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updateLinks="always" codeName="ThisWorkbook" autoCompressPictures="0"/>
  <mc:AlternateContent xmlns:mc="http://schemas.openxmlformats.org/markup-compatibility/2006">
    <mc:Choice Requires="x15">
      <x15ac:absPath xmlns:x15ac="http://schemas.microsoft.com/office/spreadsheetml/2010/11/ac" url="D:\Users\juan.velasco\Desktop\Documentos para cargar\"/>
    </mc:Choice>
  </mc:AlternateContent>
  <xr:revisionPtr revIDLastSave="0" documentId="8_{0F1DAB60-7E82-4CD4-A4C3-5360CE68FE07}" xr6:coauthVersionLast="47" xr6:coauthVersionMax="47" xr10:uidLastSave="{00000000-0000-0000-0000-000000000000}"/>
  <bookViews>
    <workbookView xWindow="-120" yWindow="-120" windowWidth="20730" windowHeight="11160" tabRatio="698" xr2:uid="{00000000-000D-0000-FFFF-FFFF00000000}"/>
  </bookViews>
  <sheets>
    <sheet name="F1.1 Ingr.E.P" sheetId="8" r:id="rId1"/>
    <sheet name="F1.1A Cálculo I-E.P" sheetId="3" r:id="rId2"/>
    <sheet name="DESPLEGABLES" sheetId="2" state="hidden" r:id="rId3"/>
    <sheet name="F2- Gasto" sheetId="7" r:id="rId4"/>
    <sheet name="F3 Clas. Económ" sheetId="17" r:id="rId5"/>
    <sheet name="F4 Planta" sheetId="18" r:id="rId6"/>
    <sheet name="F4A Cert. nóm" sheetId="19" r:id="rId7"/>
  </sheets>
  <externalReferences>
    <externalReference r:id="rId8"/>
  </externalReferences>
  <definedNames>
    <definedName name="_xlnm._FilterDatabase" localSheetId="2" hidden="1">DESPLEGABLES!$P$1:$Q$31</definedName>
    <definedName name="_xlnm._FilterDatabase" localSheetId="3" hidden="1">'F2- Gasto'!$A$14:$XEN$672</definedName>
    <definedName name="_ftn1" localSheetId="2">DESPLEGABLES!$Y$80</definedName>
    <definedName name="_ftnref1" localSheetId="2">DESPLEGABLES!$Y$65</definedName>
    <definedName name="activo" localSheetId="4">[1]DESPLEGABLES!#REF!</definedName>
    <definedName name="activo">DESPLEGABLES!#REF!</definedName>
    <definedName name="bien_o_servicio" localSheetId="4">[1]DESPLEGABLES!#REF!</definedName>
    <definedName name="bien_o_servicio">DESPLEGABLES!#REF!</definedName>
    <definedName name="CPC" localSheetId="4">[1]DESPLEGABLES!#REF!</definedName>
    <definedName name="CPC">DESPLEGABLES!#REF!</definedName>
    <definedName name="Derechos_administrativos" localSheetId="4">[1]DESPLEGABLES!#REF!</definedName>
    <definedName name="Derechos_administrativos">DESPLEGABLES!#REF!</definedName>
    <definedName name="Fondos" localSheetId="4">[1]DESPLEGABLES!#REF!</definedName>
    <definedName name="Fondos">DESPLEGABLES!#REF!</definedName>
    <definedName name="TIPO_DE_INGRESO" localSheetId="4">[1]DESPLEGABLES!#REF!</definedName>
    <definedName name="TIPO_DE_INGRESO">DESPLEGABLES!#REF!</definedName>
    <definedName name="TIPO_DE_INGRESO_A_REGISTRAR" localSheetId="4">[1]DESPLEGABLES!#REF!</definedName>
    <definedName name="TIPO_DE_INGRESO_A_REGISTRAR">DESPLEGABLES!#REF!</definedName>
    <definedName name="TIPO_INGRESO" localSheetId="4">[1]DESPLEGABLES!#REF!</definedName>
    <definedName name="TIPO_INGRESO">DESPLEGABLES!#REF!</definedName>
    <definedName name="Ventas_de_establecimientos_de_mercado" localSheetId="4">[1]DESPLEGABLES!#REF!</definedName>
    <definedName name="Ventas_de_establecimientos_de_mercado">DESPLEGABLES!#REF!</definedName>
    <definedName name="Ventas_incidentales_de_establecimiento_no_de_mercado" localSheetId="4">[1]DESPLEGABLES!#REF!</definedName>
    <definedName name="Ventas_incidentales_de_establecimiento_no_de_mercado">DESPLEGABLES!#REF!</definedName>
    <definedName name="Ventas_incidentales_de_establecimientos_no_de_mercado" localSheetId="4">[1]DESPLEGABLES!#REF!</definedName>
    <definedName name="Ventas_incidentales_de_establecimientos_no_de_mercado">DESPLEGABLES!#REF!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8" i="19" l="1"/>
  <c r="H48" i="19"/>
  <c r="G48" i="19"/>
  <c r="F48" i="19"/>
  <c r="E48" i="19"/>
  <c r="D48" i="19"/>
  <c r="H43" i="19"/>
  <c r="I43" i="19" s="1"/>
  <c r="H42" i="19"/>
  <c r="I42" i="19" s="1"/>
  <c r="H41" i="19"/>
  <c r="G41" i="19"/>
  <c r="F41" i="19"/>
  <c r="E41" i="19"/>
  <c r="D41" i="19"/>
  <c r="I41" i="19" s="1"/>
  <c r="H40" i="19"/>
  <c r="I40" i="19" s="1"/>
  <c r="H39" i="19"/>
  <c r="G39" i="19"/>
  <c r="F39" i="19"/>
  <c r="E39" i="19"/>
  <c r="D39" i="19"/>
  <c r="I39" i="19" s="1"/>
  <c r="H38" i="19"/>
  <c r="I38" i="19" s="1"/>
  <c r="H37" i="19"/>
  <c r="I37" i="19" s="1"/>
  <c r="H36" i="19"/>
  <c r="I36" i="19" s="1"/>
  <c r="H35" i="19"/>
  <c r="I35" i="19" s="1"/>
  <c r="H34" i="19"/>
  <c r="I34" i="19" s="1"/>
  <c r="H33" i="19"/>
  <c r="I33" i="19" s="1"/>
  <c r="H32" i="19"/>
  <c r="I32" i="19" s="1"/>
  <c r="H31" i="19"/>
  <c r="I31" i="19" s="1"/>
  <c r="H30" i="19"/>
  <c r="I30" i="19" s="1"/>
  <c r="H29" i="19"/>
  <c r="I29" i="19" s="1"/>
  <c r="H28" i="19"/>
  <c r="I28" i="19" s="1"/>
  <c r="H27" i="19"/>
  <c r="I27" i="19" s="1"/>
  <c r="G26" i="19"/>
  <c r="G45" i="19" s="1"/>
  <c r="G49" i="19" s="1"/>
  <c r="F26" i="19"/>
  <c r="H26" i="19" s="1"/>
  <c r="E26" i="19"/>
  <c r="D26" i="19"/>
  <c r="I26" i="19" s="1"/>
  <c r="H25" i="19"/>
  <c r="I25" i="19" s="1"/>
  <c r="H24" i="19"/>
  <c r="I24" i="19" s="1"/>
  <c r="H23" i="19"/>
  <c r="I23" i="19" s="1"/>
  <c r="H22" i="19"/>
  <c r="I22" i="19" s="1"/>
  <c r="H21" i="19"/>
  <c r="I21" i="19" s="1"/>
  <c r="H20" i="19"/>
  <c r="I20" i="19" s="1"/>
  <c r="H19" i="19"/>
  <c r="I19" i="19" s="1"/>
  <c r="H18" i="19"/>
  <c r="I18" i="19" s="1"/>
  <c r="H17" i="19"/>
  <c r="G17" i="19"/>
  <c r="F17" i="19"/>
  <c r="E17" i="19"/>
  <c r="D17" i="19"/>
  <c r="I17" i="19" s="1"/>
  <c r="H16" i="19"/>
  <c r="I16" i="19" s="1"/>
  <c r="H15" i="19"/>
  <c r="H45" i="19" s="1"/>
  <c r="H49" i="19" s="1"/>
  <c r="G15" i="19"/>
  <c r="F15" i="19"/>
  <c r="E15" i="19"/>
  <c r="E45" i="19" s="1"/>
  <c r="E49" i="19" s="1"/>
  <c r="D15" i="19"/>
  <c r="D45" i="19" s="1"/>
  <c r="D49" i="19" s="1"/>
  <c r="F45" i="19" l="1"/>
  <c r="F49" i="19" s="1"/>
  <c r="I15" i="19"/>
  <c r="I45" i="19" s="1"/>
  <c r="I49" i="19" s="1"/>
  <c r="G86" i="18" l="1"/>
  <c r="M86" i="18" s="1"/>
  <c r="J84" i="18"/>
  <c r="G84" i="18"/>
  <c r="M84" i="18" s="1"/>
  <c r="J83" i="18"/>
  <c r="J82" i="18" s="1"/>
  <c r="J81" i="18" s="1"/>
  <c r="J80" i="18"/>
  <c r="J79" i="18"/>
  <c r="J78" i="18"/>
  <c r="J77" i="18"/>
  <c r="J76" i="18"/>
  <c r="J75" i="18"/>
  <c r="J74" i="18" s="1"/>
  <c r="J73" i="18" s="1"/>
  <c r="AS67" i="18"/>
  <c r="AO67" i="18"/>
  <c r="AK67" i="18"/>
  <c r="AG67" i="18"/>
  <c r="AC67" i="18"/>
  <c r="Y67" i="18"/>
  <c r="Q67" i="18"/>
  <c r="M67" i="18"/>
  <c r="I67" i="18"/>
  <c r="E67" i="18"/>
  <c r="AS66" i="18"/>
  <c r="AR66" i="18"/>
  <c r="AP66" i="18"/>
  <c r="AP67" i="18" s="1"/>
  <c r="AO66" i="18"/>
  <c r="AN66" i="18"/>
  <c r="AM66" i="18"/>
  <c r="AL66" i="18"/>
  <c r="AL67" i="18" s="1"/>
  <c r="AK66" i="18"/>
  <c r="AJ66" i="18"/>
  <c r="AI66" i="18"/>
  <c r="AH66" i="18"/>
  <c r="AH67" i="18" s="1"/>
  <c r="AG66" i="18"/>
  <c r="AF66" i="18"/>
  <c r="AD66" i="18"/>
  <c r="AD67" i="18" s="1"/>
  <c r="AC66" i="18"/>
  <c r="AB66" i="18"/>
  <c r="AA66" i="18"/>
  <c r="Z66" i="18"/>
  <c r="Y66" i="18"/>
  <c r="X66" i="18"/>
  <c r="W66" i="18"/>
  <c r="T66" i="18"/>
  <c r="S66" i="18"/>
  <c r="R66" i="18"/>
  <c r="R67" i="18" s="1"/>
  <c r="Q66" i="18"/>
  <c r="O66" i="18"/>
  <c r="N66" i="18"/>
  <c r="N67" i="18" s="1"/>
  <c r="M66" i="18"/>
  <c r="L66" i="18"/>
  <c r="K66" i="18"/>
  <c r="J66" i="18"/>
  <c r="J67" i="18" s="1"/>
  <c r="I66" i="18"/>
  <c r="H66" i="18"/>
  <c r="G66" i="18"/>
  <c r="F66" i="18"/>
  <c r="F67" i="18" s="1"/>
  <c r="E66" i="18"/>
  <c r="D66" i="18"/>
  <c r="C66" i="18"/>
  <c r="AT65" i="18"/>
  <c r="AT66" i="18" s="1"/>
  <c r="AQ65" i="18"/>
  <c r="AE65" i="18"/>
  <c r="U65" i="18"/>
  <c r="V65" i="18" s="1"/>
  <c r="P65" i="18"/>
  <c r="AT64" i="18"/>
  <c r="AQ64" i="18"/>
  <c r="AQ66" i="18" s="1"/>
  <c r="AE64" i="18"/>
  <c r="AE66" i="18" s="1"/>
  <c r="U64" i="18"/>
  <c r="U66" i="18" s="1"/>
  <c r="P64" i="18"/>
  <c r="V64" i="18" s="1"/>
  <c r="V66" i="18" s="1"/>
  <c r="AU66" i="18" s="1"/>
  <c r="AS62" i="18"/>
  <c r="AR62" i="18"/>
  <c r="AR67" i="18" s="1"/>
  <c r="AT67" i="18" s="1"/>
  <c r="AP62" i="18"/>
  <c r="AO62" i="18"/>
  <c r="AN62" i="18"/>
  <c r="AN67" i="18" s="1"/>
  <c r="AM62" i="18"/>
  <c r="AM67" i="18" s="1"/>
  <c r="AL62" i="18"/>
  <c r="AK62" i="18"/>
  <c r="AJ62" i="18"/>
  <c r="AJ67" i="18" s="1"/>
  <c r="AI62" i="18"/>
  <c r="AQ62" i="18" s="1"/>
  <c r="G80" i="18" s="1"/>
  <c r="M80" i="18" s="1"/>
  <c r="AH62" i="18"/>
  <c r="AG62" i="18"/>
  <c r="AD62" i="18"/>
  <c r="AC62" i="18"/>
  <c r="AB62" i="18"/>
  <c r="AB67" i="18" s="1"/>
  <c r="AA62" i="18"/>
  <c r="AE62" i="18" s="1"/>
  <c r="G79" i="18" s="1"/>
  <c r="M79" i="18" s="1"/>
  <c r="Y62" i="18"/>
  <c r="X62" i="18"/>
  <c r="X67" i="18" s="1"/>
  <c r="W62" i="18"/>
  <c r="Z62" i="18" s="1"/>
  <c r="T62" i="18"/>
  <c r="T67" i="18" s="1"/>
  <c r="S62" i="18"/>
  <c r="S67" i="18" s="1"/>
  <c r="R62" i="18"/>
  <c r="Q62" i="18"/>
  <c r="U62" i="18" s="1"/>
  <c r="G76" i="18" s="1"/>
  <c r="M76" i="18" s="1"/>
  <c r="O62" i="18"/>
  <c r="O67" i="18" s="1"/>
  <c r="N62" i="18"/>
  <c r="M62" i="18"/>
  <c r="L62" i="18"/>
  <c r="L67" i="18" s="1"/>
  <c r="K62" i="18"/>
  <c r="K67" i="18" s="1"/>
  <c r="J62" i="18"/>
  <c r="I62" i="18"/>
  <c r="H62" i="18"/>
  <c r="H67" i="18" s="1"/>
  <c r="G62" i="18"/>
  <c r="P62" i="18" s="1"/>
  <c r="F62" i="18"/>
  <c r="E62" i="18"/>
  <c r="C61" i="18"/>
  <c r="C60" i="18"/>
  <c r="D59" i="18"/>
  <c r="C59" i="18"/>
  <c r="D57" i="18"/>
  <c r="C57" i="18"/>
  <c r="C52" i="18"/>
  <c r="C51" i="18"/>
  <c r="C49" i="18"/>
  <c r="C48" i="18"/>
  <c r="C47" i="18"/>
  <c r="C46" i="18"/>
  <c r="D42" i="18" s="1"/>
  <c r="C45" i="18"/>
  <c r="D34" i="18"/>
  <c r="C34" i="18"/>
  <c r="C31" i="18"/>
  <c r="C30" i="18"/>
  <c r="C27" i="18"/>
  <c r="C26" i="18"/>
  <c r="C25" i="18"/>
  <c r="C24" i="18"/>
  <c r="C23" i="18"/>
  <c r="C22" i="18"/>
  <c r="C21" i="18"/>
  <c r="C20" i="18"/>
  <c r="C18" i="18" s="1"/>
  <c r="D18" i="18"/>
  <c r="C17" i="18"/>
  <c r="C16" i="18"/>
  <c r="C15" i="18" s="1"/>
  <c r="D15" i="18"/>
  <c r="D62" i="18" s="1"/>
  <c r="D67" i="18" s="1"/>
  <c r="V62" i="18" l="1"/>
  <c r="G75" i="18"/>
  <c r="U67" i="18"/>
  <c r="P67" i="18"/>
  <c r="V67" i="18" s="1"/>
  <c r="AF62" i="18"/>
  <c r="G78" i="18"/>
  <c r="C62" i="18"/>
  <c r="C67" i="18" s="1"/>
  <c r="AQ67" i="18"/>
  <c r="P66" i="18"/>
  <c r="G67" i="18"/>
  <c r="W67" i="18"/>
  <c r="Z67" i="18" s="1"/>
  <c r="AA67" i="18"/>
  <c r="AE67" i="18" s="1"/>
  <c r="AI67" i="18"/>
  <c r="C42" i="18"/>
  <c r="G83" i="18"/>
  <c r="AT62" i="18"/>
  <c r="M75" i="18" l="1"/>
  <c r="M74" i="18" s="1"/>
  <c r="G74" i="18"/>
  <c r="G73" i="18" s="1"/>
  <c r="AU67" i="18"/>
  <c r="M83" i="18"/>
  <c r="G82" i="18"/>
  <c r="AF67" i="18"/>
  <c r="G77" i="18"/>
  <c r="M78" i="18"/>
  <c r="M77" i="18" s="1"/>
  <c r="AU62" i="18"/>
  <c r="G85" i="18" l="1"/>
  <c r="G87" i="18" s="1"/>
  <c r="G81" i="18"/>
  <c r="M82" i="18"/>
  <c r="M81" i="18" s="1"/>
  <c r="M73" i="18"/>
  <c r="M85" i="18" s="1"/>
  <c r="M87" i="18" s="1"/>
  <c r="Q33" i="17" l="1"/>
  <c r="E33" i="17"/>
  <c r="Q31" i="17"/>
  <c r="E31" i="17"/>
  <c r="Q29" i="17"/>
  <c r="E29" i="17"/>
  <c r="Q27" i="17"/>
  <c r="E27" i="17"/>
  <c r="Q25" i="17"/>
  <c r="E25" i="17"/>
  <c r="Q23" i="17"/>
  <c r="E23" i="17"/>
  <c r="Q21" i="17"/>
  <c r="E21" i="17"/>
  <c r="Q19" i="17"/>
  <c r="E19" i="17"/>
  <c r="E17" i="17" s="1"/>
  <c r="Q17" i="17"/>
  <c r="D17" i="17"/>
  <c r="C17" i="17"/>
  <c r="C14" i="17" s="1"/>
  <c r="E14" i="17" s="1"/>
  <c r="Q15" i="17"/>
  <c r="E15" i="17"/>
  <c r="Q14" i="17"/>
  <c r="P14" i="17"/>
  <c r="O14" i="17"/>
  <c r="N14" i="17"/>
  <c r="M14" i="17"/>
  <c r="L14" i="17"/>
  <c r="K14" i="17"/>
  <c r="J14" i="17"/>
  <c r="I14" i="17"/>
  <c r="H14" i="17"/>
  <c r="G14" i="17"/>
  <c r="F14" i="17"/>
  <c r="D14" i="17"/>
  <c r="D6" i="17"/>
  <c r="O26" i="3" l="1"/>
  <c r="N26" i="3"/>
  <c r="H590" i="7" l="1"/>
  <c r="K590" i="7"/>
  <c r="O127" i="3" l="1"/>
  <c r="N125" i="3"/>
  <c r="M124" i="3"/>
  <c r="M125" i="3"/>
  <c r="M126" i="3"/>
  <c r="M127" i="3"/>
  <c r="M128" i="3"/>
  <c r="K124" i="3"/>
  <c r="O124" i="3" s="1"/>
  <c r="K125" i="3"/>
  <c r="O125" i="3" s="1"/>
  <c r="K126" i="3"/>
  <c r="N126" i="3" s="1"/>
  <c r="K127" i="3"/>
  <c r="N127" i="3" s="1"/>
  <c r="K128" i="3"/>
  <c r="O128" i="3" s="1"/>
  <c r="K129" i="3"/>
  <c r="O129" i="3" s="1"/>
  <c r="K130" i="3"/>
  <c r="I124" i="3"/>
  <c r="I125" i="3"/>
  <c r="I126" i="3"/>
  <c r="I127" i="3"/>
  <c r="I128" i="3"/>
  <c r="I129" i="3"/>
  <c r="F124" i="3"/>
  <c r="F125" i="3"/>
  <c r="F126" i="3"/>
  <c r="F127" i="3"/>
  <c r="F128" i="3"/>
  <c r="F129" i="3"/>
  <c r="O162" i="3"/>
  <c r="M156" i="3"/>
  <c r="M157" i="3"/>
  <c r="M158" i="3"/>
  <c r="M159" i="3"/>
  <c r="M160" i="3"/>
  <c r="M161" i="3"/>
  <c r="M162" i="3"/>
  <c r="M163" i="3"/>
  <c r="K156" i="3"/>
  <c r="O156" i="3" s="1"/>
  <c r="K157" i="3"/>
  <c r="N157" i="3" s="1"/>
  <c r="K158" i="3"/>
  <c r="N158" i="3" s="1"/>
  <c r="K159" i="3"/>
  <c r="O159" i="3" s="1"/>
  <c r="K160" i="3"/>
  <c r="O160" i="3" s="1"/>
  <c r="K161" i="3"/>
  <c r="O161" i="3" s="1"/>
  <c r="K162" i="3"/>
  <c r="N162" i="3" s="1"/>
  <c r="K163" i="3"/>
  <c r="N163" i="3" s="1"/>
  <c r="K164" i="3"/>
  <c r="I156" i="3"/>
  <c r="I157" i="3"/>
  <c r="I158" i="3"/>
  <c r="I159" i="3"/>
  <c r="I160" i="3"/>
  <c r="I161" i="3"/>
  <c r="I162" i="3"/>
  <c r="I163" i="3"/>
  <c r="F156" i="3"/>
  <c r="F157" i="3"/>
  <c r="F158" i="3"/>
  <c r="F159" i="3"/>
  <c r="F160" i="3"/>
  <c r="F161" i="3"/>
  <c r="F162" i="3"/>
  <c r="F163" i="3"/>
  <c r="O141" i="3"/>
  <c r="N142" i="3"/>
  <c r="M139" i="3"/>
  <c r="M140" i="3"/>
  <c r="M141" i="3"/>
  <c r="M142" i="3"/>
  <c r="M143" i="3"/>
  <c r="M144" i="3"/>
  <c r="M145" i="3"/>
  <c r="M146" i="3"/>
  <c r="K139" i="3"/>
  <c r="O139" i="3" s="1"/>
  <c r="K140" i="3"/>
  <c r="O140" i="3" s="1"/>
  <c r="K141" i="3"/>
  <c r="K142" i="3"/>
  <c r="O142" i="3" s="1"/>
  <c r="K143" i="3"/>
  <c r="N143" i="3" s="1"/>
  <c r="K144" i="3"/>
  <c r="N144" i="3" s="1"/>
  <c r="K145" i="3"/>
  <c r="K146" i="3"/>
  <c r="I139" i="3"/>
  <c r="I140" i="3"/>
  <c r="I141" i="3"/>
  <c r="I142" i="3"/>
  <c r="I143" i="3"/>
  <c r="I144" i="3"/>
  <c r="I145" i="3"/>
  <c r="I146" i="3"/>
  <c r="F139" i="3"/>
  <c r="F140" i="3"/>
  <c r="F141" i="3"/>
  <c r="F142" i="3"/>
  <c r="F143" i="3"/>
  <c r="F144" i="3"/>
  <c r="F145" i="3"/>
  <c r="F146" i="3"/>
  <c r="F147" i="3"/>
  <c r="D118" i="3"/>
  <c r="O101" i="3"/>
  <c r="O105" i="3"/>
  <c r="M98" i="3"/>
  <c r="N98" i="3" s="1"/>
  <c r="M99" i="3"/>
  <c r="M100" i="3"/>
  <c r="M101" i="3"/>
  <c r="M102" i="3"/>
  <c r="N102" i="3" s="1"/>
  <c r="M103" i="3"/>
  <c r="M104" i="3"/>
  <c r="M105" i="3"/>
  <c r="M106" i="3"/>
  <c r="N106" i="3" s="1"/>
  <c r="M107" i="3"/>
  <c r="M108" i="3"/>
  <c r="M109" i="3"/>
  <c r="M110" i="3"/>
  <c r="M111" i="3"/>
  <c r="K98" i="3"/>
  <c r="O98" i="3" s="1"/>
  <c r="K99" i="3"/>
  <c r="N99" i="3" s="1"/>
  <c r="K100" i="3"/>
  <c r="N100" i="3" s="1"/>
  <c r="K101" i="3"/>
  <c r="N101" i="3" s="1"/>
  <c r="K102" i="3"/>
  <c r="O102" i="3" s="1"/>
  <c r="K103" i="3"/>
  <c r="N103" i="3" s="1"/>
  <c r="K104" i="3"/>
  <c r="N104" i="3" s="1"/>
  <c r="K105" i="3"/>
  <c r="N105" i="3" s="1"/>
  <c r="K106" i="3"/>
  <c r="O106" i="3" s="1"/>
  <c r="K107" i="3"/>
  <c r="N107" i="3" s="1"/>
  <c r="K108" i="3"/>
  <c r="N108" i="3" s="1"/>
  <c r="K109" i="3"/>
  <c r="N109" i="3" s="1"/>
  <c r="I98" i="3"/>
  <c r="I99" i="3"/>
  <c r="I100" i="3"/>
  <c r="I101" i="3"/>
  <c r="I102" i="3"/>
  <c r="I103" i="3"/>
  <c r="I104" i="3"/>
  <c r="I105" i="3"/>
  <c r="I106" i="3"/>
  <c r="I107" i="3"/>
  <c r="I108" i="3"/>
  <c r="F98" i="3"/>
  <c r="F99" i="3"/>
  <c r="F100" i="3"/>
  <c r="F101" i="3"/>
  <c r="F102" i="3"/>
  <c r="F103" i="3"/>
  <c r="F104" i="3"/>
  <c r="F105" i="3"/>
  <c r="F106" i="3"/>
  <c r="F107" i="3"/>
  <c r="F108" i="3"/>
  <c r="O75" i="3"/>
  <c r="O79" i="3"/>
  <c r="O83" i="3"/>
  <c r="N75" i="3"/>
  <c r="N79" i="3"/>
  <c r="N83" i="3"/>
  <c r="M75" i="3"/>
  <c r="M76" i="3"/>
  <c r="M77" i="3"/>
  <c r="M78" i="3"/>
  <c r="M79" i="3"/>
  <c r="M80" i="3"/>
  <c r="M81" i="3"/>
  <c r="M82" i="3"/>
  <c r="M83" i="3"/>
  <c r="M84" i="3"/>
  <c r="M85" i="3"/>
  <c r="M86" i="3"/>
  <c r="K75" i="3"/>
  <c r="K76" i="3"/>
  <c r="O76" i="3" s="1"/>
  <c r="K77" i="3"/>
  <c r="O77" i="3" s="1"/>
  <c r="K78" i="3"/>
  <c r="O78" i="3" s="1"/>
  <c r="K79" i="3"/>
  <c r="K80" i="3"/>
  <c r="O80" i="3" s="1"/>
  <c r="K81" i="3"/>
  <c r="O81" i="3" s="1"/>
  <c r="K82" i="3"/>
  <c r="O82" i="3" s="1"/>
  <c r="K83" i="3"/>
  <c r="K84" i="3"/>
  <c r="O84" i="3" s="1"/>
  <c r="K85" i="3"/>
  <c r="O85" i="3" s="1"/>
  <c r="K86" i="3"/>
  <c r="O86" i="3" s="1"/>
  <c r="K87" i="3"/>
  <c r="I75" i="3"/>
  <c r="I76" i="3"/>
  <c r="I77" i="3"/>
  <c r="I78" i="3"/>
  <c r="I79" i="3"/>
  <c r="I80" i="3"/>
  <c r="I81" i="3"/>
  <c r="I82" i="3"/>
  <c r="I83" i="3"/>
  <c r="I84" i="3"/>
  <c r="I85" i="3"/>
  <c r="I86" i="3"/>
  <c r="F75" i="3"/>
  <c r="F76" i="3"/>
  <c r="F77" i="3"/>
  <c r="F78" i="3"/>
  <c r="F79" i="3"/>
  <c r="F80" i="3"/>
  <c r="F81" i="3"/>
  <c r="F82" i="3"/>
  <c r="F83" i="3"/>
  <c r="F84" i="3"/>
  <c r="F85" i="3"/>
  <c r="F86" i="3"/>
  <c r="F87" i="3"/>
  <c r="O52" i="3"/>
  <c r="O56" i="3"/>
  <c r="O60" i="3"/>
  <c r="O64" i="3"/>
  <c r="N54" i="3"/>
  <c r="N58" i="3"/>
  <c r="N62" i="3"/>
  <c r="M51" i="3"/>
  <c r="M52" i="3"/>
  <c r="M53" i="3"/>
  <c r="M54" i="3"/>
  <c r="M55" i="3"/>
  <c r="M56" i="3"/>
  <c r="M57" i="3"/>
  <c r="M58" i="3"/>
  <c r="M59" i="3"/>
  <c r="M60" i="3"/>
  <c r="M61" i="3"/>
  <c r="M62" i="3"/>
  <c r="M63" i="3"/>
  <c r="M64" i="3"/>
  <c r="M65" i="3"/>
  <c r="K51" i="3"/>
  <c r="N51" i="3" s="1"/>
  <c r="K52" i="3"/>
  <c r="N52" i="3" s="1"/>
  <c r="K53" i="3"/>
  <c r="O53" i="3" s="1"/>
  <c r="K54" i="3"/>
  <c r="O54" i="3" s="1"/>
  <c r="K55" i="3"/>
  <c r="N55" i="3" s="1"/>
  <c r="K56" i="3"/>
  <c r="N56" i="3" s="1"/>
  <c r="K57" i="3"/>
  <c r="O57" i="3" s="1"/>
  <c r="K58" i="3"/>
  <c r="O58" i="3" s="1"/>
  <c r="K59" i="3"/>
  <c r="N59" i="3" s="1"/>
  <c r="K60" i="3"/>
  <c r="N60" i="3" s="1"/>
  <c r="K61" i="3"/>
  <c r="O61" i="3" s="1"/>
  <c r="K62" i="3"/>
  <c r="O62" i="3" s="1"/>
  <c r="K63" i="3"/>
  <c r="N63" i="3" s="1"/>
  <c r="K64" i="3"/>
  <c r="N64" i="3" s="1"/>
  <c r="K65" i="3"/>
  <c r="I51" i="3"/>
  <c r="I52" i="3"/>
  <c r="I53" i="3"/>
  <c r="I54" i="3"/>
  <c r="I55" i="3"/>
  <c r="I56" i="3"/>
  <c r="I57" i="3"/>
  <c r="I58" i="3"/>
  <c r="I59" i="3"/>
  <c r="I60" i="3"/>
  <c r="I61" i="3"/>
  <c r="I62" i="3"/>
  <c r="I63" i="3"/>
  <c r="I64" i="3"/>
  <c r="I65" i="3"/>
  <c r="F51" i="3"/>
  <c r="F52" i="3"/>
  <c r="F53" i="3"/>
  <c r="F54" i="3"/>
  <c r="F55" i="3"/>
  <c r="F56" i="3"/>
  <c r="F57" i="3"/>
  <c r="F58" i="3"/>
  <c r="F59" i="3"/>
  <c r="F60" i="3"/>
  <c r="F61" i="3"/>
  <c r="F62" i="3"/>
  <c r="F63" i="3"/>
  <c r="F64" i="3"/>
  <c r="N590" i="7"/>
  <c r="N140" i="3" l="1"/>
  <c r="N61" i="3"/>
  <c r="N57" i="3"/>
  <c r="N53" i="3"/>
  <c r="O63" i="3"/>
  <c r="O59" i="3"/>
  <c r="O55" i="3"/>
  <c r="O51" i="3"/>
  <c r="N86" i="3"/>
  <c r="N82" i="3"/>
  <c r="N78" i="3"/>
  <c r="O108" i="3"/>
  <c r="O104" i="3"/>
  <c r="O100" i="3"/>
  <c r="N139" i="3"/>
  <c r="O144" i="3"/>
  <c r="O158" i="3"/>
  <c r="N128" i="3"/>
  <c r="N124" i="3"/>
  <c r="O126" i="3"/>
  <c r="N85" i="3"/>
  <c r="N81" i="3"/>
  <c r="N77" i="3"/>
  <c r="O107" i="3"/>
  <c r="O103" i="3"/>
  <c r="O99" i="3"/>
  <c r="N146" i="3"/>
  <c r="O143" i="3"/>
  <c r="N161" i="3"/>
  <c r="O157" i="3"/>
  <c r="N84" i="3"/>
  <c r="N80" i="3"/>
  <c r="N76" i="3"/>
  <c r="N145" i="3"/>
  <c r="N141" i="3"/>
  <c r="N160" i="3"/>
  <c r="N156" i="3"/>
  <c r="N159" i="3"/>
  <c r="F151" i="3"/>
  <c r="I151" i="3"/>
  <c r="K151" i="3"/>
  <c r="O151" i="3" s="1"/>
  <c r="M151" i="3"/>
  <c r="F152" i="3"/>
  <c r="I152" i="3"/>
  <c r="K152" i="3"/>
  <c r="M152" i="3"/>
  <c r="F153" i="3"/>
  <c r="I153" i="3"/>
  <c r="K153" i="3"/>
  <c r="O153" i="3" s="1"/>
  <c r="M153" i="3"/>
  <c r="N151" i="3" l="1"/>
  <c r="N152" i="3"/>
  <c r="O152" i="3"/>
  <c r="N153" i="3"/>
  <c r="M155" i="3"/>
  <c r="M164" i="3"/>
  <c r="M165" i="3"/>
  <c r="M166" i="3"/>
  <c r="M167" i="3"/>
  <c r="M168" i="3"/>
  <c r="K155" i="3"/>
  <c r="K165" i="3"/>
  <c r="K166" i="3"/>
  <c r="O166" i="3" s="1"/>
  <c r="K167" i="3"/>
  <c r="I155" i="3"/>
  <c r="I164" i="3"/>
  <c r="I165" i="3"/>
  <c r="I166" i="3"/>
  <c r="I167" i="3"/>
  <c r="I168" i="3"/>
  <c r="F155" i="3"/>
  <c r="F164" i="3"/>
  <c r="F165" i="3"/>
  <c r="F166" i="3"/>
  <c r="F167" i="3"/>
  <c r="M147" i="3"/>
  <c r="M148" i="3"/>
  <c r="M149" i="3"/>
  <c r="M150" i="3"/>
  <c r="O145" i="3"/>
  <c r="O146" i="3"/>
  <c r="K147" i="3"/>
  <c r="O147" i="3" s="1"/>
  <c r="K148" i="3"/>
  <c r="O148" i="3" s="1"/>
  <c r="K149" i="3"/>
  <c r="O149" i="3" s="1"/>
  <c r="K150" i="3"/>
  <c r="O150" i="3" s="1"/>
  <c r="I147" i="3"/>
  <c r="I148" i="3"/>
  <c r="I149" i="3"/>
  <c r="I150" i="3"/>
  <c r="F148" i="3"/>
  <c r="F149" i="3"/>
  <c r="F150" i="3"/>
  <c r="M121" i="3"/>
  <c r="M122" i="3"/>
  <c r="M123" i="3"/>
  <c r="M129" i="3"/>
  <c r="N129" i="3" s="1"/>
  <c r="M130" i="3"/>
  <c r="M131" i="3"/>
  <c r="M132" i="3"/>
  <c r="K121" i="3"/>
  <c r="O121" i="3" s="1"/>
  <c r="K122" i="3"/>
  <c r="O122" i="3" s="1"/>
  <c r="K123" i="3"/>
  <c r="O123" i="3" s="1"/>
  <c r="O130" i="3"/>
  <c r="K131" i="3"/>
  <c r="O131" i="3" s="1"/>
  <c r="I121" i="3"/>
  <c r="I122" i="3"/>
  <c r="I123" i="3"/>
  <c r="I130" i="3"/>
  <c r="I131" i="3"/>
  <c r="F121" i="3"/>
  <c r="F122" i="3"/>
  <c r="F123" i="3"/>
  <c r="F130" i="3"/>
  <c r="M112" i="3"/>
  <c r="M113" i="3"/>
  <c r="M114" i="3"/>
  <c r="M115" i="3"/>
  <c r="M116" i="3"/>
  <c r="M117" i="3"/>
  <c r="O109" i="3"/>
  <c r="K110" i="3"/>
  <c r="K111" i="3"/>
  <c r="K112" i="3"/>
  <c r="O112" i="3" s="1"/>
  <c r="K113" i="3"/>
  <c r="O113" i="3" s="1"/>
  <c r="K114" i="3"/>
  <c r="K115" i="3"/>
  <c r="O115" i="3" s="1"/>
  <c r="K116" i="3"/>
  <c r="K117" i="3"/>
  <c r="I109" i="3"/>
  <c r="I110" i="3"/>
  <c r="I111" i="3"/>
  <c r="I112" i="3"/>
  <c r="I113" i="3"/>
  <c r="I114" i="3"/>
  <c r="I115" i="3"/>
  <c r="I116" i="3"/>
  <c r="I117" i="3"/>
  <c r="F109" i="3"/>
  <c r="F110" i="3"/>
  <c r="F111" i="3"/>
  <c r="F112" i="3"/>
  <c r="F113" i="3"/>
  <c r="F114" i="3"/>
  <c r="F115" i="3"/>
  <c r="F116" i="3"/>
  <c r="F117" i="3"/>
  <c r="M88" i="3"/>
  <c r="M89" i="3"/>
  <c r="M90" i="3"/>
  <c r="M91" i="3"/>
  <c r="M92" i="3"/>
  <c r="M93" i="3"/>
  <c r="M94" i="3"/>
  <c r="K88" i="3"/>
  <c r="O88" i="3" s="1"/>
  <c r="K89" i="3"/>
  <c r="O89" i="3" s="1"/>
  <c r="K90" i="3"/>
  <c r="O90" i="3" s="1"/>
  <c r="K91" i="3"/>
  <c r="O91" i="3" s="1"/>
  <c r="K92" i="3"/>
  <c r="O92" i="3" s="1"/>
  <c r="K93" i="3"/>
  <c r="O93" i="3" s="1"/>
  <c r="K94" i="3"/>
  <c r="I88" i="3"/>
  <c r="I89" i="3"/>
  <c r="I90" i="3"/>
  <c r="I91" i="3"/>
  <c r="I92" i="3"/>
  <c r="I93" i="3"/>
  <c r="I94" i="3"/>
  <c r="F88" i="3"/>
  <c r="F89" i="3"/>
  <c r="F90" i="3"/>
  <c r="F91" i="3"/>
  <c r="F92" i="3"/>
  <c r="F93" i="3"/>
  <c r="F94" i="3"/>
  <c r="M68" i="3"/>
  <c r="M69" i="3"/>
  <c r="M70" i="3"/>
  <c r="M71" i="3"/>
  <c r="M72" i="3"/>
  <c r="K68" i="3"/>
  <c r="O68" i="3" s="1"/>
  <c r="K69" i="3"/>
  <c r="K70" i="3"/>
  <c r="K71" i="3"/>
  <c r="K72" i="3"/>
  <c r="I68" i="3"/>
  <c r="I69" i="3"/>
  <c r="I70" i="3"/>
  <c r="I71" i="3"/>
  <c r="I72" i="3"/>
  <c r="F68" i="3"/>
  <c r="F69" i="3"/>
  <c r="F70" i="3"/>
  <c r="F71" i="3"/>
  <c r="F72" i="3"/>
  <c r="M87" i="3"/>
  <c r="N87" i="3" s="1"/>
  <c r="O87" i="3"/>
  <c r="I87" i="3"/>
  <c r="M66" i="3"/>
  <c r="M67" i="3"/>
  <c r="O65" i="3"/>
  <c r="K66" i="3"/>
  <c r="O66" i="3" s="1"/>
  <c r="K67" i="3"/>
  <c r="I66" i="3"/>
  <c r="I67" i="3"/>
  <c r="F65" i="3"/>
  <c r="F66" i="3"/>
  <c r="F67" i="3"/>
  <c r="N111" i="3" l="1"/>
  <c r="N164" i="3"/>
  <c r="N110" i="3"/>
  <c r="N148" i="3"/>
  <c r="N165" i="3"/>
  <c r="O165" i="3"/>
  <c r="O164" i="3"/>
  <c r="O163" i="3"/>
  <c r="N155" i="3"/>
  <c r="N150" i="3"/>
  <c r="N149" i="3"/>
  <c r="O155" i="3"/>
  <c r="N147" i="3"/>
  <c r="N114" i="3"/>
  <c r="N67" i="3"/>
  <c r="N123" i="3"/>
  <c r="N130" i="3"/>
  <c r="N131" i="3"/>
  <c r="N72" i="3"/>
  <c r="N71" i="3"/>
  <c r="N70" i="3"/>
  <c r="N122" i="3"/>
  <c r="N69" i="3"/>
  <c r="N121" i="3"/>
  <c r="N94" i="3"/>
  <c r="N113" i="3"/>
  <c r="N116" i="3"/>
  <c r="N92" i="3"/>
  <c r="N117" i="3"/>
  <c r="N68" i="3"/>
  <c r="O72" i="3"/>
  <c r="O111" i="3"/>
  <c r="N115" i="3"/>
  <c r="N112" i="3"/>
  <c r="O117" i="3"/>
  <c r="N93" i="3"/>
  <c r="N90" i="3"/>
  <c r="O116" i="3"/>
  <c r="O67" i="3"/>
  <c r="N91" i="3"/>
  <c r="O114" i="3"/>
  <c r="N89" i="3"/>
  <c r="N88" i="3"/>
  <c r="O110" i="3"/>
  <c r="O71" i="3"/>
  <c r="O94" i="3"/>
  <c r="N65" i="3"/>
  <c r="N66" i="3"/>
  <c r="O70" i="3"/>
  <c r="O69" i="3"/>
  <c r="O679" i="7" l="1"/>
  <c r="I680" i="7"/>
  <c r="L680" i="7"/>
  <c r="J680" i="7"/>
  <c r="H672" i="7"/>
  <c r="M669" i="7"/>
  <c r="L669" i="7"/>
  <c r="J669" i="7"/>
  <c r="I669" i="7"/>
  <c r="G669" i="7"/>
  <c r="F669" i="7"/>
  <c r="N668" i="7"/>
  <c r="N666" i="7"/>
  <c r="M665" i="7"/>
  <c r="L665" i="7"/>
  <c r="N665" i="7" s="1"/>
  <c r="J665" i="7"/>
  <c r="I665" i="7"/>
  <c r="G665" i="7"/>
  <c r="F665" i="7"/>
  <c r="M661" i="7"/>
  <c r="N661" i="7" s="1"/>
  <c r="L661" i="7"/>
  <c r="J661" i="7"/>
  <c r="I661" i="7"/>
  <c r="K661" i="7" s="1"/>
  <c r="G661" i="7"/>
  <c r="F661" i="7"/>
  <c r="M657" i="7"/>
  <c r="L657" i="7"/>
  <c r="N657" i="7" s="1"/>
  <c r="J657" i="7"/>
  <c r="I657" i="7"/>
  <c r="G657" i="7"/>
  <c r="F657" i="7"/>
  <c r="H657" i="7" s="1"/>
  <c r="M652" i="7"/>
  <c r="L652" i="7"/>
  <c r="J652" i="7"/>
  <c r="I652" i="7"/>
  <c r="G652" i="7"/>
  <c r="F652" i="7"/>
  <c r="M648" i="7"/>
  <c r="N648" i="7" s="1"/>
  <c r="L648" i="7"/>
  <c r="K649" i="7"/>
  <c r="J648" i="7"/>
  <c r="I648" i="7"/>
  <c r="H649" i="7"/>
  <c r="G648" i="7"/>
  <c r="F648" i="7"/>
  <c r="M644" i="7"/>
  <c r="L644" i="7"/>
  <c r="J644" i="7"/>
  <c r="I644" i="7"/>
  <c r="K644" i="7" s="1"/>
  <c r="G644" i="7"/>
  <c r="F644" i="7"/>
  <c r="M636" i="7"/>
  <c r="M632" i="7" s="1"/>
  <c r="L636" i="7"/>
  <c r="L632" i="7" s="1"/>
  <c r="J636" i="7"/>
  <c r="J632" i="7" s="1"/>
  <c r="I636" i="7"/>
  <c r="I632" i="7" s="1"/>
  <c r="G636" i="7"/>
  <c r="G632" i="7" s="1"/>
  <c r="F636" i="7"/>
  <c r="F632" i="7" s="1"/>
  <c r="M624" i="7"/>
  <c r="M623" i="7" s="1"/>
  <c r="L624" i="7"/>
  <c r="L623" i="7" s="1"/>
  <c r="J624" i="7"/>
  <c r="J623" i="7" s="1"/>
  <c r="I624" i="7"/>
  <c r="G624" i="7"/>
  <c r="G623" i="7" s="1"/>
  <c r="F624" i="7"/>
  <c r="F623" i="7" s="1"/>
  <c r="H617" i="7"/>
  <c r="H616" i="7"/>
  <c r="K617" i="7"/>
  <c r="K616" i="7"/>
  <c r="N617" i="7"/>
  <c r="N616" i="7"/>
  <c r="M615" i="7"/>
  <c r="L615" i="7"/>
  <c r="J615" i="7"/>
  <c r="I615" i="7"/>
  <c r="G615" i="7"/>
  <c r="M608" i="7"/>
  <c r="L608" i="7"/>
  <c r="N608" i="7" s="1"/>
  <c r="J608" i="7"/>
  <c r="I608" i="7"/>
  <c r="K608" i="7" s="1"/>
  <c r="G608" i="7"/>
  <c r="F608" i="7"/>
  <c r="M597" i="7"/>
  <c r="L597" i="7"/>
  <c r="L593" i="7" s="1"/>
  <c r="J597" i="7"/>
  <c r="J593" i="7" s="1"/>
  <c r="I597" i="7"/>
  <c r="I593" i="7" s="1"/>
  <c r="G597" i="7"/>
  <c r="G593" i="7" s="1"/>
  <c r="F597" i="7"/>
  <c r="F593" i="7" s="1"/>
  <c r="M593" i="7"/>
  <c r="M583" i="7"/>
  <c r="N583" i="7" s="1"/>
  <c r="L583" i="7"/>
  <c r="L582" i="7" s="1"/>
  <c r="J583" i="7"/>
  <c r="J582" i="7" s="1"/>
  <c r="I583" i="7"/>
  <c r="I582" i="7" s="1"/>
  <c r="G583" i="7"/>
  <c r="G582" i="7" s="1"/>
  <c r="F583" i="7"/>
  <c r="F582" i="7" s="1"/>
  <c r="N581" i="7"/>
  <c r="K581" i="7"/>
  <c r="H581" i="7"/>
  <c r="M579" i="7"/>
  <c r="L579" i="7"/>
  <c r="J579" i="7"/>
  <c r="I579" i="7"/>
  <c r="H580" i="7"/>
  <c r="G579" i="7"/>
  <c r="F579" i="7"/>
  <c r="F578" i="7" s="1"/>
  <c r="H577" i="7"/>
  <c r="M574" i="7"/>
  <c r="N574" i="7" s="1"/>
  <c r="L574" i="7"/>
  <c r="K577" i="7"/>
  <c r="K575" i="7"/>
  <c r="J574" i="7"/>
  <c r="I574" i="7"/>
  <c r="H576" i="7"/>
  <c r="H575" i="7"/>
  <c r="G574" i="7"/>
  <c r="F574" i="7"/>
  <c r="F572" i="7"/>
  <c r="F570" i="7"/>
  <c r="F568" i="7"/>
  <c r="F566" i="7"/>
  <c r="N564" i="7"/>
  <c r="N562" i="7"/>
  <c r="L561" i="7"/>
  <c r="K564" i="7"/>
  <c r="K562" i="7"/>
  <c r="J563" i="7"/>
  <c r="J561" i="7"/>
  <c r="H564" i="7"/>
  <c r="H562" i="7"/>
  <c r="G563" i="7"/>
  <c r="G561" i="7"/>
  <c r="F563" i="7"/>
  <c r="F561" i="7"/>
  <c r="M556" i="7"/>
  <c r="L556" i="7"/>
  <c r="J556" i="7"/>
  <c r="I556" i="7"/>
  <c r="G556" i="7"/>
  <c r="F556" i="7"/>
  <c r="H556" i="7" s="1"/>
  <c r="N553" i="7"/>
  <c r="N552" i="7"/>
  <c r="M551" i="7"/>
  <c r="L551" i="7"/>
  <c r="N551" i="7" s="1"/>
  <c r="K553" i="7"/>
  <c r="K552" i="7"/>
  <c r="I551" i="7"/>
  <c r="J551" i="7"/>
  <c r="K551" i="7" s="1"/>
  <c r="H553" i="7"/>
  <c r="H552" i="7"/>
  <c r="G551" i="7"/>
  <c r="F551" i="7"/>
  <c r="M548" i="7"/>
  <c r="L548" i="7"/>
  <c r="J548" i="7"/>
  <c r="I548" i="7"/>
  <c r="H550" i="7"/>
  <c r="G548" i="7"/>
  <c r="H548" i="7" s="1"/>
  <c r="F548" i="7"/>
  <c r="M541" i="7"/>
  <c r="L541" i="7"/>
  <c r="J541" i="7"/>
  <c r="K541" i="7" s="1"/>
  <c r="I541" i="7"/>
  <c r="G541" i="7"/>
  <c r="F541" i="7"/>
  <c r="M534" i="7"/>
  <c r="L534" i="7"/>
  <c r="J534" i="7"/>
  <c r="K534" i="7" s="1"/>
  <c r="I534" i="7"/>
  <c r="G534" i="7"/>
  <c r="H534" i="7" s="1"/>
  <c r="F534" i="7"/>
  <c r="M531" i="7"/>
  <c r="L531" i="7"/>
  <c r="J531" i="7"/>
  <c r="I531" i="7"/>
  <c r="G531" i="7"/>
  <c r="F531" i="7"/>
  <c r="M525" i="7"/>
  <c r="L525" i="7"/>
  <c r="J525" i="7"/>
  <c r="I525" i="7"/>
  <c r="G525" i="7"/>
  <c r="F525" i="7"/>
  <c r="H529" i="7"/>
  <c r="K529" i="7"/>
  <c r="N529" i="7"/>
  <c r="M522" i="7"/>
  <c r="L522" i="7"/>
  <c r="N522" i="7" s="1"/>
  <c r="J522" i="7"/>
  <c r="I522" i="7"/>
  <c r="K522" i="7" s="1"/>
  <c r="G522" i="7"/>
  <c r="F522" i="7"/>
  <c r="N520" i="7"/>
  <c r="N519" i="7"/>
  <c r="N518" i="7"/>
  <c r="N517" i="7"/>
  <c r="N516" i="7"/>
  <c r="M512" i="7"/>
  <c r="L512" i="7"/>
  <c r="K520" i="7"/>
  <c r="K519" i="7"/>
  <c r="K518" i="7"/>
  <c r="K517" i="7"/>
  <c r="K516" i="7"/>
  <c r="J512" i="7"/>
  <c r="I512" i="7"/>
  <c r="H520" i="7"/>
  <c r="H519" i="7"/>
  <c r="H518" i="7"/>
  <c r="H517" i="7"/>
  <c r="H516" i="7"/>
  <c r="G512" i="7"/>
  <c r="F512" i="7"/>
  <c r="M508" i="7"/>
  <c r="L508" i="7"/>
  <c r="J508" i="7"/>
  <c r="I508" i="7"/>
  <c r="G508" i="7"/>
  <c r="F508" i="7"/>
  <c r="M504" i="7"/>
  <c r="L504" i="7"/>
  <c r="J504" i="7"/>
  <c r="I504" i="7"/>
  <c r="G504" i="7"/>
  <c r="F504" i="7"/>
  <c r="M500" i="7"/>
  <c r="L500" i="7"/>
  <c r="J500" i="7"/>
  <c r="I500" i="7"/>
  <c r="G500" i="7"/>
  <c r="F500" i="7"/>
  <c r="F499" i="7" s="1"/>
  <c r="F495" i="7"/>
  <c r="F494" i="7" s="1"/>
  <c r="K502" i="7"/>
  <c r="N502" i="7"/>
  <c r="N501" i="7"/>
  <c r="M495" i="7"/>
  <c r="M494" i="7" s="1"/>
  <c r="L495" i="7"/>
  <c r="L494" i="7" s="1"/>
  <c r="J495" i="7"/>
  <c r="J494" i="7" s="1"/>
  <c r="I495" i="7"/>
  <c r="G495" i="7"/>
  <c r="G494" i="7" s="1"/>
  <c r="I494" i="7"/>
  <c r="N493" i="7"/>
  <c r="K493" i="7"/>
  <c r="H493" i="7"/>
  <c r="M476" i="7"/>
  <c r="M475" i="7" s="1"/>
  <c r="L476" i="7"/>
  <c r="L475" i="7" s="1"/>
  <c r="J476" i="7"/>
  <c r="J475" i="7" s="1"/>
  <c r="I476" i="7"/>
  <c r="I475" i="7" s="1"/>
  <c r="G476" i="7"/>
  <c r="F476" i="7"/>
  <c r="F475" i="7" s="1"/>
  <c r="N474" i="7"/>
  <c r="K474" i="7"/>
  <c r="H474" i="7"/>
  <c r="M460" i="7"/>
  <c r="L460" i="7"/>
  <c r="J460" i="7"/>
  <c r="I460" i="7"/>
  <c r="G460" i="7"/>
  <c r="F460" i="7"/>
  <c r="N458" i="7"/>
  <c r="N457" i="7"/>
  <c r="N456" i="7"/>
  <c r="N455" i="7"/>
  <c r="N454" i="7"/>
  <c r="K458" i="7"/>
  <c r="K457" i="7"/>
  <c r="K456" i="7"/>
  <c r="K455" i="7"/>
  <c r="K454" i="7"/>
  <c r="H458" i="7"/>
  <c r="H457" i="7"/>
  <c r="H456" i="7"/>
  <c r="H455" i="7"/>
  <c r="H454" i="7"/>
  <c r="M375" i="7"/>
  <c r="L375" i="7"/>
  <c r="N375" i="7" s="1"/>
  <c r="J375" i="7"/>
  <c r="I375" i="7"/>
  <c r="G375" i="7"/>
  <c r="F375" i="7"/>
  <c r="N373" i="7"/>
  <c r="K373" i="7"/>
  <c r="H373" i="7"/>
  <c r="M361" i="7"/>
  <c r="L361" i="7"/>
  <c r="J361" i="7"/>
  <c r="I361" i="7"/>
  <c r="F361" i="7"/>
  <c r="G361" i="7"/>
  <c r="M350" i="7"/>
  <c r="L350" i="7"/>
  <c r="J350" i="7"/>
  <c r="I350" i="7"/>
  <c r="G350" i="7"/>
  <c r="F350" i="7"/>
  <c r="N348" i="7"/>
  <c r="N347" i="7"/>
  <c r="K348" i="7"/>
  <c r="K347" i="7"/>
  <c r="H348" i="7"/>
  <c r="H347" i="7"/>
  <c r="M296" i="7"/>
  <c r="L296" i="7"/>
  <c r="J296" i="7"/>
  <c r="I296" i="7"/>
  <c r="G296" i="7"/>
  <c r="H296" i="7" s="1"/>
  <c r="F296" i="7"/>
  <c r="H295" i="7"/>
  <c r="K291" i="7"/>
  <c r="K292" i="7"/>
  <c r="H292" i="7"/>
  <c r="H256" i="7"/>
  <c r="M255" i="7"/>
  <c r="L255" i="7"/>
  <c r="J255" i="7"/>
  <c r="K255" i="7" s="1"/>
  <c r="I255" i="7"/>
  <c r="G255" i="7"/>
  <c r="F255" i="7"/>
  <c r="H252" i="7"/>
  <c r="H251" i="7"/>
  <c r="H213" i="7"/>
  <c r="H212" i="7"/>
  <c r="H211" i="7"/>
  <c r="H210" i="7"/>
  <c r="H209" i="7"/>
  <c r="H208" i="7"/>
  <c r="H207" i="7"/>
  <c r="H206" i="7"/>
  <c r="H205" i="7"/>
  <c r="H204" i="7"/>
  <c r="H203" i="7"/>
  <c r="H202" i="7"/>
  <c r="M193" i="7"/>
  <c r="L193" i="7"/>
  <c r="J193" i="7"/>
  <c r="I193" i="7"/>
  <c r="G193" i="7"/>
  <c r="F193" i="7"/>
  <c r="N47" i="7"/>
  <c r="H47" i="7"/>
  <c r="K47" i="7"/>
  <c r="H190" i="7"/>
  <c r="K190" i="7"/>
  <c r="N190" i="7"/>
  <c r="N252" i="7"/>
  <c r="N251" i="7"/>
  <c r="K252" i="7"/>
  <c r="K251" i="7"/>
  <c r="K250" i="7"/>
  <c r="H291" i="7"/>
  <c r="N292" i="7"/>
  <c r="N291" i="7"/>
  <c r="N256" i="7"/>
  <c r="M52" i="7"/>
  <c r="L52" i="7"/>
  <c r="J52" i="7"/>
  <c r="I52" i="7"/>
  <c r="G52" i="7"/>
  <c r="F52" i="7"/>
  <c r="M44" i="7"/>
  <c r="L44" i="7"/>
  <c r="J44" i="7"/>
  <c r="I44" i="7"/>
  <c r="G44" i="7"/>
  <c r="F44" i="7"/>
  <c r="M42" i="7"/>
  <c r="L42" i="7"/>
  <c r="J42" i="7"/>
  <c r="I42" i="7"/>
  <c r="G42" i="7"/>
  <c r="F42" i="7"/>
  <c r="M38" i="7"/>
  <c r="L38" i="7"/>
  <c r="J38" i="7"/>
  <c r="I38" i="7"/>
  <c r="G38" i="7"/>
  <c r="F38" i="7"/>
  <c r="M34" i="7"/>
  <c r="L34" i="7"/>
  <c r="J34" i="7"/>
  <c r="I34" i="7"/>
  <c r="G34" i="7"/>
  <c r="F34" i="7"/>
  <c r="M29" i="7"/>
  <c r="L29" i="7"/>
  <c r="J29" i="7"/>
  <c r="I29" i="7"/>
  <c r="G29" i="7"/>
  <c r="F29" i="7"/>
  <c r="H234" i="7"/>
  <c r="K234" i="7"/>
  <c r="N234" i="7"/>
  <c r="H642" i="7"/>
  <c r="N641" i="7"/>
  <c r="K641" i="7"/>
  <c r="K640" i="7"/>
  <c r="H641" i="7"/>
  <c r="H640" i="7"/>
  <c r="N625" i="7"/>
  <c r="H627" i="7"/>
  <c r="M619" i="7"/>
  <c r="L619" i="7"/>
  <c r="L614" i="7" s="1"/>
  <c r="J619" i="7"/>
  <c r="I619" i="7"/>
  <c r="G619" i="7"/>
  <c r="F619" i="7"/>
  <c r="F615" i="7"/>
  <c r="H615" i="7" s="1"/>
  <c r="K622" i="7"/>
  <c r="K621" i="7"/>
  <c r="K618" i="7"/>
  <c r="H622" i="7"/>
  <c r="H621" i="7"/>
  <c r="H618" i="7"/>
  <c r="N622" i="7"/>
  <c r="N621" i="7"/>
  <c r="N618" i="7"/>
  <c r="N620" i="7"/>
  <c r="K620" i="7"/>
  <c r="H620" i="7"/>
  <c r="N606" i="7"/>
  <c r="K606" i="7"/>
  <c r="H606" i="7"/>
  <c r="N550" i="7"/>
  <c r="N549" i="7"/>
  <c r="H549" i="7"/>
  <c r="K550" i="7"/>
  <c r="K549" i="7"/>
  <c r="F17" i="7"/>
  <c r="F23" i="7"/>
  <c r="G23" i="7"/>
  <c r="M23" i="7"/>
  <c r="N28" i="7"/>
  <c r="K28" i="7"/>
  <c r="H28" i="7"/>
  <c r="K27" i="3"/>
  <c r="K26" i="3"/>
  <c r="K20" i="3"/>
  <c r="O20" i="3" s="1"/>
  <c r="K19" i="3"/>
  <c r="K18" i="3"/>
  <c r="O18" i="3" s="1"/>
  <c r="O19" i="3"/>
  <c r="K178" i="3"/>
  <c r="K177" i="3"/>
  <c r="K176" i="3"/>
  <c r="K175" i="3"/>
  <c r="K174" i="3"/>
  <c r="M178" i="3"/>
  <c r="M177" i="3"/>
  <c r="M176" i="3"/>
  <c r="M175" i="3"/>
  <c r="M174" i="3"/>
  <c r="M171" i="3"/>
  <c r="M170" i="3"/>
  <c r="M169" i="3"/>
  <c r="M138" i="3"/>
  <c r="M136" i="3"/>
  <c r="M135" i="3"/>
  <c r="M134" i="3"/>
  <c r="M133" i="3"/>
  <c r="M120" i="3"/>
  <c r="M50" i="3"/>
  <c r="M46" i="3"/>
  <c r="M45" i="3"/>
  <c r="M18" i="3"/>
  <c r="M19" i="3"/>
  <c r="M39" i="3"/>
  <c r="M38" i="3"/>
  <c r="M37" i="3"/>
  <c r="M33" i="3"/>
  <c r="M32" i="3"/>
  <c r="K32" i="3"/>
  <c r="O32" i="3" s="1"/>
  <c r="K31" i="3"/>
  <c r="O31" i="3" s="1"/>
  <c r="M31" i="3"/>
  <c r="M30" i="3"/>
  <c r="I178" i="3"/>
  <c r="I177" i="3"/>
  <c r="I176" i="3"/>
  <c r="I175" i="3"/>
  <c r="I174" i="3"/>
  <c r="I138" i="3"/>
  <c r="I136" i="3"/>
  <c r="I135" i="3"/>
  <c r="I134" i="3"/>
  <c r="I133" i="3"/>
  <c r="I132" i="3"/>
  <c r="I120" i="3"/>
  <c r="I97" i="3"/>
  <c r="I95" i="3"/>
  <c r="I74" i="3"/>
  <c r="I50" i="3"/>
  <c r="I46" i="3"/>
  <c r="I45" i="3"/>
  <c r="I44" i="3"/>
  <c r="I41" i="3"/>
  <c r="F41" i="3"/>
  <c r="F42" i="3" s="1"/>
  <c r="G42" i="3"/>
  <c r="I33" i="3"/>
  <c r="I32" i="3"/>
  <c r="I31" i="3"/>
  <c r="I30" i="3"/>
  <c r="I27" i="3"/>
  <c r="I23" i="3"/>
  <c r="I24" i="3" s="1"/>
  <c r="I22" i="3" s="1"/>
  <c r="F18" i="3"/>
  <c r="F19" i="3"/>
  <c r="I20" i="3"/>
  <c r="I19" i="3"/>
  <c r="I18" i="3"/>
  <c r="G24" i="3"/>
  <c r="G21" i="3"/>
  <c r="H106" i="8"/>
  <c r="G106" i="8"/>
  <c r="H85" i="8"/>
  <c r="G85" i="8"/>
  <c r="G82" i="8"/>
  <c r="G79" i="8"/>
  <c r="G66" i="8"/>
  <c r="G71" i="8"/>
  <c r="H29" i="8"/>
  <c r="G29" i="8"/>
  <c r="H71" i="8"/>
  <c r="H49" i="8"/>
  <c r="H48" i="8" s="1"/>
  <c r="H55" i="8"/>
  <c r="H59" i="8"/>
  <c r="G59" i="8"/>
  <c r="G55" i="8"/>
  <c r="G49" i="8"/>
  <c r="G48" i="8" s="1"/>
  <c r="G39" i="8"/>
  <c r="G35" i="8"/>
  <c r="G33" i="8"/>
  <c r="H504" i="7" l="1"/>
  <c r="I503" i="7"/>
  <c r="K500" i="7"/>
  <c r="H193" i="7"/>
  <c r="H52" i="7"/>
  <c r="N350" i="7"/>
  <c r="N512" i="7"/>
  <c r="N29" i="7"/>
  <c r="K512" i="7"/>
  <c r="N531" i="7"/>
  <c r="H541" i="7"/>
  <c r="K574" i="7"/>
  <c r="G656" i="7"/>
  <c r="J503" i="7"/>
  <c r="K503" i="7" s="1"/>
  <c r="N525" i="7"/>
  <c r="K624" i="7"/>
  <c r="K579" i="7"/>
  <c r="J614" i="7"/>
  <c r="K657" i="7"/>
  <c r="F503" i="7"/>
  <c r="H551" i="7"/>
  <c r="K361" i="7"/>
  <c r="K495" i="7"/>
  <c r="G614" i="7"/>
  <c r="I623" i="7"/>
  <c r="F16" i="7"/>
  <c r="K34" i="7"/>
  <c r="K42" i="7"/>
  <c r="K52" i="7"/>
  <c r="N500" i="7"/>
  <c r="K508" i="7"/>
  <c r="N541" i="7"/>
  <c r="I614" i="7"/>
  <c r="K614" i="7" s="1"/>
  <c r="N34" i="7"/>
  <c r="M360" i="7"/>
  <c r="K525" i="7"/>
  <c r="N556" i="7"/>
  <c r="N615" i="7"/>
  <c r="H665" i="7"/>
  <c r="N597" i="7"/>
  <c r="H29" i="7"/>
  <c r="H44" i="7"/>
  <c r="H512" i="7"/>
  <c r="N623" i="7"/>
  <c r="N548" i="7"/>
  <c r="N38" i="7"/>
  <c r="N44" i="7"/>
  <c r="N504" i="7"/>
  <c r="N644" i="7"/>
  <c r="K652" i="7"/>
  <c r="H661" i="7"/>
  <c r="H636" i="7"/>
  <c r="K38" i="7"/>
  <c r="N255" i="7"/>
  <c r="H375" i="7"/>
  <c r="H522" i="7"/>
  <c r="H525" i="7"/>
  <c r="M614" i="7"/>
  <c r="H648" i="7"/>
  <c r="N652" i="7"/>
  <c r="H669" i="7"/>
  <c r="N508" i="7"/>
  <c r="F360" i="7"/>
  <c r="K648" i="7"/>
  <c r="H500" i="7"/>
  <c r="K504" i="7"/>
  <c r="H579" i="7"/>
  <c r="F614" i="7"/>
  <c r="H614" i="7" s="1"/>
  <c r="N193" i="7"/>
  <c r="J656" i="7"/>
  <c r="K556" i="7"/>
  <c r="K665" i="7"/>
  <c r="N52" i="7"/>
  <c r="H531" i="7"/>
  <c r="N534" i="7"/>
  <c r="H652" i="7"/>
  <c r="N42" i="7"/>
  <c r="H508" i="7"/>
  <c r="H460" i="7"/>
  <c r="K548" i="7"/>
  <c r="N579" i="7"/>
  <c r="K29" i="7"/>
  <c r="K460" i="7"/>
  <c r="K531" i="7"/>
  <c r="G28" i="8"/>
  <c r="G62" i="8"/>
  <c r="N176" i="3"/>
  <c r="N178" i="3"/>
  <c r="I47" i="3"/>
  <c r="I43" i="3" s="1"/>
  <c r="I28" i="3"/>
  <c r="I25" i="3" s="1"/>
  <c r="N18" i="3"/>
  <c r="I21" i="3"/>
  <c r="I17" i="3" s="1"/>
  <c r="O21" i="3"/>
  <c r="O17" i="3" s="1"/>
  <c r="N19" i="3"/>
  <c r="N175" i="3"/>
  <c r="K21" i="3"/>
  <c r="I34" i="3"/>
  <c r="I29" i="3" s="1"/>
  <c r="K179" i="3"/>
  <c r="N177" i="3"/>
  <c r="K28" i="3"/>
  <c r="N174" i="3"/>
  <c r="N32" i="3"/>
  <c r="O27" i="3"/>
  <c r="N31" i="3"/>
  <c r="I137" i="3"/>
  <c r="I96" i="3"/>
  <c r="I118" i="3"/>
  <c r="I656" i="7"/>
  <c r="M656" i="7"/>
  <c r="N669" i="7"/>
  <c r="K669" i="7"/>
  <c r="L656" i="7"/>
  <c r="F656" i="7"/>
  <c r="H656" i="7" s="1"/>
  <c r="H644" i="7"/>
  <c r="H632" i="7"/>
  <c r="N636" i="7"/>
  <c r="K636" i="7"/>
  <c r="K623" i="7"/>
  <c r="H624" i="7"/>
  <c r="N624" i="7"/>
  <c r="H597" i="7"/>
  <c r="K615" i="7"/>
  <c r="M582" i="7"/>
  <c r="N582" i="7" s="1"/>
  <c r="F565" i="7"/>
  <c r="H561" i="7"/>
  <c r="K583" i="7"/>
  <c r="H563" i="7"/>
  <c r="H574" i="7"/>
  <c r="H583" i="7"/>
  <c r="F560" i="7"/>
  <c r="H34" i="7"/>
  <c r="H255" i="7"/>
  <c r="K296" i="7"/>
  <c r="K350" i="7"/>
  <c r="H476" i="7"/>
  <c r="H495" i="7"/>
  <c r="M503" i="7"/>
  <c r="H42" i="7"/>
  <c r="L360" i="7"/>
  <c r="N360" i="7" s="1"/>
  <c r="N476" i="7"/>
  <c r="H38" i="7"/>
  <c r="K44" i="7"/>
  <c r="K193" i="7"/>
  <c r="H350" i="7"/>
  <c r="H361" i="7"/>
  <c r="K656" i="7"/>
  <c r="N632" i="7"/>
  <c r="K632" i="7"/>
  <c r="H623" i="7"/>
  <c r="N614" i="7"/>
  <c r="H608" i="7"/>
  <c r="N593" i="7"/>
  <c r="K593" i="7"/>
  <c r="H593" i="7"/>
  <c r="K582" i="7"/>
  <c r="H582" i="7"/>
  <c r="L503" i="7"/>
  <c r="G503" i="7"/>
  <c r="J33" i="7"/>
  <c r="F33" i="7"/>
  <c r="N361" i="7"/>
  <c r="J360" i="7"/>
  <c r="K494" i="7"/>
  <c r="N495" i="7"/>
  <c r="N296" i="7"/>
  <c r="I360" i="7"/>
  <c r="G475" i="7"/>
  <c r="H475" i="7" s="1"/>
  <c r="K476" i="7"/>
  <c r="G360" i="7"/>
  <c r="K375" i="7"/>
  <c r="H501" i="7"/>
  <c r="K501" i="7"/>
  <c r="N494" i="7"/>
  <c r="H494" i="7"/>
  <c r="N475" i="7"/>
  <c r="K475" i="7"/>
  <c r="M33" i="7"/>
  <c r="I33" i="7"/>
  <c r="L33" i="7"/>
  <c r="N619" i="7"/>
  <c r="K619" i="7"/>
  <c r="H619" i="7"/>
  <c r="H23" i="7"/>
  <c r="I42" i="3"/>
  <c r="E36" i="8"/>
  <c r="H503" i="7" l="1"/>
  <c r="K360" i="7"/>
  <c r="G27" i="8"/>
  <c r="G26" i="8" s="1"/>
  <c r="G116" i="8" s="1"/>
  <c r="F559" i="7"/>
  <c r="N656" i="7"/>
  <c r="N503" i="7"/>
  <c r="F592" i="7"/>
  <c r="H360" i="7"/>
  <c r="I16" i="3"/>
  <c r="N179" i="3"/>
  <c r="N173" i="3" s="1"/>
  <c r="N33" i="7"/>
  <c r="K33" i="7"/>
  <c r="M17" i="7"/>
  <c r="M16" i="7" s="1"/>
  <c r="N22" i="7"/>
  <c r="L17" i="7"/>
  <c r="K22" i="7"/>
  <c r="J17" i="7"/>
  <c r="I17" i="7"/>
  <c r="H22" i="7"/>
  <c r="G17" i="7"/>
  <c r="G16" i="7" s="1"/>
  <c r="H16" i="7" l="1"/>
  <c r="N17" i="7"/>
  <c r="N196" i="7"/>
  <c r="K196" i="7"/>
  <c r="H196" i="7"/>
  <c r="H39" i="8" l="1"/>
  <c r="D40" i="8"/>
  <c r="D41" i="8"/>
  <c r="D42" i="8"/>
  <c r="D43" i="8"/>
  <c r="K526" i="7" l="1"/>
  <c r="K527" i="7"/>
  <c r="K524" i="7"/>
  <c r="K523" i="7"/>
  <c r="N609" i="7" l="1"/>
  <c r="H613" i="7"/>
  <c r="H612" i="7"/>
  <c r="H611" i="7"/>
  <c r="H610" i="7"/>
  <c r="H609" i="7"/>
  <c r="M555" i="7"/>
  <c r="L555" i="7"/>
  <c r="J555" i="7"/>
  <c r="I555" i="7"/>
  <c r="I554" i="7" s="1"/>
  <c r="G555" i="7"/>
  <c r="F555" i="7"/>
  <c r="F554" i="7" s="1"/>
  <c r="N507" i="7"/>
  <c r="N506" i="7"/>
  <c r="N505" i="7"/>
  <c r="H507" i="7"/>
  <c r="H506" i="7"/>
  <c r="H505" i="7"/>
  <c r="H502" i="7"/>
  <c r="K46" i="3" l="1"/>
  <c r="O28" i="3"/>
  <c r="O25" i="3" s="1"/>
  <c r="M44" i="3"/>
  <c r="K45" i="3"/>
  <c r="K44" i="3"/>
  <c r="D47" i="3"/>
  <c r="G47" i="3"/>
  <c r="G34" i="3"/>
  <c r="K47" i="3" l="1"/>
  <c r="O46" i="3"/>
  <c r="N46" i="3"/>
  <c r="N44" i="3"/>
  <c r="O44" i="3"/>
  <c r="O45" i="3"/>
  <c r="N45" i="3"/>
  <c r="H31" i="7"/>
  <c r="H30" i="7"/>
  <c r="O47" i="3" l="1"/>
  <c r="O43" i="3" s="1"/>
  <c r="N47" i="3"/>
  <c r="N43" i="3" s="1"/>
  <c r="N626" i="7"/>
  <c r="N627" i="7"/>
  <c r="N628" i="7"/>
  <c r="H645" i="7"/>
  <c r="K604" i="7"/>
  <c r="K626" i="7"/>
  <c r="K627" i="7"/>
  <c r="K628" i="7"/>
  <c r="K625" i="7"/>
  <c r="H626" i="7"/>
  <c r="H628" i="7"/>
  <c r="H625" i="7"/>
  <c r="H35" i="8" l="1"/>
  <c r="H33" i="8"/>
  <c r="H28" i="8" l="1"/>
  <c r="E6" i="7"/>
  <c r="B6" i="3"/>
  <c r="F7" i="8"/>
  <c r="F45" i="3" l="1"/>
  <c r="F46" i="3"/>
  <c r="D58" i="8"/>
  <c r="D57" i="8"/>
  <c r="E51" i="8"/>
  <c r="E52" i="8"/>
  <c r="E53" i="8"/>
  <c r="E50" i="8"/>
  <c r="D44" i="8"/>
  <c r="D45" i="8"/>
  <c r="D46" i="8"/>
  <c r="D47" i="8"/>
  <c r="E37" i="8"/>
  <c r="E38" i="8"/>
  <c r="E34" i="8"/>
  <c r="H66" i="8" l="1"/>
  <c r="H62" i="8" s="1"/>
  <c r="H27" i="8" s="1"/>
  <c r="H26" i="8" s="1"/>
  <c r="H116" i="8" s="1"/>
  <c r="H670" i="7"/>
  <c r="H639" i="7"/>
  <c r="H638" i="7"/>
  <c r="H637" i="7"/>
  <c r="G589" i="7"/>
  <c r="F589" i="7"/>
  <c r="K46" i="7"/>
  <c r="H46" i="7"/>
  <c r="N46" i="7"/>
  <c r="N48" i="7"/>
  <c r="N557" i="7"/>
  <c r="N558" i="7"/>
  <c r="K558" i="7"/>
  <c r="K557" i="7"/>
  <c r="H558" i="7"/>
  <c r="H557" i="7"/>
  <c r="M554" i="7"/>
  <c r="L554" i="7"/>
  <c r="J554" i="7"/>
  <c r="G554" i="7"/>
  <c r="F545" i="7"/>
  <c r="F511" i="7" s="1"/>
  <c r="L499" i="7"/>
  <c r="M499" i="7"/>
  <c r="J499" i="7"/>
  <c r="I499" i="7"/>
  <c r="G499" i="7"/>
  <c r="H496" i="7"/>
  <c r="H54" i="7"/>
  <c r="H55" i="7"/>
  <c r="H56" i="7"/>
  <c r="H57" i="7"/>
  <c r="H58" i="7"/>
  <c r="H59" i="7"/>
  <c r="H60" i="7"/>
  <c r="H61" i="7"/>
  <c r="H62" i="7"/>
  <c r="H63" i="7"/>
  <c r="H64" i="7"/>
  <c r="H65" i="7"/>
  <c r="H66" i="7"/>
  <c r="H67" i="7"/>
  <c r="H68" i="7"/>
  <c r="H69" i="7"/>
  <c r="H70" i="7"/>
  <c r="H71" i="7"/>
  <c r="H72" i="7"/>
  <c r="H73" i="7"/>
  <c r="H74" i="7"/>
  <c r="H75" i="7"/>
  <c r="H76" i="7"/>
  <c r="H77" i="7"/>
  <c r="H78" i="7"/>
  <c r="H79" i="7"/>
  <c r="H80" i="7"/>
  <c r="H81" i="7"/>
  <c r="H82" i="7"/>
  <c r="H83" i="7"/>
  <c r="H84" i="7"/>
  <c r="H85" i="7"/>
  <c r="H86" i="7"/>
  <c r="H87" i="7"/>
  <c r="H88" i="7"/>
  <c r="H89" i="7"/>
  <c r="H90" i="7"/>
  <c r="H91" i="7"/>
  <c r="H92" i="7"/>
  <c r="H93" i="7"/>
  <c r="H94" i="7"/>
  <c r="H95" i="7"/>
  <c r="H96" i="7"/>
  <c r="H97" i="7"/>
  <c r="H98" i="7"/>
  <c r="H99" i="7"/>
  <c r="H100" i="7"/>
  <c r="H101" i="7"/>
  <c r="H102" i="7"/>
  <c r="H103" i="7"/>
  <c r="H104" i="7"/>
  <c r="H105" i="7"/>
  <c r="H106" i="7"/>
  <c r="H107" i="7"/>
  <c r="H108" i="7"/>
  <c r="H109" i="7"/>
  <c r="H110" i="7"/>
  <c r="H111" i="7"/>
  <c r="H112" i="7"/>
  <c r="H113" i="7"/>
  <c r="H114" i="7"/>
  <c r="H115" i="7"/>
  <c r="H116" i="7"/>
  <c r="H117" i="7"/>
  <c r="H118" i="7"/>
  <c r="H119" i="7"/>
  <c r="H120" i="7"/>
  <c r="H121" i="7"/>
  <c r="H122" i="7"/>
  <c r="H123" i="7"/>
  <c r="H124" i="7"/>
  <c r="H125" i="7"/>
  <c r="H126" i="7"/>
  <c r="H127" i="7"/>
  <c r="H128" i="7"/>
  <c r="H129" i="7"/>
  <c r="H130" i="7"/>
  <c r="H131" i="7"/>
  <c r="H132" i="7"/>
  <c r="H133" i="7"/>
  <c r="H134" i="7"/>
  <c r="H135" i="7"/>
  <c r="H136" i="7"/>
  <c r="H137" i="7"/>
  <c r="H138" i="7"/>
  <c r="H139" i="7"/>
  <c r="H140" i="7"/>
  <c r="H141" i="7"/>
  <c r="H142" i="7"/>
  <c r="H143" i="7"/>
  <c r="H144" i="7"/>
  <c r="H145" i="7"/>
  <c r="H146" i="7"/>
  <c r="H147" i="7"/>
  <c r="H148" i="7"/>
  <c r="H149" i="7"/>
  <c r="H150" i="7"/>
  <c r="H151" i="7"/>
  <c r="H152" i="7"/>
  <c r="H153" i="7"/>
  <c r="H154" i="7"/>
  <c r="H155" i="7"/>
  <c r="H156" i="7"/>
  <c r="H157" i="7"/>
  <c r="H158" i="7"/>
  <c r="H159" i="7"/>
  <c r="H160" i="7"/>
  <c r="H161" i="7"/>
  <c r="H162" i="7"/>
  <c r="H163" i="7"/>
  <c r="H164" i="7"/>
  <c r="H165" i="7"/>
  <c r="H166" i="7"/>
  <c r="H167" i="7"/>
  <c r="H168" i="7"/>
  <c r="H169" i="7"/>
  <c r="H170" i="7"/>
  <c r="H171" i="7"/>
  <c r="H172" i="7"/>
  <c r="H173" i="7"/>
  <c r="H174" i="7"/>
  <c r="H175" i="7"/>
  <c r="H176" i="7"/>
  <c r="H177" i="7"/>
  <c r="H178" i="7"/>
  <c r="H179" i="7"/>
  <c r="H180" i="7"/>
  <c r="H181" i="7"/>
  <c r="H182" i="7"/>
  <c r="H183" i="7"/>
  <c r="H184" i="7"/>
  <c r="H185" i="7"/>
  <c r="H186" i="7"/>
  <c r="H187" i="7"/>
  <c r="H188" i="7"/>
  <c r="H189" i="7"/>
  <c r="H53" i="7"/>
  <c r="F50" i="7"/>
  <c r="F49" i="7" s="1"/>
  <c r="H43" i="7"/>
  <c r="K41" i="7"/>
  <c r="K40" i="7"/>
  <c r="K39" i="7"/>
  <c r="L23" i="7"/>
  <c r="J23" i="7"/>
  <c r="J16" i="7" s="1"/>
  <c r="I23" i="7"/>
  <c r="I16" i="7" s="1"/>
  <c r="K670" i="7"/>
  <c r="N670" i="7"/>
  <c r="N667" i="7"/>
  <c r="N613" i="7"/>
  <c r="K613" i="7"/>
  <c r="K612" i="7"/>
  <c r="K611" i="7"/>
  <c r="N601" i="7"/>
  <c r="N602" i="7"/>
  <c r="N603" i="7"/>
  <c r="N604" i="7"/>
  <c r="N605" i="7"/>
  <c r="K601" i="7"/>
  <c r="K602" i="7"/>
  <c r="K603" i="7"/>
  <c r="K605" i="7"/>
  <c r="H601" i="7"/>
  <c r="H602" i="7"/>
  <c r="H603" i="7"/>
  <c r="H604" i="7"/>
  <c r="H605" i="7"/>
  <c r="H607" i="7"/>
  <c r="N600" i="7"/>
  <c r="K600" i="7"/>
  <c r="H600" i="7"/>
  <c r="H598" i="7"/>
  <c r="H599" i="7"/>
  <c r="N599" i="7"/>
  <c r="K599" i="7"/>
  <c r="H585" i="7"/>
  <c r="H543" i="7"/>
  <c r="K543" i="7"/>
  <c r="N543" i="7"/>
  <c r="H544" i="7"/>
  <c r="H589" i="7" l="1"/>
  <c r="K16" i="7"/>
  <c r="N23" i="7"/>
  <c r="L16" i="7"/>
  <c r="F588" i="7"/>
  <c r="F643" i="7"/>
  <c r="H17" i="7"/>
  <c r="K17" i="7"/>
  <c r="H499" i="7"/>
  <c r="N554" i="7"/>
  <c r="H591" i="7"/>
  <c r="N555" i="7"/>
  <c r="K609" i="7"/>
  <c r="N611" i="7"/>
  <c r="K610" i="7"/>
  <c r="N612" i="7"/>
  <c r="N486" i="7"/>
  <c r="N487" i="7"/>
  <c r="N488" i="7"/>
  <c r="N489" i="7"/>
  <c r="N490" i="7"/>
  <c r="N491" i="7"/>
  <c r="K486" i="7"/>
  <c r="K487" i="7"/>
  <c r="K488" i="7"/>
  <c r="K489" i="7"/>
  <c r="K490" i="7"/>
  <c r="K491" i="7"/>
  <c r="H486" i="7"/>
  <c r="H487" i="7"/>
  <c r="H488" i="7"/>
  <c r="H489" i="7"/>
  <c r="H490" i="7"/>
  <c r="H491" i="7"/>
  <c r="N408" i="7"/>
  <c r="N409" i="7"/>
  <c r="N410" i="7"/>
  <c r="N411" i="7"/>
  <c r="N412" i="7"/>
  <c r="N413" i="7"/>
  <c r="N414" i="7"/>
  <c r="N415" i="7"/>
  <c r="N416" i="7"/>
  <c r="N417" i="7"/>
  <c r="N418" i="7"/>
  <c r="N419" i="7"/>
  <c r="N420" i="7"/>
  <c r="N421" i="7"/>
  <c r="N422" i="7"/>
  <c r="N423" i="7"/>
  <c r="N424" i="7"/>
  <c r="N425" i="7"/>
  <c r="N426" i="7"/>
  <c r="N427" i="7"/>
  <c r="N428" i="7"/>
  <c r="N429" i="7"/>
  <c r="N430" i="7"/>
  <c r="N431" i="7"/>
  <c r="N432" i="7"/>
  <c r="N433" i="7"/>
  <c r="N434" i="7"/>
  <c r="N435" i="7"/>
  <c r="N436" i="7"/>
  <c r="N437" i="7"/>
  <c r="N438" i="7"/>
  <c r="N439" i="7"/>
  <c r="N440" i="7"/>
  <c r="N441" i="7"/>
  <c r="N442" i="7"/>
  <c r="N443" i="7"/>
  <c r="N444" i="7"/>
  <c r="N445" i="7"/>
  <c r="N446" i="7"/>
  <c r="N447" i="7"/>
  <c r="N448" i="7"/>
  <c r="N449" i="7"/>
  <c r="N450" i="7"/>
  <c r="N451" i="7"/>
  <c r="N452" i="7"/>
  <c r="N453" i="7"/>
  <c r="K408" i="7"/>
  <c r="K409" i="7"/>
  <c r="K410" i="7"/>
  <c r="K411" i="7"/>
  <c r="K412" i="7"/>
  <c r="K413" i="7"/>
  <c r="K414" i="7"/>
  <c r="K415" i="7"/>
  <c r="K416" i="7"/>
  <c r="K417" i="7"/>
  <c r="K418" i="7"/>
  <c r="K419" i="7"/>
  <c r="K420" i="7"/>
  <c r="K421" i="7"/>
  <c r="K422" i="7"/>
  <c r="K423" i="7"/>
  <c r="K424" i="7"/>
  <c r="K425" i="7"/>
  <c r="K426" i="7"/>
  <c r="K427" i="7"/>
  <c r="K428" i="7"/>
  <c r="K429" i="7"/>
  <c r="K430" i="7"/>
  <c r="K431" i="7"/>
  <c r="K432" i="7"/>
  <c r="K433" i="7"/>
  <c r="K434" i="7"/>
  <c r="K435" i="7"/>
  <c r="K436" i="7"/>
  <c r="K437" i="7"/>
  <c r="K438" i="7"/>
  <c r="K439" i="7"/>
  <c r="K440" i="7"/>
  <c r="K441" i="7"/>
  <c r="K442" i="7"/>
  <c r="K443" i="7"/>
  <c r="K444" i="7"/>
  <c r="K445" i="7"/>
  <c r="K446" i="7"/>
  <c r="K447" i="7"/>
  <c r="K448" i="7"/>
  <c r="K449" i="7"/>
  <c r="K450" i="7"/>
  <c r="K451" i="7"/>
  <c r="K452" i="7"/>
  <c r="K453" i="7"/>
  <c r="H408" i="7"/>
  <c r="H409" i="7"/>
  <c r="H410" i="7"/>
  <c r="H411" i="7"/>
  <c r="H412" i="7"/>
  <c r="H413" i="7"/>
  <c r="H414" i="7"/>
  <c r="H415" i="7"/>
  <c r="H416" i="7"/>
  <c r="H417" i="7"/>
  <c r="H418" i="7"/>
  <c r="H419" i="7"/>
  <c r="H420" i="7"/>
  <c r="H421" i="7"/>
  <c r="H422" i="7"/>
  <c r="H423" i="7"/>
  <c r="H424" i="7"/>
  <c r="H425" i="7"/>
  <c r="H426" i="7"/>
  <c r="H427" i="7"/>
  <c r="H428" i="7"/>
  <c r="H429" i="7"/>
  <c r="H430" i="7"/>
  <c r="H431" i="7"/>
  <c r="H432" i="7"/>
  <c r="H433" i="7"/>
  <c r="H434" i="7"/>
  <c r="H435" i="7"/>
  <c r="H436" i="7"/>
  <c r="H437" i="7"/>
  <c r="H438" i="7"/>
  <c r="H439" i="7"/>
  <c r="H440" i="7"/>
  <c r="H441" i="7"/>
  <c r="H442" i="7"/>
  <c r="H443" i="7"/>
  <c r="H444" i="7"/>
  <c r="H445" i="7"/>
  <c r="H446" i="7"/>
  <c r="H447" i="7"/>
  <c r="H448" i="7"/>
  <c r="H449" i="7"/>
  <c r="H450" i="7"/>
  <c r="H451" i="7"/>
  <c r="H452" i="7"/>
  <c r="H453" i="7"/>
  <c r="H354" i="7"/>
  <c r="N345" i="7"/>
  <c r="N346" i="7"/>
  <c r="N349" i="7"/>
  <c r="K345" i="7"/>
  <c r="K346" i="7"/>
  <c r="K349" i="7"/>
  <c r="H345" i="7"/>
  <c r="H346" i="7"/>
  <c r="N276" i="7"/>
  <c r="N277" i="7"/>
  <c r="N278" i="7"/>
  <c r="N279" i="7"/>
  <c r="N280" i="7"/>
  <c r="N281" i="7"/>
  <c r="N282" i="7"/>
  <c r="N283" i="7"/>
  <c r="N284" i="7"/>
  <c r="N285" i="7"/>
  <c r="N286" i="7"/>
  <c r="N287" i="7"/>
  <c r="N288" i="7"/>
  <c r="N289" i="7"/>
  <c r="N290" i="7"/>
  <c r="N293" i="7"/>
  <c r="K276" i="7"/>
  <c r="K277" i="7"/>
  <c r="K278" i="7"/>
  <c r="K279" i="7"/>
  <c r="K280" i="7"/>
  <c r="K281" i="7"/>
  <c r="K282" i="7"/>
  <c r="K283" i="7"/>
  <c r="K284" i="7"/>
  <c r="K285" i="7"/>
  <c r="K286" i="7"/>
  <c r="K287" i="7"/>
  <c r="K288" i="7"/>
  <c r="K289" i="7"/>
  <c r="K290" i="7"/>
  <c r="K293" i="7"/>
  <c r="H276" i="7"/>
  <c r="H277" i="7"/>
  <c r="H278" i="7"/>
  <c r="H279" i="7"/>
  <c r="H280" i="7"/>
  <c r="H281" i="7"/>
  <c r="H282" i="7"/>
  <c r="H283" i="7"/>
  <c r="H284" i="7"/>
  <c r="H285" i="7"/>
  <c r="H286" i="7"/>
  <c r="H287" i="7"/>
  <c r="H288" i="7"/>
  <c r="H289" i="7"/>
  <c r="H290" i="7"/>
  <c r="H293" i="7"/>
  <c r="N16" i="7" l="1"/>
  <c r="H555" i="7"/>
  <c r="K554" i="7"/>
  <c r="K555" i="7"/>
  <c r="N610" i="7"/>
  <c r="N247" i="7"/>
  <c r="N248" i="7"/>
  <c r="N249" i="7"/>
  <c r="N250" i="7"/>
  <c r="K247" i="7"/>
  <c r="K248" i="7"/>
  <c r="K249" i="7"/>
  <c r="K253" i="7"/>
  <c r="H247" i="7"/>
  <c r="H248" i="7"/>
  <c r="H249" i="7"/>
  <c r="H250" i="7"/>
  <c r="H253" i="7"/>
  <c r="H254" i="7"/>
  <c r="N37" i="7" l="1"/>
  <c r="N36" i="7"/>
  <c r="N35" i="7"/>
  <c r="N31" i="7"/>
  <c r="K31" i="7"/>
  <c r="N30" i="7"/>
  <c r="K30" i="7"/>
  <c r="N27" i="7"/>
  <c r="N26" i="7"/>
  <c r="N25" i="7"/>
  <c r="N24" i="7"/>
  <c r="K27" i="7"/>
  <c r="K26" i="7"/>
  <c r="K25" i="7"/>
  <c r="K24" i="7"/>
  <c r="H27" i="7"/>
  <c r="H26" i="7"/>
  <c r="H25" i="7"/>
  <c r="H24" i="7"/>
  <c r="N21" i="7"/>
  <c r="N20" i="7"/>
  <c r="N19" i="7"/>
  <c r="N18" i="7"/>
  <c r="K21" i="7"/>
  <c r="K20" i="7"/>
  <c r="K19" i="7"/>
  <c r="K18" i="7"/>
  <c r="H18" i="7" l="1"/>
  <c r="N343" i="7" l="1"/>
  <c r="K343" i="7"/>
  <c r="H343" i="7"/>
  <c r="N344" i="7"/>
  <c r="K344" i="7"/>
  <c r="H344" i="7"/>
  <c r="N342" i="7"/>
  <c r="K342" i="7"/>
  <c r="H342" i="7"/>
  <c r="N341" i="7"/>
  <c r="K341" i="7"/>
  <c r="H341" i="7"/>
  <c r="N639" i="7" l="1"/>
  <c r="K639" i="7"/>
  <c r="N607" i="7" l="1"/>
  <c r="K607" i="7"/>
  <c r="N598" i="7"/>
  <c r="K598" i="7"/>
  <c r="N630" i="7"/>
  <c r="K630" i="7"/>
  <c r="H630" i="7"/>
  <c r="N253" i="7"/>
  <c r="N246" i="7"/>
  <c r="K246" i="7"/>
  <c r="H246" i="7"/>
  <c r="K658" i="7" l="1"/>
  <c r="N585" i="7"/>
  <c r="K585" i="7"/>
  <c r="N580" i="7"/>
  <c r="K580" i="7"/>
  <c r="N575" i="7"/>
  <c r="M572" i="7"/>
  <c r="L572" i="7"/>
  <c r="J572" i="7"/>
  <c r="I572" i="7"/>
  <c r="G572" i="7"/>
  <c r="M570" i="7"/>
  <c r="L570" i="7"/>
  <c r="J570" i="7"/>
  <c r="I570" i="7"/>
  <c r="G570" i="7"/>
  <c r="G568" i="7"/>
  <c r="I568" i="7"/>
  <c r="J568" i="7"/>
  <c r="L568" i="7"/>
  <c r="M568" i="7"/>
  <c r="M566" i="7"/>
  <c r="L566" i="7"/>
  <c r="J566" i="7"/>
  <c r="I566" i="7"/>
  <c r="G566" i="7"/>
  <c r="M563" i="7"/>
  <c r="L563" i="7"/>
  <c r="I563" i="7"/>
  <c r="K563" i="7" s="1"/>
  <c r="M561" i="7"/>
  <c r="I561" i="7"/>
  <c r="N573" i="7"/>
  <c r="K573" i="7"/>
  <c r="H573" i="7"/>
  <c r="N571" i="7"/>
  <c r="K571" i="7"/>
  <c r="H571" i="7"/>
  <c r="N569" i="7"/>
  <c r="K569" i="7"/>
  <c r="H569" i="7"/>
  <c r="N567" i="7"/>
  <c r="K567" i="7"/>
  <c r="H567" i="7"/>
  <c r="M545" i="7"/>
  <c r="M511" i="7" s="1"/>
  <c r="L545" i="7"/>
  <c r="L511" i="7" s="1"/>
  <c r="J545" i="7"/>
  <c r="J511" i="7" s="1"/>
  <c r="I545" i="7"/>
  <c r="I511" i="7" s="1"/>
  <c r="G545" i="7"/>
  <c r="G511" i="7" s="1"/>
  <c r="N546" i="7"/>
  <c r="K546" i="7"/>
  <c r="H546" i="7"/>
  <c r="N542" i="7"/>
  <c r="K542" i="7"/>
  <c r="H542" i="7"/>
  <c r="N539" i="7"/>
  <c r="K539" i="7"/>
  <c r="H539" i="7"/>
  <c r="N532" i="7"/>
  <c r="K532" i="7"/>
  <c r="H532" i="7"/>
  <c r="N528" i="7"/>
  <c r="K528" i="7"/>
  <c r="H528" i="7"/>
  <c r="N523" i="7"/>
  <c r="H523" i="7"/>
  <c r="N510" i="7"/>
  <c r="K510" i="7"/>
  <c r="H510" i="7"/>
  <c r="N497" i="7"/>
  <c r="K497" i="7"/>
  <c r="H497" i="7"/>
  <c r="N484" i="7"/>
  <c r="K484" i="7"/>
  <c r="H484" i="7"/>
  <c r="N483" i="7"/>
  <c r="K483" i="7"/>
  <c r="H483" i="7"/>
  <c r="N471" i="7"/>
  <c r="K471" i="7"/>
  <c r="H471" i="7"/>
  <c r="N470" i="7"/>
  <c r="K470" i="7"/>
  <c r="H470" i="7"/>
  <c r="N372" i="7"/>
  <c r="K372" i="7"/>
  <c r="H372" i="7"/>
  <c r="N371" i="7"/>
  <c r="K371" i="7"/>
  <c r="H371" i="7"/>
  <c r="N370" i="7"/>
  <c r="K370" i="7"/>
  <c r="H370" i="7"/>
  <c r="M294" i="7"/>
  <c r="M192" i="7" s="1"/>
  <c r="L294" i="7"/>
  <c r="J294" i="7"/>
  <c r="J192" i="7" s="1"/>
  <c r="I294" i="7"/>
  <c r="I192" i="7" s="1"/>
  <c r="G294" i="7"/>
  <c r="G192" i="7" s="1"/>
  <c r="F294" i="7"/>
  <c r="F192" i="7" s="1"/>
  <c r="N295" i="7"/>
  <c r="K295" i="7"/>
  <c r="N275" i="7"/>
  <c r="K275" i="7"/>
  <c r="H275" i="7"/>
  <c r="N271" i="7"/>
  <c r="K271" i="7"/>
  <c r="H271" i="7"/>
  <c r="N270" i="7"/>
  <c r="K270" i="7"/>
  <c r="H270" i="7"/>
  <c r="N269" i="7"/>
  <c r="K269" i="7"/>
  <c r="H269" i="7"/>
  <c r="N268" i="7"/>
  <c r="K268" i="7"/>
  <c r="H268" i="7"/>
  <c r="M50" i="7"/>
  <c r="M49" i="7" s="1"/>
  <c r="L50" i="7"/>
  <c r="L49" i="7" s="1"/>
  <c r="J50" i="7"/>
  <c r="J49" i="7" s="1"/>
  <c r="I50" i="7"/>
  <c r="I49" i="7" s="1"/>
  <c r="G50" i="7"/>
  <c r="G49" i="7" s="1"/>
  <c r="H49" i="7" s="1"/>
  <c r="N51" i="7"/>
  <c r="K51" i="7"/>
  <c r="H51" i="7"/>
  <c r="N45" i="7"/>
  <c r="K45" i="7"/>
  <c r="H45" i="7"/>
  <c r="N43" i="7"/>
  <c r="K43" i="7"/>
  <c r="N40" i="7"/>
  <c r="H40" i="7"/>
  <c r="K36" i="7"/>
  <c r="H36" i="7"/>
  <c r="K192" i="7" l="1"/>
  <c r="J565" i="7"/>
  <c r="N572" i="7"/>
  <c r="N568" i="7"/>
  <c r="G565" i="7"/>
  <c r="H565" i="7" s="1"/>
  <c r="M565" i="7"/>
  <c r="N566" i="7"/>
  <c r="L565" i="7"/>
  <c r="N565" i="7" s="1"/>
  <c r="I565" i="7"/>
  <c r="K565" i="7" s="1"/>
  <c r="N570" i="7"/>
  <c r="I560" i="7"/>
  <c r="K561" i="7"/>
  <c r="N563" i="7"/>
  <c r="L560" i="7"/>
  <c r="M560" i="7"/>
  <c r="N561" i="7"/>
  <c r="N49" i="7"/>
  <c r="H192" i="7"/>
  <c r="F32" i="7"/>
  <c r="F671" i="7" s="1"/>
  <c r="K49" i="7"/>
  <c r="N39" i="7"/>
  <c r="H39" i="7"/>
  <c r="N560" i="7" l="1"/>
  <c r="D21" i="3"/>
  <c r="E32" i="8"/>
  <c r="E31" i="8"/>
  <c r="E30" i="8"/>
  <c r="O176" i="3" l="1"/>
  <c r="F176" i="3"/>
  <c r="N576" i="7" l="1"/>
  <c r="K576" i="7"/>
  <c r="K572" i="7"/>
  <c r="H572" i="7"/>
  <c r="N538" i="7"/>
  <c r="K538" i="7"/>
  <c r="H538" i="7"/>
  <c r="N527" i="7"/>
  <c r="H527" i="7"/>
  <c r="N485" i="7"/>
  <c r="K485" i="7"/>
  <c r="H485" i="7"/>
  <c r="N482" i="7"/>
  <c r="K482" i="7"/>
  <c r="H482" i="7"/>
  <c r="N481" i="7"/>
  <c r="K481" i="7"/>
  <c r="H481" i="7"/>
  <c r="N472" i="7"/>
  <c r="K472" i="7"/>
  <c r="H472" i="7"/>
  <c r="N358" i="7"/>
  <c r="K358" i="7"/>
  <c r="H358" i="7"/>
  <c r="N357" i="7"/>
  <c r="K357" i="7"/>
  <c r="H357" i="7"/>
  <c r="N356" i="7"/>
  <c r="K356" i="7"/>
  <c r="H356" i="7"/>
  <c r="H349" i="7"/>
  <c r="N340" i="7"/>
  <c r="K340" i="7"/>
  <c r="H340" i="7"/>
  <c r="N339" i="7"/>
  <c r="K339" i="7"/>
  <c r="H339" i="7"/>
  <c r="N338" i="7"/>
  <c r="K338" i="7"/>
  <c r="H338" i="7"/>
  <c r="N337" i="7"/>
  <c r="K337" i="7"/>
  <c r="H337" i="7"/>
  <c r="N336" i="7"/>
  <c r="K336" i="7"/>
  <c r="H336" i="7"/>
  <c r="N335" i="7"/>
  <c r="K335" i="7"/>
  <c r="H335" i="7"/>
  <c r="N334" i="7"/>
  <c r="K334" i="7"/>
  <c r="H334" i="7"/>
  <c r="N333" i="7"/>
  <c r="K333" i="7"/>
  <c r="H333" i="7"/>
  <c r="N332" i="7"/>
  <c r="K332" i="7"/>
  <c r="H332" i="7"/>
  <c r="N331" i="7"/>
  <c r="K331" i="7"/>
  <c r="H331" i="7"/>
  <c r="N330" i="7"/>
  <c r="K330" i="7"/>
  <c r="H330" i="7"/>
  <c r="N329" i="7"/>
  <c r="K329" i="7"/>
  <c r="H329" i="7"/>
  <c r="N328" i="7"/>
  <c r="K328" i="7"/>
  <c r="H328" i="7"/>
  <c r="N327" i="7"/>
  <c r="K327" i="7"/>
  <c r="H327" i="7"/>
  <c r="N326" i="7"/>
  <c r="K326" i="7"/>
  <c r="H326" i="7"/>
  <c r="N274" i="7"/>
  <c r="K274" i="7"/>
  <c r="H274" i="7"/>
  <c r="N273" i="7"/>
  <c r="K273" i="7"/>
  <c r="H273" i="7"/>
  <c r="N272" i="7"/>
  <c r="K272" i="7"/>
  <c r="H272" i="7"/>
  <c r="N254" i="7"/>
  <c r="K254" i="7"/>
  <c r="N245" i="7"/>
  <c r="K245" i="7"/>
  <c r="H245" i="7"/>
  <c r="N191" i="7"/>
  <c r="K191" i="7"/>
  <c r="H191" i="7"/>
  <c r="N189" i="7"/>
  <c r="K189" i="7"/>
  <c r="N267" i="7" l="1"/>
  <c r="K267" i="7"/>
  <c r="H267" i="7"/>
  <c r="M97" i="3" l="1"/>
  <c r="M95" i="3"/>
  <c r="M74" i="3"/>
  <c r="M41" i="3"/>
  <c r="M27" i="3"/>
  <c r="N27" i="3" s="1"/>
  <c r="M26" i="3"/>
  <c r="M23" i="3"/>
  <c r="M20" i="3"/>
  <c r="N20" i="3" s="1"/>
  <c r="N21" i="3" s="1"/>
  <c r="N17" i="3" s="1"/>
  <c r="G179" i="3"/>
  <c r="G172" i="3"/>
  <c r="G154" i="3"/>
  <c r="G137" i="3"/>
  <c r="G118" i="3"/>
  <c r="G96" i="3"/>
  <c r="G73" i="3"/>
  <c r="G40" i="3"/>
  <c r="G28" i="3"/>
  <c r="D179" i="3"/>
  <c r="D172" i="3"/>
  <c r="D154" i="3"/>
  <c r="D137" i="3"/>
  <c r="D96" i="3"/>
  <c r="D73" i="3"/>
  <c r="D40" i="3"/>
  <c r="D34" i="3"/>
  <c r="D28" i="3"/>
  <c r="D24" i="3"/>
  <c r="O177" i="3"/>
  <c r="O175" i="3"/>
  <c r="O174" i="3"/>
  <c r="K171" i="3"/>
  <c r="K168" i="3"/>
  <c r="K169" i="3"/>
  <c r="K170" i="3"/>
  <c r="K138" i="3"/>
  <c r="K136" i="3"/>
  <c r="K132" i="3"/>
  <c r="K133" i="3"/>
  <c r="K134" i="3"/>
  <c r="K135" i="3"/>
  <c r="K120" i="3"/>
  <c r="K97" i="3"/>
  <c r="K95" i="3"/>
  <c r="K74" i="3"/>
  <c r="K50" i="3"/>
  <c r="K41" i="3"/>
  <c r="K39" i="3"/>
  <c r="K38" i="3"/>
  <c r="K37" i="3"/>
  <c r="O37" i="3" s="1"/>
  <c r="K33" i="3"/>
  <c r="K30" i="3"/>
  <c r="K23" i="3"/>
  <c r="F178" i="3"/>
  <c r="F177" i="3"/>
  <c r="F175" i="3"/>
  <c r="F174" i="3"/>
  <c r="I171" i="3"/>
  <c r="I169" i="3"/>
  <c r="I170" i="3"/>
  <c r="I73" i="3"/>
  <c r="I39" i="3"/>
  <c r="I38" i="3"/>
  <c r="I37" i="3"/>
  <c r="F171" i="3"/>
  <c r="F170" i="3"/>
  <c r="F169" i="3"/>
  <c r="F168" i="3"/>
  <c r="F37" i="3"/>
  <c r="F138" i="3"/>
  <c r="F154" i="3" s="1"/>
  <c r="F136" i="3"/>
  <c r="F132" i="3"/>
  <c r="F133" i="3"/>
  <c r="F134" i="3"/>
  <c r="F135" i="3"/>
  <c r="F131" i="3"/>
  <c r="F120" i="3"/>
  <c r="F97" i="3"/>
  <c r="F118" i="3" s="1"/>
  <c r="F95" i="3"/>
  <c r="F74" i="3"/>
  <c r="F50" i="3"/>
  <c r="F44" i="3"/>
  <c r="F47" i="3" s="1"/>
  <c r="F43" i="3" s="1"/>
  <c r="F39" i="3"/>
  <c r="F38" i="3"/>
  <c r="F33" i="3"/>
  <c r="F32" i="3"/>
  <c r="F31" i="3"/>
  <c r="F30" i="3"/>
  <c r="F27" i="3"/>
  <c r="F23" i="3"/>
  <c r="F24" i="3" s="1"/>
  <c r="F22" i="3" s="1"/>
  <c r="F20" i="3"/>
  <c r="F21" i="3" s="1"/>
  <c r="F17" i="3" s="1"/>
  <c r="F28" i="3" l="1"/>
  <c r="F25" i="3" s="1"/>
  <c r="I172" i="3"/>
  <c r="N41" i="3"/>
  <c r="N42" i="3" s="1"/>
  <c r="F34" i="3"/>
  <c r="F29" i="3" s="1"/>
  <c r="F179" i="3"/>
  <c r="F173" i="3" s="1"/>
  <c r="I154" i="3"/>
  <c r="I119" i="3" s="1"/>
  <c r="N28" i="3"/>
  <c r="N25" i="3" s="1"/>
  <c r="O120" i="3"/>
  <c r="N120" i="3"/>
  <c r="O33" i="3"/>
  <c r="N33" i="3"/>
  <c r="N39" i="3"/>
  <c r="O39" i="3"/>
  <c r="O135" i="3"/>
  <c r="N135" i="3"/>
  <c r="O41" i="3"/>
  <c r="O42" i="3" s="1"/>
  <c r="O134" i="3"/>
  <c r="N134" i="3"/>
  <c r="N166" i="3"/>
  <c r="O170" i="3"/>
  <c r="N170" i="3"/>
  <c r="F137" i="3"/>
  <c r="N95" i="3"/>
  <c r="O95" i="3"/>
  <c r="N132" i="3"/>
  <c r="O132" i="3"/>
  <c r="N169" i="3"/>
  <c r="O169" i="3"/>
  <c r="O30" i="3"/>
  <c r="N30" i="3"/>
  <c r="F96" i="3"/>
  <c r="N97" i="3"/>
  <c r="O136" i="3"/>
  <c r="N136" i="3"/>
  <c r="N168" i="3"/>
  <c r="O168" i="3"/>
  <c r="F40" i="3"/>
  <c r="F36" i="3" s="1"/>
  <c r="F35" i="3" s="1"/>
  <c r="O138" i="3"/>
  <c r="N138" i="3"/>
  <c r="N167" i="3"/>
  <c r="O167" i="3"/>
  <c r="O133" i="3"/>
  <c r="N133" i="3"/>
  <c r="F172" i="3"/>
  <c r="O171" i="3"/>
  <c r="N171" i="3"/>
  <c r="N74" i="3"/>
  <c r="O74" i="3"/>
  <c r="N38" i="3"/>
  <c r="O38" i="3"/>
  <c r="K73" i="3"/>
  <c r="N50" i="3"/>
  <c r="O50" i="3"/>
  <c r="F73" i="3"/>
  <c r="N23" i="3"/>
  <c r="N24" i="3" s="1"/>
  <c r="N22" i="3" s="1"/>
  <c r="K24" i="3"/>
  <c r="O23" i="3"/>
  <c r="O24" i="3" s="1"/>
  <c r="O22" i="3" s="1"/>
  <c r="O16" i="3" s="1"/>
  <c r="K42" i="3"/>
  <c r="I179" i="3"/>
  <c r="I173" i="3" s="1"/>
  <c r="K154" i="3"/>
  <c r="K34" i="3"/>
  <c r="I40" i="3"/>
  <c r="I36" i="3" s="1"/>
  <c r="I35" i="3" s="1"/>
  <c r="K96" i="3"/>
  <c r="O178" i="3"/>
  <c r="O179" i="3" s="1"/>
  <c r="O173" i="3" s="1"/>
  <c r="O97" i="3"/>
  <c r="K172" i="3"/>
  <c r="K40" i="3"/>
  <c r="K137" i="3"/>
  <c r="N37" i="3"/>
  <c r="K118" i="3"/>
  <c r="F119" i="3" l="1"/>
  <c r="O118" i="3"/>
  <c r="F49" i="3"/>
  <c r="F48" i="3" s="1"/>
  <c r="O34" i="3"/>
  <c r="O29" i="3" s="1"/>
  <c r="N34" i="3"/>
  <c r="N29" i="3" s="1"/>
  <c r="N96" i="3"/>
  <c r="O40" i="3"/>
  <c r="O36" i="3" s="1"/>
  <c r="O35" i="3" s="1"/>
  <c r="N137" i="3"/>
  <c r="O137" i="3"/>
  <c r="N118" i="3"/>
  <c r="N172" i="3"/>
  <c r="N16" i="3"/>
  <c r="N73" i="3"/>
  <c r="O154" i="3"/>
  <c r="O73" i="3"/>
  <c r="N154" i="3"/>
  <c r="N40" i="3"/>
  <c r="N36" i="3" s="1"/>
  <c r="N35" i="3" s="1"/>
  <c r="O96" i="3"/>
  <c r="O172" i="3"/>
  <c r="F16" i="3"/>
  <c r="I49" i="3"/>
  <c r="I48" i="3" s="1"/>
  <c r="I15" i="3" s="1"/>
  <c r="O49" i="3" l="1"/>
  <c r="O119" i="3"/>
  <c r="N119" i="3"/>
  <c r="F15" i="3"/>
  <c r="N49" i="3"/>
  <c r="M589" i="7"/>
  <c r="L589" i="7"/>
  <c r="J589" i="7"/>
  <c r="I589" i="7"/>
  <c r="N584" i="7"/>
  <c r="K584" i="7"/>
  <c r="H584" i="7"/>
  <c r="K505" i="7"/>
  <c r="N509" i="7"/>
  <c r="K509" i="7"/>
  <c r="H509" i="7"/>
  <c r="N589" i="7" l="1"/>
  <c r="O48" i="3"/>
  <c r="N48" i="3"/>
  <c r="N15" i="3" s="1"/>
  <c r="K589" i="7"/>
  <c r="J32" i="7"/>
  <c r="O15" i="3"/>
  <c r="G588" i="7"/>
  <c r="J588" i="7"/>
  <c r="M588" i="7"/>
  <c r="K591" i="7"/>
  <c r="N591" i="7"/>
  <c r="L588" i="7"/>
  <c r="H545" i="7"/>
  <c r="K545" i="7"/>
  <c r="N545" i="7"/>
  <c r="L192" i="7"/>
  <c r="N319" i="7"/>
  <c r="K319" i="7"/>
  <c r="H319" i="7"/>
  <c r="N318" i="7"/>
  <c r="K318" i="7"/>
  <c r="H318" i="7"/>
  <c r="N244" i="7"/>
  <c r="K244" i="7"/>
  <c r="H244" i="7"/>
  <c r="N192" i="7" l="1"/>
  <c r="I588" i="7"/>
  <c r="K184" i="7"/>
  <c r="N184" i="7"/>
  <c r="K185" i="7"/>
  <c r="N185" i="7"/>
  <c r="N64" i="7"/>
  <c r="K64" i="7"/>
  <c r="O680" i="7" l="1"/>
  <c r="M680" i="7"/>
  <c r="G680" i="7"/>
  <c r="F680" i="7"/>
  <c r="O678" i="7"/>
  <c r="N672" i="7"/>
  <c r="N680" i="7" s="1"/>
  <c r="K672" i="7"/>
  <c r="K680" i="7" s="1"/>
  <c r="H680" i="7"/>
  <c r="K668" i="7"/>
  <c r="H668" i="7"/>
  <c r="N664" i="7"/>
  <c r="K664" i="7"/>
  <c r="H664" i="7"/>
  <c r="N655" i="7"/>
  <c r="K655" i="7"/>
  <c r="H655" i="7"/>
  <c r="N651" i="7"/>
  <c r="K651" i="7"/>
  <c r="H651" i="7"/>
  <c r="N642" i="7"/>
  <c r="K642" i="7"/>
  <c r="N640" i="7"/>
  <c r="N638" i="7"/>
  <c r="K638" i="7"/>
  <c r="N637" i="7"/>
  <c r="K637" i="7"/>
  <c r="N635" i="7"/>
  <c r="K635" i="7"/>
  <c r="H635" i="7"/>
  <c r="N634" i="7"/>
  <c r="K634" i="7"/>
  <c r="H634" i="7"/>
  <c r="N631" i="7"/>
  <c r="K631" i="7"/>
  <c r="H631" i="7"/>
  <c r="N629" i="7"/>
  <c r="K629" i="7"/>
  <c r="H629" i="7"/>
  <c r="N596" i="7"/>
  <c r="K596" i="7"/>
  <c r="H596" i="7"/>
  <c r="N595" i="7"/>
  <c r="K595" i="7"/>
  <c r="H595" i="7"/>
  <c r="N594" i="7"/>
  <c r="K594" i="7"/>
  <c r="H594" i="7"/>
  <c r="M592" i="7"/>
  <c r="L592" i="7"/>
  <c r="J592" i="7"/>
  <c r="G592" i="7"/>
  <c r="N587" i="7"/>
  <c r="K587" i="7"/>
  <c r="H587" i="7"/>
  <c r="N586" i="7"/>
  <c r="K586" i="7"/>
  <c r="H586" i="7"/>
  <c r="J578" i="7"/>
  <c r="M578" i="7"/>
  <c r="M559" i="7" s="1"/>
  <c r="I578" i="7"/>
  <c r="I559" i="7" s="1"/>
  <c r="G578" i="7"/>
  <c r="N577" i="7"/>
  <c r="K570" i="7"/>
  <c r="H570" i="7"/>
  <c r="J560" i="7"/>
  <c r="G560" i="7"/>
  <c r="H560" i="7" s="1"/>
  <c r="H554" i="7"/>
  <c r="N547" i="7"/>
  <c r="K547" i="7"/>
  <c r="H547" i="7"/>
  <c r="N544" i="7"/>
  <c r="K544" i="7"/>
  <c r="N540" i="7"/>
  <c r="K540" i="7"/>
  <c r="H540" i="7"/>
  <c r="N537" i="7"/>
  <c r="K537" i="7"/>
  <c r="H537" i="7"/>
  <c r="N536" i="7"/>
  <c r="K536" i="7"/>
  <c r="H536" i="7"/>
  <c r="N535" i="7"/>
  <c r="K535" i="7"/>
  <c r="H535" i="7"/>
  <c r="N533" i="7"/>
  <c r="K533" i="7"/>
  <c r="H533" i="7"/>
  <c r="N530" i="7"/>
  <c r="K530" i="7"/>
  <c r="H530" i="7"/>
  <c r="N526" i="7"/>
  <c r="H526" i="7"/>
  <c r="N524" i="7"/>
  <c r="H524" i="7"/>
  <c r="N521" i="7"/>
  <c r="K521" i="7"/>
  <c r="H521" i="7"/>
  <c r="N515" i="7"/>
  <c r="K515" i="7"/>
  <c r="H515" i="7"/>
  <c r="N514" i="7"/>
  <c r="K514" i="7"/>
  <c r="H514" i="7"/>
  <c r="L32" i="7"/>
  <c r="I32" i="7"/>
  <c r="K507" i="7"/>
  <c r="K506" i="7"/>
  <c r="K499" i="7"/>
  <c r="N499" i="7" s="1"/>
  <c r="N498" i="7"/>
  <c r="K498" i="7"/>
  <c r="H498" i="7"/>
  <c r="N496" i="7"/>
  <c r="K496" i="7"/>
  <c r="N492" i="7"/>
  <c r="K492" i="7"/>
  <c r="H492" i="7"/>
  <c r="N480" i="7"/>
  <c r="K480" i="7"/>
  <c r="H480" i="7"/>
  <c r="N479" i="7"/>
  <c r="K479" i="7"/>
  <c r="H479" i="7"/>
  <c r="N478" i="7"/>
  <c r="K478" i="7"/>
  <c r="H478" i="7"/>
  <c r="N477" i="7"/>
  <c r="K477" i="7"/>
  <c r="H477" i="7"/>
  <c r="N473" i="7"/>
  <c r="K473" i="7"/>
  <c r="H473" i="7"/>
  <c r="N469" i="7"/>
  <c r="K469" i="7"/>
  <c r="H469" i="7"/>
  <c r="N468" i="7"/>
  <c r="K468" i="7"/>
  <c r="H468" i="7"/>
  <c r="N467" i="7"/>
  <c r="K467" i="7"/>
  <c r="H467" i="7"/>
  <c r="N466" i="7"/>
  <c r="K466" i="7"/>
  <c r="H466" i="7"/>
  <c r="N465" i="7"/>
  <c r="K465" i="7"/>
  <c r="H465" i="7"/>
  <c r="N464" i="7"/>
  <c r="K464" i="7"/>
  <c r="H464" i="7"/>
  <c r="N463" i="7"/>
  <c r="K463" i="7"/>
  <c r="H463" i="7"/>
  <c r="N462" i="7"/>
  <c r="K462" i="7"/>
  <c r="H462" i="7"/>
  <c r="N461" i="7"/>
  <c r="K461" i="7"/>
  <c r="H461" i="7"/>
  <c r="N459" i="7"/>
  <c r="K459" i="7"/>
  <c r="H459" i="7"/>
  <c r="N407" i="7"/>
  <c r="K407" i="7"/>
  <c r="H407" i="7"/>
  <c r="N406" i="7"/>
  <c r="K406" i="7"/>
  <c r="H406" i="7"/>
  <c r="N405" i="7"/>
  <c r="K405" i="7"/>
  <c r="H405" i="7"/>
  <c r="N404" i="7"/>
  <c r="K404" i="7"/>
  <c r="H404" i="7"/>
  <c r="N403" i="7"/>
  <c r="K403" i="7"/>
  <c r="H403" i="7"/>
  <c r="N402" i="7"/>
  <c r="K402" i="7"/>
  <c r="H402" i="7"/>
  <c r="N401" i="7"/>
  <c r="K401" i="7"/>
  <c r="H401" i="7"/>
  <c r="N400" i="7"/>
  <c r="K400" i="7"/>
  <c r="H400" i="7"/>
  <c r="N399" i="7"/>
  <c r="K399" i="7"/>
  <c r="H399" i="7"/>
  <c r="N398" i="7"/>
  <c r="K398" i="7"/>
  <c r="H398" i="7"/>
  <c r="N397" i="7"/>
  <c r="K397" i="7"/>
  <c r="H397" i="7"/>
  <c r="N396" i="7"/>
  <c r="K396" i="7"/>
  <c r="H396" i="7"/>
  <c r="N395" i="7"/>
  <c r="K395" i="7"/>
  <c r="H395" i="7"/>
  <c r="N394" i="7"/>
  <c r="K394" i="7"/>
  <c r="H394" i="7"/>
  <c r="N393" i="7"/>
  <c r="K393" i="7"/>
  <c r="H393" i="7"/>
  <c r="N392" i="7"/>
  <c r="K392" i="7"/>
  <c r="H392" i="7"/>
  <c r="N391" i="7"/>
  <c r="K391" i="7"/>
  <c r="H391" i="7"/>
  <c r="N390" i="7"/>
  <c r="K390" i="7"/>
  <c r="H390" i="7"/>
  <c r="N389" i="7"/>
  <c r="K389" i="7"/>
  <c r="H389" i="7"/>
  <c r="N388" i="7"/>
  <c r="K388" i="7"/>
  <c r="H388" i="7"/>
  <c r="N387" i="7"/>
  <c r="K387" i="7"/>
  <c r="H387" i="7"/>
  <c r="N386" i="7"/>
  <c r="K386" i="7"/>
  <c r="H386" i="7"/>
  <c r="N385" i="7"/>
  <c r="K385" i="7"/>
  <c r="H385" i="7"/>
  <c r="N384" i="7"/>
  <c r="K384" i="7"/>
  <c r="H384" i="7"/>
  <c r="N383" i="7"/>
  <c r="K383" i="7"/>
  <c r="H383" i="7"/>
  <c r="N382" i="7"/>
  <c r="K382" i="7"/>
  <c r="H382" i="7"/>
  <c r="N381" i="7"/>
  <c r="K381" i="7"/>
  <c r="H381" i="7"/>
  <c r="N380" i="7"/>
  <c r="K380" i="7"/>
  <c r="H380" i="7"/>
  <c r="N379" i="7"/>
  <c r="K379" i="7"/>
  <c r="H379" i="7"/>
  <c r="N378" i="7"/>
  <c r="K378" i="7"/>
  <c r="H378" i="7"/>
  <c r="N377" i="7"/>
  <c r="K377" i="7"/>
  <c r="H377" i="7"/>
  <c r="N376" i="7"/>
  <c r="K376" i="7"/>
  <c r="H376" i="7"/>
  <c r="N374" i="7"/>
  <c r="K374" i="7"/>
  <c r="H374" i="7"/>
  <c r="N369" i="7"/>
  <c r="K369" i="7"/>
  <c r="H369" i="7"/>
  <c r="N368" i="7"/>
  <c r="K368" i="7"/>
  <c r="H368" i="7"/>
  <c r="N367" i="7"/>
  <c r="K367" i="7"/>
  <c r="H367" i="7"/>
  <c r="N366" i="7"/>
  <c r="K366" i="7"/>
  <c r="H366" i="7"/>
  <c r="N365" i="7"/>
  <c r="K365" i="7"/>
  <c r="H365" i="7"/>
  <c r="N364" i="7"/>
  <c r="K364" i="7"/>
  <c r="H364" i="7"/>
  <c r="N363" i="7"/>
  <c r="K363" i="7"/>
  <c r="H363" i="7"/>
  <c r="N362" i="7"/>
  <c r="K362" i="7"/>
  <c r="H362" i="7"/>
  <c r="N359" i="7"/>
  <c r="K359" i="7"/>
  <c r="H359" i="7"/>
  <c r="N355" i="7"/>
  <c r="K355" i="7"/>
  <c r="H355" i="7"/>
  <c r="N354" i="7"/>
  <c r="K354" i="7"/>
  <c r="N353" i="7"/>
  <c r="K353" i="7"/>
  <c r="H353" i="7"/>
  <c r="N352" i="7"/>
  <c r="K352" i="7"/>
  <c r="H352" i="7"/>
  <c r="N351" i="7"/>
  <c r="K351" i="7"/>
  <c r="H351" i="7"/>
  <c r="N325" i="7"/>
  <c r="K325" i="7"/>
  <c r="H325" i="7"/>
  <c r="N324" i="7"/>
  <c r="K324" i="7"/>
  <c r="H324" i="7"/>
  <c r="N323" i="7"/>
  <c r="K323" i="7"/>
  <c r="H323" i="7"/>
  <c r="N322" i="7"/>
  <c r="K322" i="7"/>
  <c r="H322" i="7"/>
  <c r="N321" i="7"/>
  <c r="K321" i="7"/>
  <c r="H321" i="7"/>
  <c r="N320" i="7"/>
  <c r="K320" i="7"/>
  <c r="H320" i="7"/>
  <c r="N317" i="7"/>
  <c r="K317" i="7"/>
  <c r="H317" i="7"/>
  <c r="N316" i="7"/>
  <c r="K316" i="7"/>
  <c r="H316" i="7"/>
  <c r="N315" i="7"/>
  <c r="K315" i="7"/>
  <c r="H315" i="7"/>
  <c r="N314" i="7"/>
  <c r="K314" i="7"/>
  <c r="H314" i="7"/>
  <c r="N313" i="7"/>
  <c r="K313" i="7"/>
  <c r="H313" i="7"/>
  <c r="N312" i="7"/>
  <c r="K312" i="7"/>
  <c r="H312" i="7"/>
  <c r="N311" i="7"/>
  <c r="K311" i="7"/>
  <c r="H311" i="7"/>
  <c r="N310" i="7"/>
  <c r="K310" i="7"/>
  <c r="H310" i="7"/>
  <c r="N309" i="7"/>
  <c r="K309" i="7"/>
  <c r="H309" i="7"/>
  <c r="N308" i="7"/>
  <c r="K308" i="7"/>
  <c r="H308" i="7"/>
  <c r="N307" i="7"/>
  <c r="K307" i="7"/>
  <c r="H307" i="7"/>
  <c r="N306" i="7"/>
  <c r="K306" i="7"/>
  <c r="H306" i="7"/>
  <c r="N305" i="7"/>
  <c r="K305" i="7"/>
  <c r="H305" i="7"/>
  <c r="N304" i="7"/>
  <c r="K304" i="7"/>
  <c r="H304" i="7"/>
  <c r="N303" i="7"/>
  <c r="K303" i="7"/>
  <c r="H303" i="7"/>
  <c r="N302" i="7"/>
  <c r="K302" i="7"/>
  <c r="H302" i="7"/>
  <c r="N301" i="7"/>
  <c r="K301" i="7"/>
  <c r="H301" i="7"/>
  <c r="N300" i="7"/>
  <c r="K300" i="7"/>
  <c r="H300" i="7"/>
  <c r="N299" i="7"/>
  <c r="K299" i="7"/>
  <c r="H299" i="7"/>
  <c r="N298" i="7"/>
  <c r="K298" i="7"/>
  <c r="H298" i="7"/>
  <c r="N297" i="7"/>
  <c r="K297" i="7"/>
  <c r="H297" i="7"/>
  <c r="N294" i="7"/>
  <c r="K294" i="7"/>
  <c r="H294" i="7"/>
  <c r="N266" i="7"/>
  <c r="K266" i="7"/>
  <c r="H266" i="7"/>
  <c r="N265" i="7"/>
  <c r="K265" i="7"/>
  <c r="H265" i="7"/>
  <c r="N264" i="7"/>
  <c r="K264" i="7"/>
  <c r="H264" i="7"/>
  <c r="N263" i="7"/>
  <c r="K263" i="7"/>
  <c r="H263" i="7"/>
  <c r="N262" i="7"/>
  <c r="K262" i="7"/>
  <c r="H262" i="7"/>
  <c r="N261" i="7"/>
  <c r="K261" i="7"/>
  <c r="H261" i="7"/>
  <c r="N260" i="7"/>
  <c r="K260" i="7"/>
  <c r="H260" i="7"/>
  <c r="N259" i="7"/>
  <c r="K259" i="7"/>
  <c r="H259" i="7"/>
  <c r="N258" i="7"/>
  <c r="K258" i="7"/>
  <c r="H258" i="7"/>
  <c r="N257" i="7"/>
  <c r="K257" i="7"/>
  <c r="H257" i="7"/>
  <c r="K256" i="7"/>
  <c r="N243" i="7"/>
  <c r="K243" i="7"/>
  <c r="H243" i="7"/>
  <c r="N242" i="7"/>
  <c r="K242" i="7"/>
  <c r="H242" i="7"/>
  <c r="N241" i="7"/>
  <c r="K241" i="7"/>
  <c r="H241" i="7"/>
  <c r="N240" i="7"/>
  <c r="K240" i="7"/>
  <c r="H240" i="7"/>
  <c r="N239" i="7"/>
  <c r="K239" i="7"/>
  <c r="H239" i="7"/>
  <c r="N238" i="7"/>
  <c r="K238" i="7"/>
  <c r="H238" i="7"/>
  <c r="N237" i="7"/>
  <c r="K237" i="7"/>
  <c r="H237" i="7"/>
  <c r="N236" i="7"/>
  <c r="K236" i="7"/>
  <c r="H236" i="7"/>
  <c r="N235" i="7"/>
  <c r="K235" i="7"/>
  <c r="H235" i="7"/>
  <c r="N233" i="7"/>
  <c r="K233" i="7"/>
  <c r="H233" i="7"/>
  <c r="N232" i="7"/>
  <c r="K232" i="7"/>
  <c r="H232" i="7"/>
  <c r="N231" i="7"/>
  <c r="K231" i="7"/>
  <c r="H231" i="7"/>
  <c r="N230" i="7"/>
  <c r="K230" i="7"/>
  <c r="H230" i="7"/>
  <c r="N229" i="7"/>
  <c r="K229" i="7"/>
  <c r="H229" i="7"/>
  <c r="N228" i="7"/>
  <c r="K228" i="7"/>
  <c r="H228" i="7"/>
  <c r="N227" i="7"/>
  <c r="K227" i="7"/>
  <c r="H227" i="7"/>
  <c r="N226" i="7"/>
  <c r="K226" i="7"/>
  <c r="H226" i="7"/>
  <c r="N225" i="7"/>
  <c r="K225" i="7"/>
  <c r="H225" i="7"/>
  <c r="N224" i="7"/>
  <c r="K224" i="7"/>
  <c r="H224" i="7"/>
  <c r="N223" i="7"/>
  <c r="K223" i="7"/>
  <c r="H223" i="7"/>
  <c r="N222" i="7"/>
  <c r="K222" i="7"/>
  <c r="H222" i="7"/>
  <c r="N221" i="7"/>
  <c r="K221" i="7"/>
  <c r="H221" i="7"/>
  <c r="N220" i="7"/>
  <c r="K220" i="7"/>
  <c r="H220" i="7"/>
  <c r="N219" i="7"/>
  <c r="K219" i="7"/>
  <c r="H219" i="7"/>
  <c r="N218" i="7"/>
  <c r="K218" i="7"/>
  <c r="H218" i="7"/>
  <c r="N217" i="7"/>
  <c r="K217" i="7"/>
  <c r="H217" i="7"/>
  <c r="N216" i="7"/>
  <c r="K216" i="7"/>
  <c r="H216" i="7"/>
  <c r="N215" i="7"/>
  <c r="K215" i="7"/>
  <c r="H215" i="7"/>
  <c r="N214" i="7"/>
  <c r="K214" i="7"/>
  <c r="H214" i="7"/>
  <c r="N213" i="7"/>
  <c r="K213" i="7"/>
  <c r="N212" i="7"/>
  <c r="K212" i="7"/>
  <c r="N211" i="7"/>
  <c r="K211" i="7"/>
  <c r="N210" i="7"/>
  <c r="K210" i="7"/>
  <c r="N209" i="7"/>
  <c r="K209" i="7"/>
  <c r="N208" i="7"/>
  <c r="K208" i="7"/>
  <c r="N207" i="7"/>
  <c r="K207" i="7"/>
  <c r="N206" i="7"/>
  <c r="K206" i="7"/>
  <c r="N205" i="7"/>
  <c r="K205" i="7"/>
  <c r="N204" i="7"/>
  <c r="K204" i="7"/>
  <c r="N203" i="7"/>
  <c r="K203" i="7"/>
  <c r="N202" i="7"/>
  <c r="K202" i="7"/>
  <c r="N201" i="7"/>
  <c r="K201" i="7"/>
  <c r="H201" i="7"/>
  <c r="N200" i="7"/>
  <c r="K200" i="7"/>
  <c r="H200" i="7"/>
  <c r="N199" i="7"/>
  <c r="K199" i="7"/>
  <c r="H199" i="7"/>
  <c r="N198" i="7"/>
  <c r="K198" i="7"/>
  <c r="H198" i="7"/>
  <c r="N197" i="7"/>
  <c r="K197" i="7"/>
  <c r="H197" i="7"/>
  <c r="N195" i="7"/>
  <c r="K195" i="7"/>
  <c r="H195" i="7"/>
  <c r="N194" i="7"/>
  <c r="K194" i="7"/>
  <c r="H194" i="7"/>
  <c r="N188" i="7"/>
  <c r="K188" i="7"/>
  <c r="N187" i="7"/>
  <c r="K187" i="7"/>
  <c r="N186" i="7"/>
  <c r="K186" i="7"/>
  <c r="N183" i="7"/>
  <c r="K183" i="7"/>
  <c r="N182" i="7"/>
  <c r="K182" i="7"/>
  <c r="N181" i="7"/>
  <c r="K181" i="7"/>
  <c r="N180" i="7"/>
  <c r="K180" i="7"/>
  <c r="N179" i="7"/>
  <c r="K179" i="7"/>
  <c r="N178" i="7"/>
  <c r="K178" i="7"/>
  <c r="N177" i="7"/>
  <c r="K177" i="7"/>
  <c r="N176" i="7"/>
  <c r="K176" i="7"/>
  <c r="N175" i="7"/>
  <c r="K175" i="7"/>
  <c r="N174" i="7"/>
  <c r="K174" i="7"/>
  <c r="N173" i="7"/>
  <c r="K173" i="7"/>
  <c r="N172" i="7"/>
  <c r="K172" i="7"/>
  <c r="N171" i="7"/>
  <c r="K171" i="7"/>
  <c r="N170" i="7"/>
  <c r="K170" i="7"/>
  <c r="N169" i="7"/>
  <c r="K169" i="7"/>
  <c r="N168" i="7"/>
  <c r="K168" i="7"/>
  <c r="N167" i="7"/>
  <c r="K167" i="7"/>
  <c r="N166" i="7"/>
  <c r="K166" i="7"/>
  <c r="N165" i="7"/>
  <c r="K165" i="7"/>
  <c r="N164" i="7"/>
  <c r="K164" i="7"/>
  <c r="N163" i="7"/>
  <c r="K163" i="7"/>
  <c r="N162" i="7"/>
  <c r="K162" i="7"/>
  <c r="N161" i="7"/>
  <c r="K161" i="7"/>
  <c r="N160" i="7"/>
  <c r="K160" i="7"/>
  <c r="N159" i="7"/>
  <c r="K159" i="7"/>
  <c r="N158" i="7"/>
  <c r="K158" i="7"/>
  <c r="N157" i="7"/>
  <c r="K157" i="7"/>
  <c r="N156" i="7"/>
  <c r="K156" i="7"/>
  <c r="N155" i="7"/>
  <c r="K155" i="7"/>
  <c r="N154" i="7"/>
  <c r="K154" i="7"/>
  <c r="N153" i="7"/>
  <c r="K153" i="7"/>
  <c r="N152" i="7"/>
  <c r="K152" i="7"/>
  <c r="N151" i="7"/>
  <c r="K151" i="7"/>
  <c r="N150" i="7"/>
  <c r="K150" i="7"/>
  <c r="N149" i="7"/>
  <c r="K149" i="7"/>
  <c r="N148" i="7"/>
  <c r="K148" i="7"/>
  <c r="N147" i="7"/>
  <c r="K147" i="7"/>
  <c r="N146" i="7"/>
  <c r="K146" i="7"/>
  <c r="N145" i="7"/>
  <c r="K145" i="7"/>
  <c r="N144" i="7"/>
  <c r="K144" i="7"/>
  <c r="N143" i="7"/>
  <c r="K143" i="7"/>
  <c r="N142" i="7"/>
  <c r="K142" i="7"/>
  <c r="N141" i="7"/>
  <c r="K141" i="7"/>
  <c r="N140" i="7"/>
  <c r="K140" i="7"/>
  <c r="N139" i="7"/>
  <c r="K139" i="7"/>
  <c r="N138" i="7"/>
  <c r="K138" i="7"/>
  <c r="N137" i="7"/>
  <c r="K137" i="7"/>
  <c r="N136" i="7"/>
  <c r="K136" i="7"/>
  <c r="N135" i="7"/>
  <c r="K135" i="7"/>
  <c r="N134" i="7"/>
  <c r="K134" i="7"/>
  <c r="N133" i="7"/>
  <c r="K133" i="7"/>
  <c r="N132" i="7"/>
  <c r="K132" i="7"/>
  <c r="N131" i="7"/>
  <c r="K131" i="7"/>
  <c r="N130" i="7"/>
  <c r="K130" i="7"/>
  <c r="N129" i="7"/>
  <c r="K129" i="7"/>
  <c r="N128" i="7"/>
  <c r="K128" i="7"/>
  <c r="N127" i="7"/>
  <c r="K127" i="7"/>
  <c r="N126" i="7"/>
  <c r="K126" i="7"/>
  <c r="N125" i="7"/>
  <c r="K125" i="7"/>
  <c r="N124" i="7"/>
  <c r="K124" i="7"/>
  <c r="N123" i="7"/>
  <c r="K123" i="7"/>
  <c r="N122" i="7"/>
  <c r="K122" i="7"/>
  <c r="N121" i="7"/>
  <c r="K121" i="7"/>
  <c r="N120" i="7"/>
  <c r="K120" i="7"/>
  <c r="N119" i="7"/>
  <c r="K119" i="7"/>
  <c r="N118" i="7"/>
  <c r="K118" i="7"/>
  <c r="N117" i="7"/>
  <c r="K117" i="7"/>
  <c r="N116" i="7"/>
  <c r="K116" i="7"/>
  <c r="N115" i="7"/>
  <c r="K115" i="7"/>
  <c r="N114" i="7"/>
  <c r="K114" i="7"/>
  <c r="N113" i="7"/>
  <c r="K113" i="7"/>
  <c r="N112" i="7"/>
  <c r="K112" i="7"/>
  <c r="N111" i="7"/>
  <c r="K111" i="7"/>
  <c r="N110" i="7"/>
  <c r="K110" i="7"/>
  <c r="N109" i="7"/>
  <c r="K109" i="7"/>
  <c r="N108" i="7"/>
  <c r="K108" i="7"/>
  <c r="N107" i="7"/>
  <c r="K107" i="7"/>
  <c r="N106" i="7"/>
  <c r="K106" i="7"/>
  <c r="N105" i="7"/>
  <c r="K105" i="7"/>
  <c r="N104" i="7"/>
  <c r="K104" i="7"/>
  <c r="N103" i="7"/>
  <c r="K103" i="7"/>
  <c r="N102" i="7"/>
  <c r="K102" i="7"/>
  <c r="N101" i="7"/>
  <c r="K101" i="7"/>
  <c r="N100" i="7"/>
  <c r="K100" i="7"/>
  <c r="N99" i="7"/>
  <c r="K99" i="7"/>
  <c r="N98" i="7"/>
  <c r="K98" i="7"/>
  <c r="N97" i="7"/>
  <c r="K97" i="7"/>
  <c r="N96" i="7"/>
  <c r="K96" i="7"/>
  <c r="N95" i="7"/>
  <c r="K95" i="7"/>
  <c r="N94" i="7"/>
  <c r="K94" i="7"/>
  <c r="N93" i="7"/>
  <c r="K93" i="7"/>
  <c r="N92" i="7"/>
  <c r="K92" i="7"/>
  <c r="N91" i="7"/>
  <c r="K91" i="7"/>
  <c r="N90" i="7"/>
  <c r="K90" i="7"/>
  <c r="N89" i="7"/>
  <c r="K89" i="7"/>
  <c r="N88" i="7"/>
  <c r="K88" i="7"/>
  <c r="N87" i="7"/>
  <c r="K87" i="7"/>
  <c r="N86" i="7"/>
  <c r="K86" i="7"/>
  <c r="N85" i="7"/>
  <c r="K85" i="7"/>
  <c r="N84" i="7"/>
  <c r="K84" i="7"/>
  <c r="N83" i="7"/>
  <c r="K83" i="7"/>
  <c r="N82" i="7"/>
  <c r="K82" i="7"/>
  <c r="N81" i="7"/>
  <c r="K81" i="7"/>
  <c r="N80" i="7"/>
  <c r="K80" i="7"/>
  <c r="N79" i="7"/>
  <c r="K79" i="7"/>
  <c r="N78" i="7"/>
  <c r="K78" i="7"/>
  <c r="N77" i="7"/>
  <c r="K77" i="7"/>
  <c r="N76" i="7"/>
  <c r="K76" i="7"/>
  <c r="N75" i="7"/>
  <c r="K75" i="7"/>
  <c r="N74" i="7"/>
  <c r="K74" i="7"/>
  <c r="N73" i="7"/>
  <c r="K73" i="7"/>
  <c r="N72" i="7"/>
  <c r="K72" i="7"/>
  <c r="N71" i="7"/>
  <c r="K71" i="7"/>
  <c r="N70" i="7"/>
  <c r="K70" i="7"/>
  <c r="N69" i="7"/>
  <c r="K69" i="7"/>
  <c r="N68" i="7"/>
  <c r="K68" i="7"/>
  <c r="N67" i="7"/>
  <c r="K67" i="7"/>
  <c r="N66" i="7"/>
  <c r="K66" i="7"/>
  <c r="N65" i="7"/>
  <c r="K65" i="7"/>
  <c r="N63" i="7"/>
  <c r="K63" i="7"/>
  <c r="N62" i="7"/>
  <c r="K62" i="7"/>
  <c r="N61" i="7"/>
  <c r="K61" i="7"/>
  <c r="N60" i="7"/>
  <c r="K60" i="7"/>
  <c r="N59" i="7"/>
  <c r="K59" i="7"/>
  <c r="N58" i="7"/>
  <c r="K58" i="7"/>
  <c r="N57" i="7"/>
  <c r="K57" i="7"/>
  <c r="N56" i="7"/>
  <c r="K56" i="7"/>
  <c r="N55" i="7"/>
  <c r="K55" i="7"/>
  <c r="N54" i="7"/>
  <c r="K54" i="7"/>
  <c r="N53" i="7"/>
  <c r="K53" i="7"/>
  <c r="N50" i="7"/>
  <c r="K50" i="7"/>
  <c r="H50" i="7"/>
  <c r="K48" i="7"/>
  <c r="H48" i="7"/>
  <c r="N41" i="7"/>
  <c r="H41" i="7"/>
  <c r="K37" i="7"/>
  <c r="H37" i="7"/>
  <c r="K35" i="7"/>
  <c r="H35" i="7"/>
  <c r="H20" i="7"/>
  <c r="H19" i="7"/>
  <c r="H100" i="8"/>
  <c r="G100" i="8"/>
  <c r="H97" i="8"/>
  <c r="G97" i="8"/>
  <c r="H89" i="8"/>
  <c r="G89" i="8"/>
  <c r="G78" i="8" s="1"/>
  <c r="H82" i="8"/>
  <c r="H79" i="8"/>
  <c r="D56" i="8"/>
  <c r="H78" i="8" l="1"/>
  <c r="H117" i="8" s="1"/>
  <c r="H115" i="8" s="1"/>
  <c r="G117" i="8"/>
  <c r="G115" i="8" s="1"/>
  <c r="G109" i="8"/>
  <c r="J559" i="7"/>
  <c r="J678" i="7" s="1"/>
  <c r="G559" i="7"/>
  <c r="H559" i="7" s="1"/>
  <c r="K32" i="7"/>
  <c r="K23" i="7"/>
  <c r="H592" i="7"/>
  <c r="M32" i="7"/>
  <c r="N32" i="7" s="1"/>
  <c r="N592" i="7"/>
  <c r="K646" i="7"/>
  <c r="H650" i="7"/>
  <c r="N650" i="7"/>
  <c r="H658" i="7"/>
  <c r="H21" i="7"/>
  <c r="H659" i="7"/>
  <c r="K659" i="7"/>
  <c r="N659" i="7"/>
  <c r="K660" i="7"/>
  <c r="N660" i="7"/>
  <c r="K662" i="7"/>
  <c r="K663" i="7"/>
  <c r="N663" i="7"/>
  <c r="H667" i="7"/>
  <c r="K667" i="7"/>
  <c r="H513" i="7"/>
  <c r="H511" i="7"/>
  <c r="N513" i="7"/>
  <c r="G33" i="7"/>
  <c r="K560" i="7"/>
  <c r="N646" i="7"/>
  <c r="K568" i="7"/>
  <c r="H568" i="7"/>
  <c r="H588" i="7"/>
  <c r="K588" i="7"/>
  <c r="N588" i="7"/>
  <c r="K633" i="7"/>
  <c r="N645" i="7"/>
  <c r="K647" i="7"/>
  <c r="N647" i="7"/>
  <c r="H654" i="7"/>
  <c r="K654" i="7"/>
  <c r="N654" i="7"/>
  <c r="H666" i="7"/>
  <c r="K566" i="7"/>
  <c r="K578" i="7"/>
  <c r="H578" i="7"/>
  <c r="L578" i="7"/>
  <c r="K513" i="7"/>
  <c r="H566" i="7"/>
  <c r="N633" i="7"/>
  <c r="N649" i="7"/>
  <c r="H653" i="7"/>
  <c r="N662" i="7"/>
  <c r="H633" i="7"/>
  <c r="K645" i="7"/>
  <c r="H646" i="7"/>
  <c r="H647" i="7"/>
  <c r="K650" i="7"/>
  <c r="K653" i="7"/>
  <c r="N653" i="7"/>
  <c r="N658" i="7"/>
  <c r="H660" i="7"/>
  <c r="H662" i="7"/>
  <c r="H663" i="7"/>
  <c r="K666" i="7"/>
  <c r="K559" i="7" l="1"/>
  <c r="N578" i="7"/>
  <c r="L559" i="7"/>
  <c r="H33" i="7"/>
  <c r="G32" i="7"/>
  <c r="H109" i="8"/>
  <c r="G643" i="7"/>
  <c r="H643" i="7" s="1"/>
  <c r="J643" i="7"/>
  <c r="J679" i="7" s="1"/>
  <c r="I643" i="7"/>
  <c r="F679" i="7"/>
  <c r="K511" i="7"/>
  <c r="N511" i="7"/>
  <c r="M643" i="7"/>
  <c r="M671" i="7" s="1"/>
  <c r="N460" i="7"/>
  <c r="L643" i="7"/>
  <c r="L679" i="7" s="1"/>
  <c r="N559" i="7" l="1"/>
  <c r="L678" i="7"/>
  <c r="H32" i="7"/>
  <c r="H678" i="7" s="1"/>
  <c r="G678" i="7"/>
  <c r="G679" i="7"/>
  <c r="M679" i="7"/>
  <c r="G671" i="7"/>
  <c r="M678" i="7"/>
  <c r="I679" i="7"/>
  <c r="K643" i="7"/>
  <c r="K679" i="7" s="1"/>
  <c r="N643" i="7"/>
  <c r="F678" i="7" l="1"/>
  <c r="H671" i="7"/>
  <c r="H679" i="7"/>
  <c r="N679" i="7"/>
  <c r="J671" i="7"/>
  <c r="N678" i="7"/>
  <c r="L671" i="7"/>
  <c r="N671" i="7" s="1"/>
  <c r="K597" i="7"/>
  <c r="I592" i="7" l="1"/>
  <c r="I678" i="7" s="1"/>
  <c r="K592" i="7" l="1"/>
  <c r="K678" i="7" s="1"/>
  <c r="I671" i="7"/>
  <c r="K671"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Rosa Angelica Blanco Pinzon</author>
    <author>saul</author>
    <author>Alejandra Castañeda Rivera</author>
    <author>Daniel Fernando Romero Fandiño</author>
  </authors>
  <commentList>
    <comment ref="B6" authorId="0" shapeId="0" xr:uid="{00000000-0006-0000-0000-000001000000}">
      <text>
        <r>
          <rPr>
            <sz val="9"/>
            <color indexed="81"/>
            <rFont val="Tahoma"/>
            <family val="2"/>
          </rPr>
          <t xml:space="preserve">Haga uso de la lista desplegable para seleccionar la sección respectiva.
En caso de que la unidad ejecutora sea nueva y no aparezca en la lista, por favor enviar un correo a </t>
        </r>
        <r>
          <rPr>
            <u/>
            <sz val="9"/>
            <color indexed="81"/>
            <rFont val="Tahoma"/>
            <family val="2"/>
          </rPr>
          <t>proyecto_presupuesto@minhacienda.gov.co</t>
        </r>
        <r>
          <rPr>
            <sz val="9"/>
            <color indexed="81"/>
            <rFont val="Tahoma"/>
            <family val="2"/>
          </rPr>
          <t xml:space="preserve"> dando a conocer el caso específico para remitir un nuevo formulario. </t>
        </r>
      </text>
    </comment>
    <comment ref="B7" authorId="1" shapeId="0" xr:uid="{00000000-0006-0000-0000-000002000000}">
      <text>
        <r>
          <rPr>
            <sz val="9"/>
            <color indexed="81"/>
            <rFont val="Tahoma"/>
            <family val="2"/>
          </rPr>
          <t>El nombre de la unidad ejecutora se desplegará automáticamente después de seleccionar la sección.</t>
        </r>
      </text>
    </comment>
    <comment ref="F26" authorId="0" shapeId="0" xr:uid="{00000000-0006-0000-0000-000003000000}">
      <text>
        <r>
          <rPr>
            <sz val="8"/>
            <color indexed="81"/>
            <rFont val="Tahoma"/>
            <family val="2"/>
          </rPr>
          <t xml:space="preserve">Son los ingresos </t>
        </r>
        <r>
          <rPr>
            <b/>
            <sz val="8"/>
            <color indexed="81"/>
            <rFont val="Tahoma"/>
            <family val="2"/>
          </rPr>
          <t>REGULARES</t>
        </r>
        <r>
          <rPr>
            <sz val="8"/>
            <color indexed="81"/>
            <rFont val="Tahoma"/>
            <family val="2"/>
          </rPr>
          <t xml:space="preserve"> que percibe el Establecimiento Público.</t>
        </r>
      </text>
    </comment>
    <comment ref="F27" authorId="0" shapeId="0" xr:uid="{00000000-0006-0000-0000-000004000000}">
      <text>
        <r>
          <rPr>
            <sz val="8"/>
            <color indexed="81"/>
            <rFont val="Tahoma"/>
            <family val="2"/>
          </rPr>
          <t xml:space="preserve">Son los ingresos corrientes que por ley </t>
        </r>
        <r>
          <rPr>
            <b/>
            <sz val="8"/>
            <color indexed="81"/>
            <rFont val="Tahoma"/>
            <family val="2"/>
          </rPr>
          <t>NO</t>
        </r>
        <r>
          <rPr>
            <sz val="8"/>
            <color indexed="81"/>
            <rFont val="Tahoma"/>
            <family val="2"/>
          </rPr>
          <t xml:space="preserve"> están definidos como impuestos.</t>
        </r>
      </text>
    </comment>
    <comment ref="F28" authorId="0" shapeId="0" xr:uid="{00000000-0006-0000-0000-000005000000}">
      <text>
        <r>
          <rPr>
            <sz val="8"/>
            <color indexed="81"/>
            <rFont val="Tahoma"/>
            <family val="2"/>
          </rPr>
          <t xml:space="preserve">Son los ingresos por cargas fiscales al patrimonio particular, sustentadas en la potestad tributaria del Estado. Incluye el ingreso por </t>
        </r>
        <r>
          <rPr>
            <b/>
            <sz val="8"/>
            <color indexed="81"/>
            <rFont val="Tahoma"/>
            <family val="2"/>
          </rPr>
          <t>contribuciones parafiscales</t>
        </r>
        <r>
          <rPr>
            <sz val="8"/>
            <color indexed="81"/>
            <rFont val="Tahoma"/>
            <family val="2"/>
          </rPr>
          <t xml:space="preserve">, que son los pagos que deben realizar los usuarios de algunos organismos públicos, mixtos o privados, para asegurar el financiamiento de estas entidades de manera autónoma. 
Hacen parte de las contribuciones que perciben los Establecimientos Públicos: Las contribuciones sociales, las contribuciones asociadas a la nómina y las contribuciones diversas.
</t>
        </r>
        <r>
          <rPr>
            <u/>
            <sz val="8"/>
            <color indexed="81"/>
            <rFont val="Tahoma"/>
            <family val="2"/>
          </rPr>
          <t xml:space="preserve">POR FAVOR INDIQUE CON CLARIDAD LA BASE LEGAL DE CADA UNA DE LAS CONTRIBUCIONES REGISTRADAS.
</t>
        </r>
      </text>
    </comment>
    <comment ref="F29" authorId="0" shapeId="0" xr:uid="{00000000-0006-0000-0000-000006000000}">
      <text>
        <r>
          <rPr>
            <sz val="8"/>
            <color indexed="81"/>
            <rFont val="Tahoma"/>
            <family val="2"/>
          </rPr>
          <t xml:space="preserve">Son los ingresos por aportes de los empleados y de los empleadores a los sistemas de seguros sociales, destinados a cubrir un riesgo social como la enfermedad y la vejez.
 </t>
        </r>
        <r>
          <rPr>
            <u/>
            <sz val="8"/>
            <color indexed="81"/>
            <rFont val="Tahoma"/>
            <family val="2"/>
          </rPr>
          <t xml:space="preserve">
SI SU ESTABLECIMIENTO RECIBE INGRESOS POR ESTE CONCEPTO, HAGA USO DE LA LISTA DESPLEGABLE PARA SEÑALAR LA CONTRIBUCIÓN CORRESPONDIENTE.</t>
        </r>
      </text>
    </comment>
    <comment ref="F33" authorId="0" shapeId="0" xr:uid="{00000000-0006-0000-0000-000007000000}">
      <text>
        <r>
          <rPr>
            <sz val="8"/>
            <color indexed="81"/>
            <rFont val="Tahoma"/>
            <family val="2"/>
          </rPr>
          <t xml:space="preserve">Son los recaudos de aportes de los empleados y de los empleadores asociados a la nómina y que se destinan a financiar actividades del Instituto Colombiano de Bienestar Familiar - ICBF, el Servicio Nacional de Aprendizaje - SENA y la Escuela Superior de Administración Pública - ESAP.  
 </t>
        </r>
        <r>
          <rPr>
            <u/>
            <sz val="8"/>
            <color indexed="81"/>
            <rFont val="Tahoma"/>
            <family val="2"/>
          </rPr>
          <t xml:space="preserve">
SI SU ESTABLECIMIENTO RECIBE INGRESOS POR ESTE CONCEPTO, HAGA USO DE LA LISTA DESPLEGABLE PARA SEÑALAR LA CONTRIBUCIÓN CORRESPONDIENTE.</t>
        </r>
      </text>
    </comment>
    <comment ref="F35" authorId="0" shapeId="0" xr:uid="{00000000-0006-0000-0000-000008000000}">
      <text>
        <r>
          <rPr>
            <sz val="8"/>
            <color indexed="81"/>
            <rFont val="Tahoma"/>
            <family val="2"/>
          </rPr>
          <t xml:space="preserve">Comprende los ingresos por las demás contribuciones que no se clasifican en las cuentas anteriores.
 </t>
        </r>
        <r>
          <rPr>
            <u/>
            <sz val="8"/>
            <color indexed="81"/>
            <rFont val="Tahoma"/>
            <family val="2"/>
          </rPr>
          <t xml:space="preserve">
SI SU ESTABLECIMIENTO RECIBE INGRESOS POR ESTE CONCEPTO, HAGA USO DE LA LISTA DESPLEGABLE PARA SEÑALAR LA CONTRIBUCIÓN CORRESPONDIENTE.</t>
        </r>
      </text>
    </comment>
    <comment ref="F39" authorId="0" shapeId="0" xr:uid="{00000000-0006-0000-0000-000009000000}">
      <text>
        <r>
          <rPr>
            <sz val="8"/>
            <color indexed="81"/>
            <rFont val="Tahoma"/>
            <family val="2"/>
          </rPr>
          <t xml:space="preserve">Son los ingresos derivados de la prestación directa y efectiva de un servicio público individualizado y específico o de las funciones regulatorias que realizan los establecimientos públicos (la expedición de visas, de cédulas de cidadanía, de tarjetas profesionales, de permisos de porte y tenencia de armas, entre otros).
LAS TASAS Y DERECHOS ADMINISTRATIVOS DEBEN ESTAR DEFINIDAS COMO TAL POR LEY, DE LO CONTRARIO SE REGISTRAN COMO VENTA DE BIENES Y SERVICIOS.
</t>
        </r>
        <r>
          <rPr>
            <u/>
            <sz val="8"/>
            <color indexed="81"/>
            <rFont val="Tahoma"/>
            <family val="2"/>
          </rPr>
          <t>SI SU ESTABLECIMIENTO RECIBE INGRESOS POR ESTE CONCEPTO, HAGA USO DE LA LISTA DESPLEGABLE PARA SEÑALAR LA TASA O EL DERECHO ADMINISTRATIVO CORRESPONDIENTE.</t>
        </r>
      </text>
    </comment>
    <comment ref="F47" authorId="0" shapeId="0" xr:uid="{00000000-0006-0000-0000-00000A000000}">
      <text>
        <r>
          <rPr>
            <sz val="8"/>
            <color indexed="81"/>
            <rFont val="Tahoma"/>
            <family val="2"/>
          </rPr>
          <t xml:space="preserve">En caso de percibir ingresos por una tasa o derecho administrativo distinto a los señalados por favor haga uso de esta casilla para su registro. 
ES OBLIGATORIO SEÑALAR LA BASE LEGAL DE LOS MISMOS PARA SU ANÁLISIS POSTERIOR.
RECUERDE QUE ESTA CUENTA SOLO INCLUYE LOS CONCEPTOS QUE ESTÁN </t>
        </r>
        <r>
          <rPr>
            <b/>
            <sz val="8"/>
            <color indexed="81"/>
            <rFont val="Tahoma"/>
            <family val="2"/>
          </rPr>
          <t>EXPRESAMENTE</t>
        </r>
        <r>
          <rPr>
            <sz val="8"/>
            <color indexed="81"/>
            <rFont val="Tahoma"/>
            <family val="2"/>
          </rPr>
          <t xml:space="preserve"> DEFINIDOS COMO TASAS O DERECHOS ADMINISTRATIVOS EN UNA </t>
        </r>
        <r>
          <rPr>
            <b/>
            <sz val="8"/>
            <color indexed="81"/>
            <rFont val="Tahoma"/>
            <family val="2"/>
          </rPr>
          <t>LEY.</t>
        </r>
      </text>
    </comment>
    <comment ref="F48" authorId="0" shapeId="0" xr:uid="{00000000-0006-0000-0000-00000B000000}">
      <text>
        <r>
          <rPr>
            <sz val="8"/>
            <color indexed="81"/>
            <rFont val="Tahoma"/>
            <family val="2"/>
          </rPr>
          <t>Incluye los ingresos por penalidades pecuniarias que derivan del poder punitivo del Estado, y que se establecen por el incumplimiento de leyes o normas administrativas, con el fin de prevenir un comportamiento considerado indeseable (Como infracciones, zonas francas, multas superintendencias, comparendos, otras multas, sanciones tributarias, aduaneras, cambiarias, disciplinarias, contractuales, comerciales, administrativas y fiscales); y los intereses de mora derivados del resarcimiento tarifado o indemnización de los perjuicios que padece un Estapúblico por no tener consigo el dinero en la oportunidad debida.</t>
        </r>
      </text>
    </comment>
    <comment ref="F49" authorId="0" shapeId="0" xr:uid="{00000000-0006-0000-0000-00000C000000}">
      <text>
        <r>
          <rPr>
            <sz val="8"/>
            <color indexed="81"/>
            <rFont val="Tahoma"/>
            <family val="2"/>
          </rPr>
          <t>Incluye los ingresos por penalidades pecuniarias que derivan del poder punitivo del Estado, y que se establecen por el incumplimiento de leyes o normas administrativas, con el fin de prevenir un comportamiento considerado indeseable.</t>
        </r>
      </text>
    </comment>
    <comment ref="F54" authorId="0" shapeId="0" xr:uid="{00000000-0006-0000-0000-00000D000000}">
      <text>
        <r>
          <rPr>
            <sz val="8"/>
            <color indexed="81"/>
            <rFont val="Tahoma"/>
            <family val="2"/>
          </rPr>
          <t>Comprende los ingresos derivados del resarcimiento tarifado o indemnización de los perjuicios que padece un Estapúblico por no tener consigo el dinero en la oportunidad debida.</t>
        </r>
      </text>
    </comment>
    <comment ref="F55" authorId="0" shapeId="0" xr:uid="{00000000-0006-0000-0000-00000E000000}">
      <text>
        <r>
          <rPr>
            <sz val="8"/>
            <color indexed="81"/>
            <rFont val="Tahoma"/>
            <family val="2"/>
          </rPr>
          <t xml:space="preserve">Son los ingresos que se reciben como contraprestación por poner activos no producidos a disposición de otros, para su uso en el proceso de producción. Entiendase como activos no producidos los activos de origen natural (tierras,terrenos, yacimientos de minerales del subsuelo, peces en mares abiertos y el espectro radial); y las creaciones de la sociedad (ciertos contratos o concesiones).
</t>
        </r>
        <r>
          <rPr>
            <u/>
            <sz val="8"/>
            <color indexed="81"/>
            <rFont val="Tahoma"/>
            <family val="2"/>
          </rPr>
          <t>SI SU ESTABLECIMIENTO RECIBE INGRESOS POR ESTE CONCEPTO, HAGA USO DE LA LISTA DESPLEGABLE PARA SEÑALAR EL DERECHO ECONÓMICO POR USO DE RECURSOS NATURALES CORRESPONDIENTE.</t>
        </r>
        <r>
          <rPr>
            <sz val="8"/>
            <color indexed="81"/>
            <rFont val="Tahoma"/>
            <family val="2"/>
          </rPr>
          <t xml:space="preserve">
</t>
        </r>
      </text>
    </comment>
    <comment ref="F59" authorId="0" shapeId="0" xr:uid="{00000000-0006-0000-0000-00000F000000}">
      <text>
        <r>
          <rPr>
            <sz val="8"/>
            <color theme="1"/>
            <rFont val="Tahoma"/>
            <family val="2"/>
          </rPr>
          <t>Comprende los ingresos por la venta de bienes y la prestación de servicios que realiza el Establecimiento Público en desarrollo de sus funciones, independientemente de que las mismas estén o no relacionadas con actividades de producción, o si se venden o no a precios económicamente significativos.</t>
        </r>
      </text>
    </comment>
    <comment ref="F60" authorId="0" shapeId="0" xr:uid="{00000000-0006-0000-0000-000010000000}">
      <text>
        <r>
          <rPr>
            <sz val="8"/>
            <color indexed="81"/>
            <rFont val="Tahoma"/>
            <family val="2"/>
          </rPr>
          <t xml:space="preserve">Comprende la venta de bienes producidos o comercializados y de los servicios prestados por el Establecimiento Público de forma regular, en desarrollo de las funciones definidas por la Constitución o la ley.  
</t>
        </r>
        <r>
          <rPr>
            <u/>
            <sz val="8"/>
            <color indexed="81"/>
            <rFont val="Tahoma"/>
            <family val="2"/>
          </rPr>
          <t>NO  INCLUYE TASAS Y DERECHOS ADMINISTRATIVOS.</t>
        </r>
        <r>
          <rPr>
            <sz val="8"/>
            <color indexed="81"/>
            <rFont val="Tahoma"/>
            <family val="2"/>
          </rPr>
          <t xml:space="preserve">
</t>
        </r>
      </text>
    </comment>
    <comment ref="F61" authorId="0" shapeId="0" xr:uid="{00000000-0006-0000-0000-000011000000}">
      <text>
        <r>
          <rPr>
            <sz val="8"/>
            <color indexed="81"/>
            <rFont val="Tahoma"/>
            <family val="2"/>
          </rPr>
          <t xml:space="preserve">Comprende la venta de bienes y servicios que no están relacionados directamente con las funciones principales del Establecimiento Público. Es decir, que la venta de dichos bienes y servicios no resulta del desarrollo de las actividades económicas o sociales que realiza regularmente. 
</t>
        </r>
        <r>
          <rPr>
            <u/>
            <sz val="8"/>
            <color indexed="81"/>
            <rFont val="Tahoma"/>
            <family val="2"/>
          </rPr>
          <t>GENERALMENTE, SON VENTAS DE CARÁCTER INCIDENTAL.</t>
        </r>
      </text>
    </comment>
    <comment ref="F62" authorId="0" shapeId="0" xr:uid="{00000000-0006-0000-0000-000012000000}">
      <text>
        <r>
          <rPr>
            <sz val="8"/>
            <color indexed="81"/>
            <rFont val="Tahoma"/>
            <family val="2"/>
          </rPr>
          <t xml:space="preserve">Son los recursos que percibe REGULARMENTE el Establecimiento Público SIN que exista la obligación de adquirir un bien, servicio o activo a cambio como contrapartida directa. </t>
        </r>
      </text>
    </comment>
    <comment ref="F63" authorId="0" shapeId="0" xr:uid="{00000000-0006-0000-0000-000013000000}">
      <text>
        <r>
          <rPr>
            <sz val="8"/>
            <color indexed="81"/>
            <rFont val="Tahoma"/>
            <family val="2"/>
          </rPr>
          <t xml:space="preserve">Comprende los ingresos por indemnizaciones otorgadas por un sistema de aseguramiento contra riesgos, así como ingresos por liquidaciones de seguros no de vida que no sean excepcionales.
</t>
        </r>
        <r>
          <rPr>
            <u/>
            <sz val="8"/>
            <color indexed="81"/>
            <rFont val="Tahoma"/>
            <family val="2"/>
          </rPr>
          <t>SI ES UNA INDEMNIZACIÓN EXCEPCIONALMENTE CUANTIOSA QUE SE RECIBE POR UN DESASTRE O UNA CATÁSTROFE NATURAL SE REGISTRA COMO TRANSFERENCIA DE CAPITAL.</t>
        </r>
      </text>
    </comment>
    <comment ref="F64" authorId="0" shapeId="0" xr:uid="{00000000-0006-0000-0000-000014000000}">
      <text>
        <r>
          <rPr>
            <sz val="8"/>
            <color indexed="81"/>
            <rFont val="Tahoma"/>
            <family val="2"/>
          </rPr>
          <t>Ingresos recibidos como producto de conciliaciones, o fallos en procesos judiciales a favor del Estado, en donde haya lugar a una indemnización económica.</t>
        </r>
      </text>
    </comment>
    <comment ref="F65" authorId="0" shapeId="0" xr:uid="{00000000-0006-0000-0000-000015000000}">
      <text>
        <r>
          <rPr>
            <sz val="8"/>
            <color indexed="81"/>
            <rFont val="Tahoma"/>
            <family val="2"/>
          </rPr>
          <t>Comprende los ingresos por la devolución del Impuesto al Valor Agregado - IVA que pagan los Establecimientos Públicos en calidad de instituciones estatales u oficiales de educación superior.</t>
        </r>
      </text>
    </comment>
    <comment ref="F66" authorId="0" shapeId="0" xr:uid="{00000000-0006-0000-0000-000016000000}">
      <text>
        <r>
          <rPr>
            <sz val="8"/>
            <color indexed="81"/>
            <rFont val="Tahoma"/>
            <family val="2"/>
          </rPr>
          <t>Corresponde a las transferencias recibidas regularmente de otras unidades de gobierno y que no están condicionadas a la adquisición de un activo o al pago de un pasivo.</t>
        </r>
      </text>
    </comment>
    <comment ref="F67" authorId="0" shapeId="0" xr:uid="{00000000-0006-0000-0000-000017000000}">
      <text>
        <r>
          <rPr>
            <sz val="8"/>
            <color indexed="81"/>
            <rFont val="Tahoma"/>
            <family val="2"/>
          </rPr>
          <t>Son los recursos del PGN que el gobierno transfiere al Establecimiento Público con el objeto de contribuir a la atención de sus compromisos y al cumplimiento de sus funciones.</t>
        </r>
      </text>
    </comment>
    <comment ref="F68" authorId="0" shapeId="0" xr:uid="{00000000-0006-0000-0000-000018000000}">
      <text>
        <r>
          <rPr>
            <sz val="8"/>
            <color indexed="81"/>
            <rFont val="Tahoma"/>
            <family val="2"/>
          </rPr>
          <t xml:space="preserve">Corresponde a los ingresos por concepto de transferencias recibidas por otras unidades de gobierno, distintas de los aportes de la Nación.
</t>
        </r>
        <r>
          <rPr>
            <u/>
            <sz val="8"/>
            <color indexed="81"/>
            <rFont val="Tahoma"/>
            <family val="2"/>
          </rPr>
          <t xml:space="preserve">
POR FAVOR INDIQUE CON CLARIDAD LA BASE LEGAL O JUSTIFICACIÓN PARA PERCIBIR ESTE INGRESO.</t>
        </r>
      </text>
    </comment>
    <comment ref="F69" authorId="2" shapeId="0" xr:uid="{00000000-0006-0000-0000-000019000000}">
      <text>
        <r>
          <rPr>
            <sz val="9"/>
            <color indexed="81"/>
            <rFont val="Tahoma"/>
            <family val="2"/>
          </rPr>
          <t xml:space="preserve">Corresponde a recursos de carácter transitorio que por disposición legal deben ser recepcionados por algunos órganos del PGN para su posterior asignación a los beneficiarios o ejecutores de los mismos.
</t>
        </r>
      </text>
    </comment>
    <comment ref="F70" authorId="0" shapeId="0" xr:uid="{00000000-0006-0000-0000-00001A000000}">
      <text>
        <r>
          <rPr>
            <sz val="8"/>
            <color indexed="81"/>
            <rFont val="Tahoma"/>
            <family val="2"/>
          </rPr>
          <t>Ingresos por concepto de los derechos atribuidos al ICBF, sobre los bienes muebles que se encuentran dentro del territorio respectivo a cargo de la Nación, sin dueño aparente o conocido; y sobre los activos pertenecientes a un patrimonio particular que le son atribuidos por vocación hereditaria, al encontrarse en el quinto orden sucesoral.</t>
        </r>
      </text>
    </comment>
    <comment ref="F71" authorId="2" shapeId="0" xr:uid="{00000000-0006-0000-0000-00001B000000}">
      <text>
        <r>
          <rPr>
            <sz val="8"/>
            <color indexed="81"/>
            <rFont val="Tahoma"/>
            <family val="2"/>
          </rPr>
          <t>Recursos provenientes de la compensación por Unidad de Pago por Capitación que reciben algunos Establecimientos Públicos que prestan servicios de aseguramiento en salud.</t>
        </r>
      </text>
    </comment>
    <comment ref="F72" authorId="3" shapeId="0" xr:uid="{00000000-0006-0000-0000-00001C000000}">
      <text>
        <r>
          <rPr>
            <sz val="9"/>
            <color indexed="81"/>
            <rFont val="Tahoma"/>
            <family val="2"/>
          </rPr>
          <t>Corresponde al ingreso que percibe la Unidad de Salud del Fondo Pasivo Social de Ferrocarriles Nacionales de Colombia, como Entidad Promotora de Salud (EPS) y entidad Obligada a Compensar (EOC) correspondiente al descuento de las cotizaciones recaudadas íntegramente e identificadas para cada periodo al que pertenece el pago de la cotización.</t>
        </r>
      </text>
    </comment>
    <comment ref="F73" authorId="2" shapeId="0" xr:uid="{00000000-0006-0000-0000-00001D000000}">
      <text>
        <r>
          <rPr>
            <sz val="8"/>
            <color indexed="81"/>
            <rFont val="Tahoma"/>
            <family val="2"/>
          </rPr>
          <t>Corresponde al ingreso que percibe la Unidad de Salud del Fondo Pasivo Social de Ferrocarriles Nacionales de Colombia, como Entidad Promotora de Salud (EPS) y entidad Obligada a Compensar (EOC) correspondiente a los recursos derivados de los procesos de compensación donde se reconoce el valor por afiliado correspondiente a promoción y prevención</t>
        </r>
      </text>
    </comment>
    <comment ref="F74" authorId="2" shapeId="0" xr:uid="{00000000-0006-0000-0000-00001E000000}">
      <text>
        <r>
          <rPr>
            <sz val="8"/>
            <color indexed="81"/>
            <rFont val="Tahoma"/>
            <family val="2"/>
          </rPr>
          <t>Corresponde al ingreso que percibe la Unidad de Salud del Fondo Pasivo Social de Ferrocarriles Nacionales de Colombia, como Entidad Promotora de Salud (EPS) y entidad Obligada a Compensar (EOC) correspondiente a los recursos que debe reconocer al afiliado de manera directa o transferencia electrónica en un plazo no mayor a cinco (5) días hábiles contados a partir de la autorización de la prestación económica</t>
        </r>
        <r>
          <rPr>
            <sz val="9"/>
            <color indexed="81"/>
            <rFont val="Tahoma"/>
            <family val="2"/>
          </rPr>
          <t xml:space="preserve">.
</t>
        </r>
      </text>
    </comment>
    <comment ref="F75" authorId="2" shapeId="0" xr:uid="{00000000-0006-0000-0000-00001F000000}">
      <text>
        <r>
          <rPr>
            <sz val="8"/>
            <color indexed="81"/>
            <rFont val="Tahoma"/>
            <family val="2"/>
          </rPr>
          <t>Corresponde al ingreso que percibe la Unidad de Salud del Fondo Pasivo Social de Ferrocarriles
Nacionales de Colombia, como Entidad Promotora de Salud (EPS) y entidad Obligada a Compensar
(EOC) correspondiente a la desviación del perfil poblacional que analiza la cuenta de alto costo.</t>
        </r>
      </text>
    </comment>
    <comment ref="F76" authorId="2" shapeId="0" xr:uid="{00000000-0006-0000-0000-000020000000}">
      <text>
        <r>
          <rPr>
            <sz val="8"/>
            <color indexed="81"/>
            <rFont val="Tahoma"/>
            <family val="2"/>
          </rPr>
          <t>Comprende al ingreso que percibe la Unidad Administrativa Especial - Dirección de Impuestos y
Aduanas Nacionales (DIAN), por concepto de la disposición de las mercancías declaradas como
Aprehendidas, Decomisadas y Abandonadas; durante el desarrollo de las funciones misionales de la
entidad (Ley 1450 de 2011 y el Decreto 2685 de 1999).</t>
        </r>
      </text>
    </comment>
    <comment ref="F77" authorId="0" shapeId="0" xr:uid="{00000000-0006-0000-0000-000021000000}">
      <text>
        <r>
          <rPr>
            <sz val="8"/>
            <color indexed="81"/>
            <rFont val="Tahoma"/>
            <family val="2"/>
          </rPr>
          <t>En caso de percibir ingresos por una transferencia corriente distinta a las señaladas por favor haga uso de esta casilla para su registro. 
ES OBLIGATORIO SEÑALAR LA BASE LEGAL DE LA MISMA PARA SU ANÁLISIS POSTERIOR.</t>
        </r>
      </text>
    </comment>
    <comment ref="F78" authorId="0" shapeId="0" xr:uid="{00000000-0006-0000-0000-000022000000}">
      <text>
        <r>
          <rPr>
            <sz val="8"/>
            <color indexed="81"/>
            <rFont val="Tahoma"/>
            <family val="2"/>
          </rPr>
          <t>Recursos que entran a las arcas públicas de manera esporádica. Su cuantía es indeterminada, lo cual difícilmente asegura su continuidad durante amplios periodos presupuestales.</t>
        </r>
      </text>
    </comment>
    <comment ref="F79" authorId="0" shapeId="0" xr:uid="{00000000-0006-0000-0000-000023000000}">
      <text>
        <r>
          <rPr>
            <sz val="8"/>
            <color indexed="81"/>
            <rFont val="Tahoma"/>
            <family val="2"/>
          </rPr>
          <t>Comprende los recursos provenientes del traslado de derecho y dominio parcial o total de activos con destino a la financiación del Estableciemiento Público.</t>
        </r>
      </text>
    </comment>
    <comment ref="F80" authorId="0" shapeId="0" xr:uid="{00000000-0006-0000-0000-000024000000}">
      <text>
        <r>
          <rPr>
            <sz val="8"/>
            <color indexed="81"/>
            <rFont val="Tahoma"/>
            <family val="2"/>
          </rPr>
          <t xml:space="preserve">Son los ingresos recibidos a cambio de poner activos financieros a disposición de otra unidad. Entiéndase por activos financieros, aquellos activos que tienen un pasivo de contrapartida, es decir, que generan a su propietario un derecho sobre otra unidad institucional.
Incluye: Acciones, reducciones de capital y reembolso de participaciones en fondos de inversión.
</t>
        </r>
        <r>
          <rPr>
            <u/>
            <sz val="8"/>
            <color indexed="81"/>
            <rFont val="Tahoma"/>
            <family val="2"/>
          </rPr>
          <t>NO INCLUYE NI DISTRIBUCIÓN DE UTILIDADES NI EXCENDENTES FINANCIEROS.</t>
        </r>
      </text>
    </comment>
    <comment ref="F81" authorId="0" shapeId="0" xr:uid="{00000000-0006-0000-0000-000025000000}">
      <text>
        <r>
          <rPr>
            <sz val="8"/>
            <color indexed="81"/>
            <rFont val="Tahoma"/>
            <family val="2"/>
          </rPr>
          <t xml:space="preserve">Son los recursos recibidos esporádicamente, a cambio de poner activos no financieros (activos producidos y activos no producidos) a disposición de otra unidad. Estos ingresos no aumentan el patrimonio del Establecimiento Público.
</t>
        </r>
        <r>
          <rPr>
            <u/>
            <sz val="8"/>
            <color indexed="81"/>
            <rFont val="Tahoma"/>
            <family val="2"/>
          </rPr>
          <t>INCLUYE LA VENTA DE TERRENOS Y EDIFICACIONES.</t>
        </r>
        <r>
          <rPr>
            <sz val="8"/>
            <color indexed="81"/>
            <rFont val="Tahoma"/>
            <family val="2"/>
          </rPr>
          <t xml:space="preserve">
</t>
        </r>
      </text>
    </comment>
    <comment ref="F82" authorId="0" shapeId="0" xr:uid="{00000000-0006-0000-0000-000026000000}">
      <text>
        <r>
          <rPr>
            <sz val="8"/>
            <color indexed="81"/>
            <rFont val="Tahoma"/>
            <family val="2"/>
          </rPr>
          <t>Es el monto de recursos, proveniente de los Establecimientos Públicos del orden nacional, que anualmente el CONPES determina que entrarán a hacer parte del PGN por concepto de excedentes financieros.</t>
        </r>
      </text>
    </comment>
    <comment ref="F83" authorId="0" shapeId="0" xr:uid="{00000000-0006-0000-0000-000027000000}">
      <text>
        <r>
          <rPr>
            <sz val="8"/>
            <color indexed="81"/>
            <rFont val="Tahoma"/>
            <family val="2"/>
          </rPr>
          <t xml:space="preserve">Recursos provenientes del efecto patrimonial resultante de deducir al valor del patrimonio, el monto del capital social, la reserva legal y las donaciones. </t>
        </r>
      </text>
    </comment>
    <comment ref="F84" authorId="0" shapeId="0" xr:uid="{00000000-0006-0000-0000-000028000000}">
      <text>
        <r>
          <rPr>
            <sz val="8"/>
            <color indexed="81"/>
            <rFont val="Tahoma"/>
            <family val="2"/>
          </rPr>
          <t>Comprende las ganancias que recibe el Establecimiento Público en calidad de propietario de inversiones de capital, a cambio de poner fondos a disposición de sociedades.</t>
        </r>
      </text>
    </comment>
    <comment ref="F85" authorId="0" shapeId="0" xr:uid="{00000000-0006-0000-0000-000029000000}">
      <text>
        <r>
          <rPr>
            <sz val="8"/>
            <color theme="1"/>
            <rFont val="Tahoma"/>
            <family val="2"/>
          </rPr>
          <t xml:space="preserve">Son los ingresos que se reciben en retorno por poner ciertos activos financieros a disposición de terceros, sin trasladar el derecho o dominio, total o parcial del activo. 
</t>
        </r>
        <r>
          <rPr>
            <u/>
            <sz val="8"/>
            <color theme="1"/>
            <rFont val="Tahoma"/>
            <family val="2"/>
          </rPr>
          <t>SI SE TRASLADA EL DERECHO O DOMINIO DEL ACTIVO SE REGISTRA COMO DISPOSICIÓN DE ACTIVOS FINANCIEROS.</t>
        </r>
      </text>
    </comment>
    <comment ref="F86" authorId="0" shapeId="0" xr:uid="{00000000-0006-0000-0000-00002A000000}">
      <text>
        <r>
          <rPr>
            <sz val="8"/>
            <color indexed="81"/>
            <rFont val="Tahoma"/>
            <family val="2"/>
          </rPr>
          <t>Son las rentas de inversión derivadas de las operaciones financieras que realiza el Establecimiento Público con sus excedentes de liquidez : Títulos participativos, depósitos, valores distintos de acciones, rendimientos de la Cuenta Única Nacional y anticipos a terceros.</t>
        </r>
      </text>
    </comment>
    <comment ref="F87" authorId="0" shapeId="0" xr:uid="{00000000-0006-0000-0000-00002B000000}">
      <text>
        <r>
          <rPr>
            <sz val="8"/>
            <color indexed="81"/>
            <rFont val="Tahoma"/>
            <family val="2"/>
          </rPr>
          <t>Son las rentas de inversión que generan los fondos en préstamo que tiene el Establecimiento Público.</t>
        </r>
      </text>
    </comment>
    <comment ref="F89" authorId="0" shapeId="0" xr:uid="{00000000-0006-0000-0000-00002C000000}">
      <text>
        <r>
          <rPr>
            <sz val="8"/>
            <color indexed="81"/>
            <rFont val="Tahoma"/>
            <family val="2"/>
          </rPr>
          <t xml:space="preserve">Corresponde a los recursos provenientes de operaciones de crédito público realizadas con agentes residentes fuera del país. Entiéndase por operaciones de crédito público todo acto o contrato que tienen por objeto dotar a la entidad estatal de recursos, bienes o servicios con plazo para su pago.
</t>
        </r>
      </text>
    </comment>
    <comment ref="F90" authorId="0" shapeId="0" xr:uid="{00000000-0006-0000-0000-00002D000000}">
      <text>
        <r>
          <rPr>
            <sz val="8"/>
            <color theme="1"/>
            <rFont val="Tahoma"/>
            <family val="2"/>
          </rPr>
          <t>Corresponde a los préstamos obtenidos por la banca comercial, en su función de intermediario entre quienes tienen recursos y quienes los necesitan.</t>
        </r>
        <r>
          <rPr>
            <sz val="11"/>
            <color theme="1"/>
            <rFont val="Calibri"/>
            <family val="2"/>
            <scheme val="minor"/>
          </rPr>
          <t xml:space="preserve">
</t>
        </r>
      </text>
    </comment>
    <comment ref="F91" authorId="0" shapeId="0" xr:uid="{00000000-0006-0000-0000-00002E000000}">
      <text>
        <r>
          <rPr>
            <sz val="8"/>
            <color indexed="81"/>
            <rFont val="Tahoma"/>
            <family val="2"/>
          </rPr>
          <t>Corresponde a los recursos obtenidos de una persona natural o jurídica, con residencia en el extranjero, que utiliza las disponibilidades económicas para adquirir una rentabilidad.</t>
        </r>
      </text>
    </comment>
    <comment ref="F92" authorId="0" shapeId="0" xr:uid="{00000000-0006-0000-0000-00002F000000}">
      <text>
        <r>
          <rPr>
            <sz val="8"/>
            <color theme="1"/>
            <rFont val="Tahoma"/>
            <family val="2"/>
          </rPr>
          <t>Corresponde a los recursos por concepto de préstamos que se obtienen de las entidades de fomento, las cuales apoyan a ciertos sectores económicos y funcionan por medio de operaciones de crédito público.</t>
        </r>
      </text>
    </comment>
    <comment ref="F93" authorId="0" shapeId="0" xr:uid="{00000000-0006-0000-0000-000030000000}">
      <text>
        <r>
          <rPr>
            <sz val="8"/>
            <color indexed="81"/>
            <rFont val="Tahoma"/>
            <family val="2"/>
          </rPr>
          <t xml:space="preserve">Son recursos a través de los cuales un gobierno extranjero adquiere el compromiso de poner a disposición de un Establecimiento Público los recursos para la financiación de determinados proyectos, bienes o servicios. 
</t>
        </r>
      </text>
    </comment>
    <comment ref="F94" authorId="0" shapeId="0" xr:uid="{00000000-0006-0000-0000-000031000000}">
      <text>
        <r>
          <rPr>
            <sz val="8"/>
            <color theme="1"/>
            <rFont val="Tahoma"/>
            <family val="2"/>
          </rPr>
          <t>Son recursos por conceptos de créditos de organismos internacionales creados con el objetivo de apoyar el desarrollo y crecimiento económico de los países menos desarrollados, mediante la consecución y la movilización de recursos en condiciones favorables, así como la asistencia técnica en la preparación, ejecución y evaluación de programas y proyectos.</t>
        </r>
        <r>
          <rPr>
            <sz val="11"/>
            <color theme="1"/>
            <rFont val="Calibri"/>
            <family val="2"/>
            <scheme val="minor"/>
          </rPr>
          <t xml:space="preserve">
</t>
        </r>
      </text>
    </comment>
    <comment ref="F95" authorId="0" shapeId="0" xr:uid="{00000000-0006-0000-0000-000032000000}">
      <text>
        <r>
          <rPr>
            <sz val="8"/>
            <color indexed="81"/>
            <rFont val="Tahoma"/>
            <family val="2"/>
          </rPr>
          <t xml:space="preserve">Comprende los créditos obtenidos con agentes residentes fuera del país, mediante los cuales se contrata la adquisición de bienes o servicios con plazo para su pago. </t>
        </r>
      </text>
    </comment>
    <comment ref="F96" authorId="0" shapeId="0" xr:uid="{00000000-0006-0000-0000-000033000000}">
      <text>
        <r>
          <rPr>
            <sz val="8"/>
            <color theme="1"/>
            <rFont val="Calibri"/>
            <family val="2"/>
            <scheme val="minor"/>
          </rPr>
          <t>Corresponde a recursos de crédito externo provenientes de otras instituciones que por su naturaleza no son clasificables en los rubros anteriores.</t>
        </r>
      </text>
    </comment>
    <comment ref="F97" authorId="0" shapeId="0" xr:uid="{00000000-0006-0000-0000-000034000000}">
      <text>
        <r>
          <rPr>
            <sz val="8"/>
            <color indexed="81"/>
            <rFont val="Tahoma"/>
            <family val="2"/>
          </rPr>
          <t>Corresponde a los recursos provenientes de operaciones de crédito público realizadas con agentes residentes en el territorio colombiano, para ser pagaderas en moneda legal colombiana. Entiéndase por operaciones de crédito público todo acto o contrato que tienen por objeto dotar al Establecimiento Público de recursos, bienes o servicios con plazo para su pago.</t>
        </r>
      </text>
    </comment>
    <comment ref="F98" authorId="0" shapeId="0" xr:uid="{00000000-0006-0000-0000-000035000000}">
      <text>
        <r>
          <rPr>
            <sz val="8"/>
            <color indexed="81"/>
            <rFont val="Tahoma"/>
            <family val="2"/>
          </rPr>
          <t xml:space="preserve">Corresponde a los recursos provenientes de las operaciones financieras ordinarias, las cuales incluyen la colocación de títulos de deuda pública, los bonos y otros títulos emitidos.
</t>
        </r>
      </text>
    </comment>
    <comment ref="F99" authorId="0" shapeId="0" xr:uid="{00000000-0006-0000-0000-000036000000}">
      <text>
        <r>
          <rPr>
            <sz val="8"/>
            <color indexed="81"/>
            <rFont val="Tahoma"/>
            <family val="2"/>
          </rPr>
          <t xml:space="preserve">Corresponde a los recursos provenientes de las operaciones de crédito público representadas en empréstitos con entidades financieras públicas.
</t>
        </r>
      </text>
    </comment>
    <comment ref="F100" authorId="0" shapeId="0" xr:uid="{00000000-0006-0000-0000-000037000000}">
      <text>
        <r>
          <rPr>
            <sz val="8"/>
            <color indexed="81"/>
            <rFont val="Tahoma"/>
            <family val="2"/>
          </rPr>
          <t xml:space="preserve">Son los ingresos que se reciben de otra unidad sin contrapartida directa, pero que implican el traspaso de la propiedad de un activo (distinto del efectivo y de las existencias ) de una unidad a otra, la obligación de adquirir o de disponer de un activo por una o ambas partes, o la obligación de pagar un pasivo por parte del Establecimiento Público. </t>
        </r>
      </text>
    </comment>
    <comment ref="F101" authorId="0" shapeId="0" xr:uid="{00000000-0006-0000-0000-000038000000}">
      <text>
        <r>
          <rPr>
            <sz val="8"/>
            <color theme="1"/>
            <rFont val="Tahoma"/>
            <family val="2"/>
          </rPr>
          <t xml:space="preserve">Recursos que se reciben de otros gobiernos o instituciones públicas o privadas de carácter nacional o internacional, sin contraprestación directa, pero con la destinación que establezca el donante. </t>
        </r>
      </text>
    </comment>
    <comment ref="F102" authorId="0" shapeId="0" xr:uid="{00000000-0006-0000-0000-000039000000}">
      <text>
        <r>
          <rPr>
            <sz val="8"/>
            <color theme="1"/>
            <rFont val="Tahoma"/>
            <family val="2"/>
          </rPr>
          <t>Recursos que se reciben por liquidaciones de seguros no de vida, excepcionalmente cuantiosas, que se reciben luego de un desastre o una catástrofe natural.</t>
        </r>
      </text>
    </comment>
    <comment ref="F103" authorId="0" shapeId="0" xr:uid="{00000000-0006-0000-0000-00003A000000}">
      <text>
        <r>
          <rPr>
            <sz val="8"/>
            <color indexed="81"/>
            <rFont val="Tahoma"/>
            <family val="2"/>
          </rPr>
          <t>Corresponde al reembolso de los aportes hechos al fondo de contingencia de las entidades estatales cuando se verifica en forma definitiva la no realización de los riesgos previstos.
LOS INTERESES GENERADOS POR EL FONDO SE INCLUYEN EN RENDIMIENTOS FINANCIEROS.</t>
        </r>
      </text>
    </comment>
    <comment ref="F104" authorId="0" shapeId="0" xr:uid="{00000000-0006-0000-0000-00003B000000}">
      <text>
        <r>
          <rPr>
            <sz val="8"/>
            <color indexed="81"/>
            <rFont val="Tahoma"/>
            <family val="2"/>
          </rPr>
          <t xml:space="preserve">Corresponde a la amortización de los préstamos que hace el Establecimiento Público a otras unidades del gobierno o a personas naturales. </t>
        </r>
        <r>
          <rPr>
            <sz val="9"/>
            <color indexed="81"/>
            <rFont val="Tahoma"/>
            <family val="2"/>
          </rPr>
          <t xml:space="preserve">
</t>
        </r>
      </text>
    </comment>
    <comment ref="F105" authorId="0" shapeId="0" xr:uid="{00000000-0006-0000-0000-00003C000000}">
      <text>
        <r>
          <rPr>
            <sz val="8"/>
            <color theme="1"/>
            <rFont val="Tahoma"/>
            <family val="2"/>
          </rPr>
          <t>Son los recursos que ingresan a la tesorería del Establecimiento Público en una vigencia y quedan disponibles para la vigencia siguiente.</t>
        </r>
      </text>
    </comment>
    <comment ref="F106" authorId="1" shapeId="0" xr:uid="{00000000-0006-0000-0000-00003D000000}">
      <text>
        <r>
          <rPr>
            <sz val="8"/>
            <color indexed="81"/>
            <rFont val="Tahoma"/>
            <family val="2"/>
          </rPr>
          <t>Son los recursos que se consignan transitoriamente en un Establecimiento Público, porque la norma centraliza su recaudo en esa unidad, mientras se entregan a su beneficiario legal.</t>
        </r>
      </text>
    </comment>
    <comment ref="F107" authorId="0" shapeId="0" xr:uid="{00000000-0006-0000-0000-00003E000000}">
      <text>
        <r>
          <rPr>
            <sz val="8"/>
            <color indexed="81"/>
            <rFont val="Tahoma"/>
            <family val="2"/>
          </rPr>
          <t>Son los ingresos que reciben algunos Establecimientos Públicos por concepto de un depósito original en prenda en contratos de arrendamiento o disposición no remunerada de activos fijos del Estado.</t>
        </r>
      </text>
    </comment>
    <comment ref="F108" authorId="0" shapeId="0" xr:uid="{00000000-0006-0000-0000-00003F000000}">
      <text>
        <r>
          <rPr>
            <sz val="8"/>
            <color indexed="81"/>
            <rFont val="Tahoma"/>
            <family val="2"/>
          </rPr>
          <t>Son los montos que las entidades financiadas con aportes del presupuesto nacional reintegran a la DGCPTN, como saldos de recursos no ejecutados o valores superiores no previstos.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Rosa Angelica Blanco Pinzon</author>
    <author>saul</author>
  </authors>
  <commentList>
    <comment ref="A5" authorId="0" shapeId="0" xr:uid="{00000000-0006-0000-0100-000001000000}">
      <text>
        <r>
          <rPr>
            <sz val="9"/>
            <color indexed="81"/>
            <rFont val="Tahoma"/>
            <family val="2"/>
          </rPr>
          <t xml:space="preserve">Haga uso de la lista desplegable para seleccionar la sección respectiva.
En caso de que la unidad ejecutora sea nueva y no aparezca en la lista, por favor enviar un correo a </t>
        </r>
        <r>
          <rPr>
            <u/>
            <sz val="9"/>
            <color indexed="81"/>
            <rFont val="Tahoma"/>
            <family val="2"/>
          </rPr>
          <t>proyecto_presupuesto@minhacienda.gov.co</t>
        </r>
        <r>
          <rPr>
            <sz val="9"/>
            <color indexed="81"/>
            <rFont val="Tahoma"/>
            <family val="2"/>
          </rPr>
          <t xml:space="preserve"> dando a conocer el caso específico para remitir un nuevo formulario. </t>
        </r>
      </text>
    </comment>
    <comment ref="A6" authorId="1" shapeId="0" xr:uid="{00000000-0006-0000-0100-000002000000}">
      <text>
        <r>
          <rPr>
            <sz val="9"/>
            <color indexed="81"/>
            <rFont val="Tahoma"/>
            <family val="2"/>
          </rPr>
          <t>El nombre de la unidad ejecutora se desplegará automáticamente después de seleccionar la sección.</t>
        </r>
      </text>
    </comment>
    <comment ref="A10" authorId="0" shapeId="0" xr:uid="{00000000-0006-0000-0100-000003000000}">
      <text>
        <r>
          <rPr>
            <sz val="9"/>
            <color indexed="81"/>
            <rFont val="Tahoma"/>
            <family val="2"/>
          </rPr>
          <t>Haga uso de las listas desplegables para escoger el producto respectivo cuando sea el caso.</t>
        </r>
      </text>
    </comment>
    <comment ref="B10" authorId="0" shapeId="0" xr:uid="{00000000-0006-0000-0100-000004000000}">
      <text>
        <r>
          <rPr>
            <sz val="9"/>
            <color indexed="81"/>
            <rFont val="Tahoma"/>
            <family val="2"/>
          </rPr>
          <t xml:space="preserve">Utilice esta columna para clasificar cada uno de los productos registrados en la cuenta 1.02.5. VENTA DE BIENES Y SERVICIOS dentro de la Clasificación Central de Productos (CPC) al primer nivel de desagregación.
</t>
        </r>
        <r>
          <rPr>
            <u/>
            <sz val="9"/>
            <color indexed="81"/>
            <rFont val="Tahoma"/>
            <family val="2"/>
          </rPr>
          <t xml:space="preserve">Haga uso de la lista desplegable generada para tal fin.
</t>
        </r>
        <r>
          <rPr>
            <sz val="9"/>
            <color indexed="81"/>
            <rFont val="Tahoma"/>
            <family val="2"/>
          </rPr>
          <t xml:space="preserve">
EL USO DE ESTA COLUMNA NO APLICA PARA LAS CUENTAS DE CONTRIBUCIONES, TASAS Y DERECHOS ADMINISTRATIVOS, MULTAS, SANCIONES E INTERESES DE MORA, DERECHOS ECONÓMICOS POR USO DE RECURSOS NATURALES NI TRANSFERENCIAS CORRIENTES.</t>
        </r>
      </text>
    </comment>
    <comment ref="J12" authorId="0" shapeId="0" xr:uid="{00000000-0006-0000-0100-000005000000}">
      <text>
        <r>
          <rPr>
            <sz val="9"/>
            <color indexed="81"/>
            <rFont val="Tahoma"/>
            <family val="2"/>
          </rPr>
          <t>Se expresa en forma de razón, sumada la unidad. Por ejemplo, si varía en 3%, se debe notar como 1,03 (1 que es el valor base + 0,03 que es la expresión como razón de 3%)</t>
        </r>
        <r>
          <rPr>
            <sz val="9"/>
            <color indexed="81"/>
            <rFont val="Tahoma"/>
            <family val="2"/>
          </rPr>
          <t xml:space="preserve">
</t>
        </r>
      </text>
    </comment>
    <comment ref="A33" authorId="0" shapeId="0" xr:uid="{00000000-0006-0000-0100-000006000000}">
      <text>
        <r>
          <rPr>
            <sz val="8"/>
            <color indexed="81"/>
            <rFont val="Tahoma"/>
            <family val="2"/>
          </rPr>
          <t xml:space="preserve">En caso de percibir ingresos por una tasa o derecho administrativo distinto a los señalados por favor haga uso de esta casilla para su registro. 
ES OBLIGATORIO SEÑALAR LA BASE LEGAL DE LOS MISMOS PARA SU ANÁLISIS POSTERIOR.
RECUERDE QUE ESTA CUENTA SOLO INCLUYE LOS CONCEPTOS QUE ESTÁN </t>
        </r>
        <r>
          <rPr>
            <b/>
            <sz val="8"/>
            <color indexed="81"/>
            <rFont val="Tahoma"/>
            <family val="2"/>
          </rPr>
          <t>EXPRESAMENTE</t>
        </r>
        <r>
          <rPr>
            <sz val="8"/>
            <color indexed="81"/>
            <rFont val="Tahoma"/>
            <family val="2"/>
          </rPr>
          <t xml:space="preserve"> DEFINIDOS COMO TASAS O DERECHOS ADMINISTRATIVOS EN UNA </t>
        </r>
        <r>
          <rPr>
            <b/>
            <sz val="8"/>
            <color indexed="81"/>
            <rFont val="Tahoma"/>
            <family val="2"/>
          </rPr>
          <t>LEY.</t>
        </r>
      </text>
    </comment>
    <comment ref="A178" authorId="0" shapeId="0" xr:uid="{00000000-0006-0000-0100-000007000000}">
      <text>
        <r>
          <rPr>
            <b/>
            <sz val="9"/>
            <color indexed="81"/>
            <rFont val="Tahoma"/>
            <family val="2"/>
          </rPr>
          <t>En caso de percibir ingresos por una transferencia corriente distinta a las señaladas en la lista desplegable por favor haga uso de esta casilla para su registro. 
ES OBLIGATORIO SEÑALAR LA BASE LEGAL DE LA MISMA PARA SU ANÁLISIS POSTERIOR.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Rosa Angelica Blanco Pinzon</author>
    <author>saul</author>
    <author>Daniel Fernando Romero Fandiño</author>
    <author>Alejandra Castañeda Rivera</author>
  </authors>
  <commentList>
    <comment ref="A5" authorId="0" shapeId="0" xr:uid="{00000000-0006-0000-0500-000001000000}">
      <text>
        <r>
          <rPr>
            <sz val="9"/>
            <color indexed="81"/>
            <rFont val="Tahoma"/>
            <family val="2"/>
          </rPr>
          <t xml:space="preserve">Haga uso de la lista desplegable para seleccionar la sección respectiva.
En caso de que la unidad ejecutora sea nueva y no aparezca en la lista, por favor enviar un correo a </t>
        </r>
        <r>
          <rPr>
            <u/>
            <sz val="9"/>
            <color indexed="81"/>
            <rFont val="Tahoma"/>
            <family val="2"/>
          </rPr>
          <t>proyecto_presupuesto@minhacienda.gov.co</t>
        </r>
        <r>
          <rPr>
            <sz val="9"/>
            <color indexed="81"/>
            <rFont val="Tahoma"/>
            <family val="2"/>
          </rPr>
          <t xml:space="preserve"> dando a conocer el caso específico para remitir un nuevo formulario. </t>
        </r>
      </text>
    </comment>
    <comment ref="A6" authorId="1" shapeId="0" xr:uid="{00000000-0006-0000-0500-000002000000}">
      <text>
        <r>
          <rPr>
            <sz val="9"/>
            <color indexed="81"/>
            <rFont val="Tahoma"/>
            <family val="2"/>
          </rPr>
          <t>El nombre de la unidad ejecutora se desplegará automáticamente después de seleccionar la sección.</t>
        </r>
      </text>
    </comment>
    <comment ref="O13" authorId="2" shapeId="0" xr:uid="{00000000-0006-0000-0500-000003000000}">
      <text>
        <r>
          <rPr>
            <sz val="9"/>
            <color indexed="81"/>
            <rFont val="Tahoma"/>
            <family val="2"/>
          </rPr>
          <t xml:space="preserve">Utilice esta columna para registrar el fundamento legal / justificación que sustenta el gasto respectivo, que constituye el soporte para el análisis de programación por parte de la DGPPN. </t>
        </r>
      </text>
    </comment>
    <comment ref="E16" authorId="0" shapeId="0" xr:uid="{00000000-0006-0000-0500-000004000000}">
      <text>
        <r>
          <rPr>
            <sz val="8"/>
            <color indexed="81"/>
            <rFont val="Tahoma"/>
            <family val="2"/>
          </rPr>
          <t xml:space="preserve">Son los gastos asociados con el personal vinculado laboralmente con el Estado. Entiéndase como personal vinculado laboralmente con el Estado a los servidores públicos –en estricto sentido- que prestan servicios personales remunerados en los organismos y entidades de la administración pública a través de una relación legal/reglamentaria o de una relación contractual laboral.
</t>
        </r>
        <r>
          <rPr>
            <b/>
            <sz val="8"/>
            <color indexed="81"/>
            <rFont val="Tahoma"/>
            <family val="2"/>
          </rPr>
          <t>NO</t>
        </r>
        <r>
          <rPr>
            <sz val="8"/>
            <color indexed="81"/>
            <rFont val="Tahoma"/>
            <family val="2"/>
          </rPr>
          <t xml:space="preserve"> incluye aquellos servicios personales indirectos o hechos a través de contratos de prestación de servicios personales.</t>
        </r>
      </text>
    </comment>
    <comment ref="E17" authorId="0" shapeId="0" xr:uid="{00000000-0006-0000-0500-000005000000}">
      <text>
        <r>
          <rPr>
            <sz val="8"/>
            <color indexed="81"/>
            <rFont val="Tahoma"/>
            <family val="2"/>
          </rPr>
          <t>Comprende la remuneración por los servicios laborales prestados por servidores públicos vinculados a la planta de personal aprobada para cada Establecimiento Público. La planta de personal es el conjunto de empleos requeridos para el cumplimiento de los objetivos y funciones asignadas a una institución, identificados y ordenados jerárquicamente, acorde con un sistema de nomenclatura y clasificación vigente y aplicable a la respectiva institución.
Antes servicios personales asociados a la nómina.</t>
        </r>
      </text>
    </comment>
    <comment ref="E18" authorId="0" shapeId="0" xr:uid="{00000000-0006-0000-0500-000006000000}">
      <text>
        <r>
          <rPr>
            <sz val="8"/>
            <color indexed="81"/>
            <rFont val="Tahoma"/>
            <family val="2"/>
          </rPr>
          <t>Son las remuneraciones pagadas en efectivo o en especie a los empleados, como contraprestación por los servicios prestados. El salario se compone por un sueldo básico y los demás pagos que tienen como particularidad remunerar</t>
        </r>
        <r>
          <rPr>
            <b/>
            <sz val="8"/>
            <color indexed="81"/>
            <rFont val="Tahoma"/>
            <family val="2"/>
          </rPr>
          <t xml:space="preserve"> el trabajo</t>
        </r>
        <r>
          <rPr>
            <sz val="8"/>
            <color indexed="81"/>
            <rFont val="Tahoma"/>
            <family val="2"/>
          </rPr>
          <t xml:space="preserve"> del empleado. 
</t>
        </r>
      </text>
    </comment>
    <comment ref="E19" authorId="0" shapeId="0" xr:uid="{00000000-0006-0000-0500-000007000000}">
      <text>
        <r>
          <rPr>
            <sz val="8"/>
            <color theme="1"/>
            <rFont val="Tahoma"/>
            <family val="2"/>
          </rPr>
          <t>Corresponde a las contribuciones legales que debe hacer una entidad como empleadora, a entidades del sector privado y público, tales como: Cajas de Compensación Familiar, SENA, ICBF, ESAP, Fondo Nacional de Ahorro, Fondos Administradores de Cesantías y Pensiones, Empresas Promotoras de Salud privadas y públicas, así como, las administradoras públicas y privadas de aportes que se destinan para accidentes de trabajo y enfermedad profesional.</t>
        </r>
      </text>
    </comment>
    <comment ref="E20" authorId="0" shapeId="0" xr:uid="{00000000-0006-0000-0500-000008000000}">
      <text>
        <r>
          <rPr>
            <sz val="8"/>
            <color indexed="81"/>
            <rFont val="Tahoma"/>
            <family val="2"/>
          </rPr>
          <t>Corresponde a los gastos del personal vinculado laboralmente con el Estado que la ley no reconoce como constitutivos de factor salarial.  Estos pagos</t>
        </r>
        <r>
          <rPr>
            <b/>
            <sz val="8"/>
            <color indexed="81"/>
            <rFont val="Tahoma"/>
            <family val="2"/>
          </rPr>
          <t xml:space="preserve"> NO forman parte de la base para el cálculo y pago de las prestaciones sociales, aportes parafiscales y seguridad social</t>
        </r>
        <r>
          <rPr>
            <sz val="8"/>
            <color indexed="81"/>
            <rFont val="Tahoma"/>
            <family val="2"/>
          </rPr>
          <t xml:space="preserve">, aunque sí forman parte de la base de retención en la fuente, por ingresos laborales.
Incluye: Sueldo de vacaciones, indemnización por vacaciones, bonificación especial de recreación, prima técnica no salarial, bonificación especial por servicios de seguridad a ex presidentes, Bonificación especial por servicios de comisión en Presidencia,  prima de riesgo, prima de gestión, prima de dirección, prima geográfica, prima costos de vida, prima de capacitación, prima de localización y vivienda, prima de alto mando, prima de alta gestión, prima de clima, estímulos a los empleados del Estado, vivienda para los embajadores, viáticos de los funcionarios en comisión (cuando es por un término </t>
        </r>
        <r>
          <rPr>
            <b/>
            <sz val="8"/>
            <color indexed="81"/>
            <rFont val="Tahoma"/>
            <family val="2"/>
          </rPr>
          <t>menor</t>
        </r>
        <r>
          <rPr>
            <sz val="8"/>
            <color indexed="81"/>
            <rFont val="Tahoma"/>
            <family val="2"/>
          </rPr>
          <t xml:space="preserve"> a 180 días), entre otras. 
</t>
        </r>
      </text>
    </comment>
    <comment ref="E21" authorId="0" shapeId="0" xr:uid="{00000000-0006-0000-0500-000009000000}">
      <text>
        <r>
          <rPr>
            <sz val="8"/>
            <color indexed="81"/>
            <rFont val="Tahoma"/>
            <family val="2"/>
          </rPr>
          <t xml:space="preserve">Se consideran aquí los otros gastos de personal previo concepto DGPPN para la programación de incremento salarial y otros gastos de personal correspondientes a personal local en sedes en el exterior del Ministerio de Relaciones Exteriores. </t>
        </r>
      </text>
    </comment>
    <comment ref="E23" authorId="0" shapeId="0" xr:uid="{00000000-0006-0000-0500-00000A000000}">
      <text>
        <r>
          <rPr>
            <sz val="8"/>
            <color indexed="81"/>
            <rFont val="Tahoma"/>
            <family val="2"/>
          </rPr>
          <t>Comprende la remuneración por los servicios laborales prestados por el personal vinculado de forma temporal o transitoria con la administración pública, bien sea dentro de una planta de personal temporal o como personal supernumerario.
Incluye: Remuneración a empleados públicos de las Unidades Técnicas Legislativas (UTL) del Congreso de la República y profesores por horas Cátedra.</t>
        </r>
      </text>
    </comment>
    <comment ref="E24" authorId="0" shapeId="0" xr:uid="{00000000-0006-0000-0500-00000B000000}">
      <text>
        <r>
          <rPr>
            <sz val="8"/>
            <color indexed="81"/>
            <rFont val="Tahoma"/>
            <family val="2"/>
          </rPr>
          <t>Son las remuneraciones pagadas en efectivo o en especie a los empleados, como contraprestación por los servicios prestados. El salario se compone por un sueldo básico y los demás pagos que tienen como particularidad remunerar</t>
        </r>
        <r>
          <rPr>
            <b/>
            <sz val="8"/>
            <color indexed="81"/>
            <rFont val="Tahoma"/>
            <family val="2"/>
          </rPr>
          <t xml:space="preserve"> el trabajo</t>
        </r>
        <r>
          <rPr>
            <sz val="8"/>
            <color indexed="81"/>
            <rFont val="Tahoma"/>
            <family val="2"/>
          </rPr>
          <t xml:space="preserve"> del empleado. </t>
        </r>
      </text>
    </comment>
    <comment ref="E25" authorId="0" shapeId="0" xr:uid="{00000000-0006-0000-0500-00000C000000}">
      <text>
        <r>
          <rPr>
            <sz val="8"/>
            <color theme="1"/>
            <rFont val="Tahoma"/>
            <family val="2"/>
          </rPr>
          <t>Corresponde a las contribuciones legales que debe hacer una entidad como empleadora, a entidades del sector privado y público, tales como: Cajas de Compensación Familiar, SENA, ICBF, ESAP, Fondo Nacional de Ahorro, Fondos Administradores de Cesantías y Pensiones, Empresas Promotoras de Salud privadas y públicas, así como, las administradoras públicas y privadas de aportes que se destinan para accidentes de trabajo y enfermedad profesional.</t>
        </r>
      </text>
    </comment>
    <comment ref="E26" authorId="0" shapeId="0" xr:uid="{00000000-0006-0000-0500-00000D000000}">
      <text>
        <r>
          <rPr>
            <sz val="8"/>
            <color indexed="81"/>
            <rFont val="Tahoma"/>
            <family val="2"/>
          </rPr>
          <t>Corresponde a los gastos del personal vinculado laboralmente con el Estado que la ley no reconoce como constitutivos de factor salarial.  Estos pagos</t>
        </r>
        <r>
          <rPr>
            <b/>
            <sz val="8"/>
            <color indexed="81"/>
            <rFont val="Tahoma"/>
            <family val="2"/>
          </rPr>
          <t xml:space="preserve"> NO forman parte de la base para el cálculo y pago de las prestaciones sociales, aportes parafiscales y seguridad social</t>
        </r>
        <r>
          <rPr>
            <sz val="8"/>
            <color indexed="81"/>
            <rFont val="Tahoma"/>
            <family val="2"/>
          </rPr>
          <t xml:space="preserve">, aunque sí forman parte de la base de retención en la fuente, por ingresos laborales.
Incluye: Sueldo de vacaciones, indemnización por vacaciones, bonificación especial de recreación, prima técnica no salarial, bonificación especial por servicios de seguridad a ex presidentes, Bonificación especial por servicios de comisión en Presidencia,  prima de riesgo, prima de gestión, prima de dirección, prima geográfica, prima costos de vida, prima de capacitación, prima de localización y vivienda, prima de alto mando, prima de alta gestión, prima de clima, estímulos a los empleados del Estado, vivienda para los embajadores, viáticos de los funcionarios en comisión (cuando es por un término </t>
        </r>
        <r>
          <rPr>
            <b/>
            <sz val="8"/>
            <color indexed="81"/>
            <rFont val="Tahoma"/>
            <family val="2"/>
          </rPr>
          <t>menor</t>
        </r>
        <r>
          <rPr>
            <sz val="8"/>
            <color indexed="81"/>
            <rFont val="Tahoma"/>
            <family val="2"/>
          </rPr>
          <t xml:space="preserve"> a 180 días), entre otras. 
</t>
        </r>
      </text>
    </comment>
    <comment ref="E27" authorId="0" shapeId="0" xr:uid="{00000000-0006-0000-0500-00000E000000}">
      <text>
        <r>
          <rPr>
            <sz val="8"/>
            <color indexed="81"/>
            <rFont val="Tahoma"/>
            <family val="2"/>
          </rPr>
          <t>Se consideran aquí los otros gastos de personal previo concepto DGPPN para la programación de incremento salarial.</t>
        </r>
      </text>
    </comment>
    <comment ref="E29" authorId="0" shapeId="0" xr:uid="{00000000-0006-0000-0500-00000F000000}">
      <text>
        <r>
          <rPr>
            <sz val="8"/>
            <color indexed="81"/>
            <rFont val="Tahoma"/>
            <family val="2"/>
          </rPr>
          <t xml:space="preserve">Son los gastos asociados a la compra de bienes y a la contratación de servicios, suministrados por personas naturales o jurídicas, que son necesarios para el cumplimiento de las funciones asignadas por la Constitución Política y la ley al Establecimiento Público.
</t>
        </r>
        <r>
          <rPr>
            <u/>
            <sz val="8"/>
            <color indexed="81"/>
            <rFont val="Tahoma"/>
            <family val="2"/>
          </rPr>
          <t>ESTA CATEGORÍA REORDENA LOS OBJETOS DE GASTO ANTES CLASIFICADOS EN GASTOS GENERALES E INCLUYE EL GASTO POR SERVICIOS PERSONALES INDIRECTOS Y HONORARIOS.</t>
        </r>
      </text>
    </comment>
    <comment ref="E30" authorId="0" shapeId="0" xr:uid="{00000000-0006-0000-0500-000010000000}">
      <text>
        <r>
          <rPr>
            <sz val="8"/>
            <color indexed="81"/>
            <rFont val="Tahoma"/>
            <family val="2"/>
          </rPr>
          <t xml:space="preserve">Son los gastos asociados a la adquisición de algunos activos producidos y no producidos. Para efectos de esta cuenta, entiéndase por activos producidos aquellos que tienen su origen en procesos de producción, como lo son los </t>
        </r>
        <r>
          <rPr>
            <b/>
            <sz val="8"/>
            <color indexed="81"/>
            <rFont val="Tahoma"/>
            <family val="2"/>
          </rPr>
          <t>activos fijos</t>
        </r>
        <r>
          <rPr>
            <sz val="8"/>
            <color indexed="81"/>
            <rFont val="Tahoma"/>
            <family val="2"/>
          </rPr>
          <t xml:space="preserve"> y los </t>
        </r>
        <r>
          <rPr>
            <b/>
            <sz val="8"/>
            <color indexed="81"/>
            <rFont val="Tahoma"/>
            <family val="2"/>
          </rPr>
          <t>objetos de valor</t>
        </r>
        <r>
          <rPr>
            <sz val="8"/>
            <color indexed="81"/>
            <rFont val="Tahoma"/>
            <family val="2"/>
          </rPr>
          <t xml:space="preserve">; y por activos no producidos, aquellos de origen natural como las </t>
        </r>
        <r>
          <rPr>
            <b/>
            <sz val="8"/>
            <color indexed="81"/>
            <rFont val="Tahoma"/>
            <family val="2"/>
          </rPr>
          <t>tierras y terrenos</t>
        </r>
        <r>
          <rPr>
            <sz val="8"/>
            <color indexed="81"/>
            <rFont val="Tahoma"/>
            <family val="2"/>
          </rPr>
          <t xml:space="preserve"> y los </t>
        </r>
        <r>
          <rPr>
            <b/>
            <sz val="8"/>
            <color indexed="81"/>
            <rFont val="Tahoma"/>
            <family val="2"/>
          </rPr>
          <t>recursos biológicos no cultivados</t>
        </r>
        <r>
          <rPr>
            <sz val="9"/>
            <color indexed="81"/>
            <rFont val="Tahoma"/>
            <family val="2"/>
          </rPr>
          <t>.</t>
        </r>
      </text>
    </comment>
    <comment ref="E31" authorId="0" shapeId="0" xr:uid="{00000000-0006-0000-0500-000011000000}">
      <text>
        <r>
          <rPr>
            <sz val="8"/>
            <color theme="1"/>
            <rFont val="Tahoma"/>
            <family val="2"/>
          </rPr>
          <t>Son los gastos asociados a la adquisición de bienes (que no constituyen activos), y servicios, suministrados por personas naturales y jurídicas, que se utilizan apoyar el desarrollo de las funciones de la entidad.</t>
        </r>
      </text>
    </comment>
    <comment ref="E32" authorId="0" shapeId="0" xr:uid="{00000000-0006-0000-0500-000012000000}">
      <text>
        <r>
          <rPr>
            <sz val="8"/>
            <color indexed="81"/>
            <rFont val="Tahoma"/>
            <family val="2"/>
          </rPr>
          <t xml:space="preserve">Comprende las transacciones que realiza un Establecimiento Público a otra unidad sin recibir de esta última ningún bien, servicio o activo a cambio como contrapartida directa. 
</t>
        </r>
        <r>
          <rPr>
            <u/>
            <sz val="8"/>
            <color indexed="81"/>
            <rFont val="Tahoma"/>
            <family val="2"/>
          </rPr>
          <t>A DIFERENCIA DE LAS DE CAPITAL, NO ESTÁN CONDICIONADAS A LA ADQUISICIÓN DE UN ACTIVO O AL PAGO DE UN PASIVO.</t>
        </r>
      </text>
    </comment>
    <comment ref="E33" authorId="0" shapeId="0" xr:uid="{00000000-0006-0000-0500-000013000000}">
      <text>
        <r>
          <rPr>
            <sz val="8"/>
            <color theme="1"/>
            <rFont val="Tahoma"/>
            <family val="2"/>
          </rPr>
          <t>Comprende las transferencias que los Establecimientos Públicos hacen a las empresas, con el fin de ejercer influencia en sus niveles de producción o en los precios de los bienes y servicios que estas producen, venden, exportan o importan.</t>
        </r>
      </text>
    </comment>
    <comment ref="E34" authorId="0" shapeId="0" xr:uid="{00000000-0006-0000-0500-000014000000}">
      <text>
        <r>
          <rPr>
            <sz val="8"/>
            <color indexed="81"/>
            <rFont val="Tahoma"/>
            <family val="2"/>
          </rPr>
          <t>Son empresas públicas financieras, aquellas residentes en Colombia que están controladas directa o indirectamente por el gobierno y prestan servicios financieros.</t>
        </r>
      </text>
    </comment>
    <comment ref="E37" authorId="0" shapeId="0" xr:uid="{00000000-0006-0000-0500-000015000000}">
      <text>
        <r>
          <rPr>
            <sz val="8"/>
            <color indexed="81"/>
            <rFont val="Tahoma"/>
            <family val="2"/>
          </rPr>
          <t xml:space="preserve">En caso de programar gastos por una transferencia distinta a las señaladas por favor haga uso de esta casilla para su registro. </t>
        </r>
        <r>
          <rPr>
            <b/>
            <sz val="9"/>
            <color indexed="81"/>
            <rFont val="Tahoma"/>
            <family val="2"/>
          </rPr>
          <t xml:space="preserve">
</t>
        </r>
        <r>
          <rPr>
            <b/>
            <sz val="8"/>
            <color indexed="81"/>
            <rFont val="Tahoma"/>
            <family val="2"/>
          </rPr>
          <t xml:space="preserve">
ES OBLIGATORIO SEÑALAR LA BASE LEGAL DE LA MISMA PARA SU ANÁLISIS POSTERIOR</t>
        </r>
        <r>
          <rPr>
            <b/>
            <sz val="9"/>
            <color indexed="81"/>
            <rFont val="Tahoma"/>
            <family val="2"/>
          </rPr>
          <t>.</t>
        </r>
      </text>
    </comment>
    <comment ref="E38" authorId="0" shapeId="0" xr:uid="{00000000-0006-0000-0500-000016000000}">
      <text>
        <r>
          <rPr>
            <sz val="8"/>
            <color theme="1"/>
            <rFont val="Tahoma"/>
            <family val="2"/>
          </rPr>
          <t>Son empresas públicas no financieras, aquellas residentes en Colombia que están controladas directa o indirectamente por el gobierno, no prestan servicios financieros y son productores de mercado.</t>
        </r>
      </text>
    </comment>
    <comment ref="E41" authorId="0" shapeId="0" xr:uid="{00000000-0006-0000-0500-000017000000}">
      <text>
        <r>
          <rPr>
            <sz val="8"/>
            <color indexed="81"/>
            <rFont val="Tahoma"/>
            <family val="2"/>
          </rPr>
          <t xml:space="preserve">En caso de programar gastos por una transferencia distinta a las señaladas por favor haga uso de esta casilla para su registro. </t>
        </r>
        <r>
          <rPr>
            <b/>
            <sz val="9"/>
            <color indexed="81"/>
            <rFont val="Tahoma"/>
            <family val="2"/>
          </rPr>
          <t xml:space="preserve">
</t>
        </r>
        <r>
          <rPr>
            <b/>
            <sz val="8"/>
            <color indexed="81"/>
            <rFont val="Tahoma"/>
            <family val="2"/>
          </rPr>
          <t xml:space="preserve">
ES OBLIGATORIO SEÑALAR LA BASE LEGAL DE LA MISMA PARA SU ANÁLISIS POSTERIOR</t>
        </r>
        <r>
          <rPr>
            <b/>
            <sz val="9"/>
            <color indexed="81"/>
            <rFont val="Tahoma"/>
            <family val="2"/>
          </rPr>
          <t>.</t>
        </r>
      </text>
    </comment>
    <comment ref="E42" authorId="0" shapeId="0" xr:uid="{00000000-0006-0000-0500-000018000000}">
      <text>
        <r>
          <rPr>
            <sz val="8"/>
            <color theme="1"/>
            <rFont val="Tahoma"/>
            <family val="2"/>
          </rPr>
          <t>Son empresas privadas financieras, aquellas residentes en Colombia que no están controladas por el gobierno y prestan servicios financieros.</t>
        </r>
      </text>
    </comment>
    <comment ref="E43" authorId="0" shapeId="0" xr:uid="{00000000-0006-0000-0500-000019000000}">
      <text>
        <r>
          <rPr>
            <sz val="8"/>
            <color indexed="81"/>
            <rFont val="Tahoma"/>
            <family val="2"/>
          </rPr>
          <t xml:space="preserve">En caso de programar gastos por una transferencia de este tipo por favor haga uso de esta casilla para su registro. </t>
        </r>
        <r>
          <rPr>
            <b/>
            <sz val="9"/>
            <color indexed="81"/>
            <rFont val="Tahoma"/>
            <family val="2"/>
          </rPr>
          <t xml:space="preserve">
</t>
        </r>
        <r>
          <rPr>
            <b/>
            <sz val="8"/>
            <color indexed="81"/>
            <rFont val="Tahoma"/>
            <family val="2"/>
          </rPr>
          <t xml:space="preserve">
ES OBLIGATORIO SEÑALAR LA BASE LEGAL DE LA MISMA PARA SU ANÁLISIS POSTERIOR</t>
        </r>
        <r>
          <rPr>
            <b/>
            <sz val="9"/>
            <color indexed="81"/>
            <rFont val="Tahoma"/>
            <family val="2"/>
          </rPr>
          <t>.</t>
        </r>
      </text>
    </comment>
    <comment ref="E44" authorId="0" shapeId="0" xr:uid="{00000000-0006-0000-0500-00001A000000}">
      <text>
        <r>
          <rPr>
            <sz val="8"/>
            <color theme="1"/>
            <rFont val="Tahoma"/>
            <family val="2"/>
          </rPr>
          <t>Son empresas privadas no financieras, aquellas residentes en Colombia que no están controladas por el gobierno, no prestan servicios financieros y son productores de mercado.</t>
        </r>
      </text>
    </comment>
    <comment ref="E48" authorId="0" shapeId="0" xr:uid="{00000000-0006-0000-0500-00001B000000}">
      <text>
        <r>
          <rPr>
            <sz val="8"/>
            <color indexed="81"/>
            <rFont val="Tahoma"/>
            <family val="2"/>
          </rPr>
          <t xml:space="preserve">En caso de programar gastos por una transferencia distinta a las señaladas por favor haga uso de esta casilla para su registro. </t>
        </r>
        <r>
          <rPr>
            <b/>
            <sz val="9"/>
            <color indexed="81"/>
            <rFont val="Tahoma"/>
            <family val="2"/>
          </rPr>
          <t xml:space="preserve">
</t>
        </r>
        <r>
          <rPr>
            <b/>
            <sz val="8"/>
            <color indexed="81"/>
            <rFont val="Tahoma"/>
            <family val="2"/>
          </rPr>
          <t xml:space="preserve">
ES OBLIGATORIO SEÑALAR LA BASE LEGAL DE LA MISMA PARA SU ANÁLISIS POSTERIOR</t>
        </r>
        <r>
          <rPr>
            <b/>
            <sz val="9"/>
            <color indexed="81"/>
            <rFont val="Tahoma"/>
            <family val="2"/>
          </rPr>
          <t>.</t>
        </r>
      </text>
    </comment>
    <comment ref="E49" authorId="0" shapeId="0" xr:uid="{00000000-0006-0000-0500-00001C000000}">
      <text>
        <r>
          <rPr>
            <sz val="8"/>
            <color indexed="81"/>
            <rFont val="Tahoma"/>
            <family val="2"/>
          </rPr>
          <t>Son transferencias corrientes entregadas a gobiernos y organizaciones internacionales derivadas de acuerdos y convenios de cooperación internacional, y de cuotas de afiliación o membresías a organismos o asociaciones internacionales.</t>
        </r>
      </text>
    </comment>
    <comment ref="E50" authorId="0" shapeId="0" xr:uid="{00000000-0006-0000-0500-00001D000000}">
      <text>
        <r>
          <rPr>
            <sz val="8"/>
            <color indexed="81"/>
            <rFont val="Tahoma"/>
            <family val="2"/>
          </rPr>
          <t xml:space="preserve">Son transferencias corrientes entregadas a gobiernos extranjeros, es decir, aquellos que se encuentran fuera del territorio económico colombiano y ejercen soberanía sobre un área determinada del resto del mundo. </t>
        </r>
      </text>
    </comment>
    <comment ref="E51" authorId="0" shapeId="0" xr:uid="{00000000-0006-0000-0500-00001E000000}">
      <text>
        <r>
          <rPr>
            <sz val="8"/>
            <color indexed="81"/>
            <rFont val="Tahoma"/>
            <family val="2"/>
          </rPr>
          <t xml:space="preserve">En caso de programar gastos por una transferencia de este tipo por favor haga uso de esta casilla para su registro. </t>
        </r>
        <r>
          <rPr>
            <b/>
            <sz val="9"/>
            <color indexed="81"/>
            <rFont val="Tahoma"/>
            <family val="2"/>
          </rPr>
          <t xml:space="preserve">
</t>
        </r>
        <r>
          <rPr>
            <b/>
            <sz val="8"/>
            <color indexed="81"/>
            <rFont val="Tahoma"/>
            <family val="2"/>
          </rPr>
          <t xml:space="preserve">
ES OBLIGATORIO SEÑALAR LA BASE LEGAL DE LA MISMA PARA SU ANÁLISIS POSTERIOR</t>
        </r>
        <r>
          <rPr>
            <b/>
            <sz val="9"/>
            <color indexed="81"/>
            <rFont val="Tahoma"/>
            <family val="2"/>
          </rPr>
          <t>.</t>
        </r>
      </text>
    </comment>
    <comment ref="E52" authorId="0" shapeId="0" xr:uid="{00000000-0006-0000-0500-00001F000000}">
      <text>
        <r>
          <rPr>
            <sz val="8"/>
            <color indexed="81"/>
            <rFont val="Tahoma"/>
            <family val="2"/>
          </rPr>
          <t xml:space="preserve">Incluyen las transferencias por </t>
        </r>
        <r>
          <rPr>
            <b/>
            <sz val="8"/>
            <color indexed="81"/>
            <rFont val="Tahoma"/>
            <family val="2"/>
          </rPr>
          <t>membresías</t>
        </r>
        <r>
          <rPr>
            <sz val="8"/>
            <color indexed="81"/>
            <rFont val="Tahoma"/>
            <family val="2"/>
          </rPr>
          <t xml:space="preserve"> o cuotas de afiliación y las transferencias </t>
        </r>
        <r>
          <rPr>
            <b/>
            <sz val="8"/>
            <color indexed="81"/>
            <rFont val="Tahoma"/>
            <family val="2"/>
          </rPr>
          <t>distintas a las membresías</t>
        </r>
        <r>
          <rPr>
            <sz val="8"/>
            <color indexed="81"/>
            <rFont val="Tahoma"/>
            <family val="2"/>
          </rPr>
          <t xml:space="preserve"> relacionadas con centros internacionales, convenios, comisiones económicas y permanentes, convenciones, fondos, entre otros.</t>
        </r>
      </text>
    </comment>
    <comment ref="E191" authorId="0" shapeId="0" xr:uid="{00000000-0006-0000-0500-000020000000}">
      <text>
        <r>
          <rPr>
            <sz val="8"/>
            <color indexed="81"/>
            <rFont val="Tahoma"/>
            <family val="2"/>
          </rPr>
          <t xml:space="preserve">En caso de programar gastos por una transferencia distinta a las señaladas por favor haga uso de esta casilla para su registro. </t>
        </r>
        <r>
          <rPr>
            <b/>
            <sz val="9"/>
            <color indexed="81"/>
            <rFont val="Tahoma"/>
            <family val="2"/>
          </rPr>
          <t xml:space="preserve">
</t>
        </r>
        <r>
          <rPr>
            <b/>
            <sz val="8"/>
            <color indexed="81"/>
            <rFont val="Tahoma"/>
            <family val="2"/>
          </rPr>
          <t xml:space="preserve">
ES OBLIGATORIO SEÑALAR LA BASE LEGAL DE LA MISMA PARA SU ANÁLISIS POSTERIOR</t>
        </r>
        <r>
          <rPr>
            <b/>
            <sz val="9"/>
            <color indexed="81"/>
            <rFont val="Tahoma"/>
            <family val="2"/>
          </rPr>
          <t>.</t>
        </r>
      </text>
    </comment>
    <comment ref="E192" authorId="0" shapeId="0" xr:uid="{00000000-0006-0000-0500-000021000000}">
      <text>
        <r>
          <rPr>
            <sz val="8"/>
            <color indexed="81"/>
            <rFont val="Tahoma"/>
            <family val="2"/>
          </rPr>
          <t>Son transferencias corrientes que una entidad ejecutora del PGN realiza a una unidad del gobierno general o a un esquema asociativo de gobierno.</t>
        </r>
        <r>
          <rPr>
            <sz val="9"/>
            <color indexed="81"/>
            <rFont val="Tahoma"/>
            <family val="2"/>
          </rPr>
          <t xml:space="preserve"> </t>
        </r>
      </text>
    </comment>
    <comment ref="E193" authorId="0" shapeId="0" xr:uid="{00000000-0006-0000-0500-000022000000}">
      <text>
        <r>
          <rPr>
            <sz val="8"/>
            <color indexed="81"/>
            <rFont val="Tahoma"/>
            <family val="2"/>
          </rPr>
          <t>Son transferencias corrientes que una entidad ejecutora realiza a otro órgano  del PGN.
Incluye:
• Transferencias a establecimientos públicos .
• Aportes que realiza la Nación a las entidades descentralizadas del orden nacional con el objeto de contribuir a la atención de sus compromisos y al cumplimiento de sus funciones</t>
        </r>
        <r>
          <rPr>
            <sz val="9"/>
            <color indexed="81"/>
            <rFont val="Tahoma"/>
            <family val="2"/>
          </rPr>
          <t>.</t>
        </r>
        <r>
          <rPr>
            <u/>
            <sz val="9"/>
            <color indexed="81"/>
            <rFont val="Tahoma"/>
            <family val="2"/>
          </rPr>
          <t xml:space="preserve">
</t>
        </r>
      </text>
    </comment>
    <comment ref="E254" authorId="0" shapeId="0" xr:uid="{00000000-0006-0000-0500-000023000000}">
      <text>
        <r>
          <rPr>
            <sz val="8"/>
            <color indexed="81"/>
            <rFont val="Tahoma"/>
            <family val="2"/>
          </rPr>
          <t xml:space="preserve">En caso de programar gastos por una transferencia distinta a las señaladas por favor haga uso de esta casilla para su registro. </t>
        </r>
        <r>
          <rPr>
            <b/>
            <sz val="9"/>
            <color indexed="81"/>
            <rFont val="Tahoma"/>
            <family val="2"/>
          </rPr>
          <t xml:space="preserve">
</t>
        </r>
        <r>
          <rPr>
            <b/>
            <sz val="8"/>
            <color indexed="81"/>
            <rFont val="Tahoma"/>
            <family val="2"/>
          </rPr>
          <t xml:space="preserve">
ES OBLIGATORIO SEÑALAR LA BASE LEGAL DE LA MISMA PARA SU ANÁLISIS POSTERIOR</t>
        </r>
        <r>
          <rPr>
            <b/>
            <sz val="9"/>
            <color indexed="81"/>
            <rFont val="Tahoma"/>
            <family val="2"/>
          </rPr>
          <t>.</t>
        </r>
      </text>
    </comment>
    <comment ref="E255" authorId="0" shapeId="0" xr:uid="{00000000-0006-0000-0500-000024000000}">
      <text>
        <r>
          <rPr>
            <sz val="9"/>
            <color indexed="81"/>
            <rFont val="Tahoma"/>
            <family val="2"/>
          </rPr>
          <t xml:space="preserve">Comprende las transferencias corrientes que un órgano del PGN realiza a una entidad territorial pero que no se desarrollan dentro del Sistema General de Participaciones - SGP. 
</t>
        </r>
        <r>
          <rPr>
            <u/>
            <sz val="9"/>
            <color indexed="81"/>
            <rFont val="Tahoma"/>
            <family val="2"/>
          </rPr>
          <t xml:space="preserve">INCLUIR SOLO LAS TRANSFERENCIAS CORRIENTES A ENTIDADES TERRITORIALES QUE </t>
        </r>
        <r>
          <rPr>
            <b/>
            <u/>
            <sz val="9"/>
            <color indexed="81"/>
            <rFont val="Tahoma"/>
            <family val="2"/>
          </rPr>
          <t>NO</t>
        </r>
        <r>
          <rPr>
            <u/>
            <sz val="9"/>
            <color indexed="81"/>
            <rFont val="Tahoma"/>
            <family val="2"/>
          </rPr>
          <t xml:space="preserve"> ESTÉN INCLUIDAS EN LA SECCIÓN 03.03.05.</t>
        </r>
      </text>
    </comment>
    <comment ref="E293" authorId="0" shapeId="0" xr:uid="{00000000-0006-0000-0500-000025000000}">
      <text>
        <r>
          <rPr>
            <sz val="8"/>
            <color indexed="81"/>
            <rFont val="Tahoma"/>
            <family val="2"/>
          </rPr>
          <t xml:space="preserve">En caso de programar gastos por una transferencia de este tipo por favor haga uso de esta casilla para su registro. </t>
        </r>
        <r>
          <rPr>
            <b/>
            <sz val="9"/>
            <color indexed="81"/>
            <rFont val="Tahoma"/>
            <family val="2"/>
          </rPr>
          <t xml:space="preserve">
</t>
        </r>
        <r>
          <rPr>
            <b/>
            <sz val="8"/>
            <color indexed="81"/>
            <rFont val="Tahoma"/>
            <family val="2"/>
          </rPr>
          <t xml:space="preserve">
ES OBLIGATORIO SEÑALAR LA BASE LEGAL DE LA MISMA PARA SU ANÁLISIS POSTERIOR</t>
        </r>
        <r>
          <rPr>
            <b/>
            <sz val="9"/>
            <color indexed="81"/>
            <rFont val="Tahoma"/>
            <family val="2"/>
          </rPr>
          <t>.</t>
        </r>
      </text>
    </comment>
    <comment ref="E294" authorId="0" shapeId="0" xr:uid="{00000000-0006-0000-0500-000026000000}">
      <text>
        <r>
          <rPr>
            <sz val="8"/>
            <color indexed="81"/>
            <rFont val="Tahoma"/>
            <family val="2"/>
          </rPr>
          <t>Comprende las transferencias corrientes que un órgano del PGN realiza a un esquema asociativo territorial. Constituyen esquemas asociativos territoriales las regiones administrativas y de planificación, las regiones de planeación y gestión, las asociaciones de departamentos, las áreas metropolitanas, las asociaciones de distritos especiales, las provincias administrativas y de planificación, y las asociaciones de municipios.</t>
        </r>
      </text>
    </comment>
    <comment ref="E295" authorId="0" shapeId="0" xr:uid="{00000000-0006-0000-0500-000027000000}">
      <text>
        <r>
          <rPr>
            <sz val="8"/>
            <color indexed="81"/>
            <rFont val="Tahoma"/>
            <family val="2"/>
          </rPr>
          <t xml:space="preserve">En caso de programar gastos por una transferencia de este tipo por favor haga uso de esta casilla para su registro. </t>
        </r>
        <r>
          <rPr>
            <b/>
            <sz val="9"/>
            <color indexed="81"/>
            <rFont val="Tahoma"/>
            <family val="2"/>
          </rPr>
          <t xml:space="preserve">
</t>
        </r>
        <r>
          <rPr>
            <b/>
            <sz val="8"/>
            <color indexed="81"/>
            <rFont val="Tahoma"/>
            <family val="2"/>
          </rPr>
          <t xml:space="preserve">
ES OBLIGATORIO SEÑALAR LA BASE LEGAL DE LA MISMA PARA SU ANÁLISIS POSTERIOR</t>
        </r>
        <r>
          <rPr>
            <b/>
            <sz val="9"/>
            <color indexed="81"/>
            <rFont val="Tahoma"/>
            <family val="2"/>
          </rPr>
          <t>.</t>
        </r>
      </text>
    </comment>
    <comment ref="E296" authorId="0" shapeId="0" xr:uid="{00000000-0006-0000-0500-000028000000}">
      <text>
        <r>
          <rPr>
            <sz val="8"/>
            <color indexed="81"/>
            <rFont val="Tahoma"/>
            <family val="2"/>
          </rPr>
          <t>Comprende las transferencias a entidades del gobierno distintas a establecimientos públicos, entidades territoriales y esquemas asociativos.</t>
        </r>
      </text>
    </comment>
    <comment ref="E349" authorId="0" shapeId="0" xr:uid="{00000000-0006-0000-0500-000029000000}">
      <text>
        <r>
          <rPr>
            <sz val="8"/>
            <color indexed="81"/>
            <rFont val="Tahoma"/>
            <family val="2"/>
          </rPr>
          <t xml:space="preserve">En caso de programar gastos por una transferencia distinta a las señaladas por favor haga uso de esta casilla para su registro. </t>
        </r>
        <r>
          <rPr>
            <b/>
            <sz val="9"/>
            <color indexed="81"/>
            <rFont val="Tahoma"/>
            <family val="2"/>
          </rPr>
          <t xml:space="preserve">
</t>
        </r>
        <r>
          <rPr>
            <b/>
            <sz val="8"/>
            <color indexed="81"/>
            <rFont val="Tahoma"/>
            <family val="2"/>
          </rPr>
          <t xml:space="preserve">
ES OBLIGATORIO SEÑALAR LA BASE LEGAL DE LA MISMA PARA SU ANÁLISIS POSTERIOR</t>
        </r>
        <r>
          <rPr>
            <b/>
            <sz val="9"/>
            <color indexed="81"/>
            <rFont val="Tahoma"/>
            <family val="2"/>
          </rPr>
          <t>.</t>
        </r>
      </text>
    </comment>
    <comment ref="E350" authorId="0" shapeId="0" xr:uid="{00000000-0006-0000-0500-00002A000000}">
      <text>
        <r>
          <rPr>
            <sz val="8"/>
            <color indexed="81"/>
            <rFont val="Tahoma"/>
            <family val="2"/>
          </rPr>
          <t>Comprende las transferencias corrientes que la Nación hace a las entidades territoriales por concepto del Sistema General de Participaciones – SGP establecido en los artículos 356 y 357 de la Constitución Política de Colombia.</t>
        </r>
      </text>
    </comment>
    <comment ref="E360" authorId="0" shapeId="0" xr:uid="{00000000-0006-0000-0500-00002B000000}">
      <text>
        <r>
          <rPr>
            <sz val="8"/>
            <color indexed="81"/>
            <rFont val="Tahoma"/>
            <family val="2"/>
          </rPr>
          <t>Comprende las transferencias que los órganos del PGN hacen a los hogares o a sus empleados con el fin de cubrir las necesidades que surgen de riesgos sociales como la enfernedad, la invalidez, la discapacidad, los accidentes o enfermedades ocupacionales, la vejez, la maternidad y el desempleo.</t>
        </r>
      </text>
    </comment>
    <comment ref="E361" authorId="0" shapeId="0" xr:uid="{00000000-0006-0000-0500-00002C000000}">
      <text>
        <r>
          <rPr>
            <sz val="8"/>
            <color indexed="81"/>
            <rFont val="Tahoma"/>
            <family val="2"/>
          </rPr>
          <t xml:space="preserve">Comprende las transferencias corrientes que los órganos del PGN hacen directamente a los hogares (y no a través de un sistema de aseguramiento), para cubrir necesidades que se derivan de los riesgos sociales. </t>
        </r>
        <r>
          <rPr>
            <b/>
            <sz val="8"/>
            <color indexed="81"/>
            <rFont val="Tahoma"/>
            <family val="2"/>
          </rPr>
          <t xml:space="preserve"> </t>
        </r>
      </text>
    </comment>
    <comment ref="E374" authorId="0" shapeId="0" xr:uid="{00000000-0006-0000-0500-00002D000000}">
      <text>
        <r>
          <rPr>
            <sz val="8"/>
            <color indexed="81"/>
            <rFont val="Tahoma"/>
            <family val="2"/>
          </rPr>
          <t xml:space="preserve">En caso de programar gastos por una transferencia distinta a las señaladas por favor haga uso de esta casilla para su registro. </t>
        </r>
        <r>
          <rPr>
            <b/>
            <sz val="9"/>
            <color indexed="81"/>
            <rFont val="Tahoma"/>
            <family val="2"/>
          </rPr>
          <t xml:space="preserve">
</t>
        </r>
        <r>
          <rPr>
            <b/>
            <sz val="8"/>
            <color indexed="81"/>
            <rFont val="Tahoma"/>
            <family val="2"/>
          </rPr>
          <t xml:space="preserve">
ES OBLIGATORIO SEÑALAR LA BASE LEGAL DE LA MISMA PARA SU ANÁLISIS POSTERIOR</t>
        </r>
        <r>
          <rPr>
            <b/>
            <sz val="9"/>
            <color indexed="81"/>
            <rFont val="Tahoma"/>
            <family val="2"/>
          </rPr>
          <t>.</t>
        </r>
      </text>
    </comment>
    <comment ref="E375" authorId="0" shapeId="0" xr:uid="{00000000-0006-0000-0500-00002E000000}">
      <text>
        <r>
          <rPr>
            <sz val="8"/>
            <color indexed="81"/>
            <rFont val="Tahoma"/>
            <family val="2"/>
          </rPr>
          <t>Comprende las transferencias corrientes que los órganos del PGN hacen</t>
        </r>
        <r>
          <rPr>
            <b/>
            <sz val="8"/>
            <color indexed="81"/>
            <rFont val="Tahoma"/>
            <family val="2"/>
          </rPr>
          <t xml:space="preserve"> directamente</t>
        </r>
        <r>
          <rPr>
            <sz val="8"/>
            <color indexed="81"/>
            <rFont val="Tahoma"/>
            <family val="2"/>
          </rPr>
          <t xml:space="preserve"> a sus empleados para cubrir necesidades derivadas de riesgos sociales. El pago de las prestaciones sociales relacionadas con el empleo se hace con los recursos del gobierno, sin la intervención de una empresa de seguros o un fondo de pensiones autónomo o no autónomo.</t>
        </r>
      </text>
    </comment>
    <comment ref="E459" authorId="0" shapeId="0" xr:uid="{00000000-0006-0000-0500-00002F000000}">
      <text>
        <r>
          <rPr>
            <sz val="8"/>
            <color indexed="81"/>
            <rFont val="Tahoma"/>
            <family val="2"/>
          </rPr>
          <t xml:space="preserve">En caso de programar gastos por una transferencia distinta a las señaladas por favor haga uso de esta casilla para su registro. </t>
        </r>
        <r>
          <rPr>
            <b/>
            <sz val="9"/>
            <color indexed="81"/>
            <rFont val="Tahoma"/>
            <family val="2"/>
          </rPr>
          <t xml:space="preserve">
</t>
        </r>
        <r>
          <rPr>
            <b/>
            <sz val="8"/>
            <color indexed="81"/>
            <rFont val="Tahoma"/>
            <family val="2"/>
          </rPr>
          <t xml:space="preserve">
ES OBLIGATORIO SEÑALAR LA BASE LEGAL DE LA MISMA PARA SU ANÁLISIS POSTERIOR</t>
        </r>
        <r>
          <rPr>
            <b/>
            <sz val="9"/>
            <color indexed="81"/>
            <rFont val="Tahoma"/>
            <family val="2"/>
          </rPr>
          <t>.</t>
        </r>
      </text>
    </comment>
    <comment ref="E460" authorId="0" shapeId="0" xr:uid="{00000000-0006-0000-0500-000030000000}">
      <text>
        <r>
          <rPr>
            <sz val="8"/>
            <color indexed="81"/>
            <rFont val="Tahoma"/>
            <family val="2"/>
          </rPr>
          <t xml:space="preserve">Comprende las transferencias corrientes que los órganos del PGN hacen a los hogares </t>
        </r>
        <r>
          <rPr>
            <b/>
            <sz val="8"/>
            <color indexed="81"/>
            <rFont val="Tahoma"/>
            <family val="2"/>
          </rPr>
          <t>a través de un sistema de aseguramiento</t>
        </r>
        <r>
          <rPr>
            <sz val="8"/>
            <color indexed="81"/>
            <rFont val="Tahoma"/>
            <family val="2"/>
          </rPr>
          <t>, para cubrir necesidades derivadas de riesgos sociales.</t>
        </r>
      </text>
    </comment>
    <comment ref="E473" authorId="0" shapeId="0" xr:uid="{00000000-0006-0000-0500-000031000000}">
      <text>
        <r>
          <rPr>
            <sz val="8"/>
            <color indexed="81"/>
            <rFont val="Tahoma"/>
            <family val="2"/>
          </rPr>
          <t xml:space="preserve">En caso de programar gastos por una transferencia distinta a las señaladas por favor haga uso de esta casilla para su registro. </t>
        </r>
        <r>
          <rPr>
            <b/>
            <sz val="9"/>
            <color indexed="81"/>
            <rFont val="Tahoma"/>
            <family val="2"/>
          </rPr>
          <t xml:space="preserve">
</t>
        </r>
        <r>
          <rPr>
            <b/>
            <sz val="8"/>
            <color indexed="81"/>
            <rFont val="Tahoma"/>
            <family val="2"/>
          </rPr>
          <t xml:space="preserve">
ES OBLIGATORIO SEÑALAR LA BASE LEGAL DE LA MISMA PARA SU ANÁLISIS POSTERIOR</t>
        </r>
        <r>
          <rPr>
            <b/>
            <sz val="9"/>
            <color indexed="81"/>
            <rFont val="Tahoma"/>
            <family val="2"/>
          </rPr>
          <t>.</t>
        </r>
      </text>
    </comment>
    <comment ref="E474" authorId="0" shapeId="0" xr:uid="{00000000-0006-0000-0500-000032000000}">
      <text>
        <r>
          <rPr>
            <sz val="8"/>
            <color indexed="81"/>
            <rFont val="Tahoma"/>
            <family val="2"/>
          </rPr>
          <t xml:space="preserve">Comprende las transferencias corrientes que los órganos del PGN hacen a otras unidades por concepto de primas y comisiones relacionadas con seguros no de vida. Estas transacciones están consideradas como transferencias corrientes porque no hay seguridad que la primera unidad reciba beneficios y, en caso que los reciba, los beneficios posiblemente no guarden relación con el monto de las primas que había pagado. </t>
        </r>
      </text>
    </comment>
    <comment ref="E475" authorId="0" shapeId="0" xr:uid="{00000000-0006-0000-0500-000033000000}">
      <text>
        <r>
          <rPr>
            <sz val="9"/>
            <color indexed="81"/>
            <rFont val="Tahoma"/>
            <family val="2"/>
          </rPr>
          <t>Compr</t>
        </r>
        <r>
          <rPr>
            <sz val="8"/>
            <color indexed="81"/>
            <rFont val="Tahoma"/>
            <family val="2"/>
          </rPr>
          <t>ende las transferencias corrientes que los órganos del PGN hacen a instituciones sin ánimo de lucro que sirven a los hogares, de manera regular u ocasional, en forma de cuotas, suscripciones y donaciones voluntarias. Estas transferencias se hacen para cubrir parte de los gastos en que incurren las instituciones sin ánimo de lucro en el desarrollo de sus actividades sociales o para proporcionar recursos a los hogares beneficiarios de las mismas.</t>
        </r>
        <r>
          <rPr>
            <sz val="9"/>
            <color indexed="81"/>
            <rFont val="Tahoma"/>
            <family val="2"/>
          </rPr>
          <t xml:space="preserve"> </t>
        </r>
      </text>
    </comment>
    <comment ref="E492" authorId="0" shapeId="0" xr:uid="{00000000-0006-0000-0500-000034000000}">
      <text>
        <r>
          <rPr>
            <sz val="8"/>
            <color indexed="81"/>
            <rFont val="Tahoma"/>
            <family val="2"/>
          </rPr>
          <t xml:space="preserve">En caso de programar gastos por una transferencia distinta a las señaladas por favor haga uso de esta casilla para su registro. </t>
        </r>
        <r>
          <rPr>
            <b/>
            <sz val="9"/>
            <color indexed="81"/>
            <rFont val="Tahoma"/>
            <family val="2"/>
          </rPr>
          <t xml:space="preserve">
</t>
        </r>
        <r>
          <rPr>
            <b/>
            <sz val="8"/>
            <color indexed="81"/>
            <rFont val="Tahoma"/>
            <family val="2"/>
          </rPr>
          <t xml:space="preserve">
ES OBLIGATORIO SEÑALAR LA BASE LEGAL DE LA MISMA PARA SU ANÁLISIS POSTERIOR</t>
        </r>
        <r>
          <rPr>
            <b/>
            <sz val="9"/>
            <color indexed="81"/>
            <rFont val="Tahoma"/>
            <family val="2"/>
          </rPr>
          <t>.</t>
        </r>
      </text>
    </comment>
    <comment ref="E493" authorId="0" shapeId="0" xr:uid="{00000000-0006-0000-0500-000035000000}">
      <text>
        <r>
          <rPr>
            <sz val="8"/>
            <color indexed="81"/>
            <rFont val="Tahoma"/>
            <family val="2"/>
          </rPr>
          <t>Comprende la compensación por los perjuicios relacionados con lesiones personales o daños a la propiedad ocasionados por el gobierno general o las unidades del gobierno.</t>
        </r>
        <r>
          <rPr>
            <sz val="9"/>
            <color indexed="81"/>
            <rFont val="Tahoma"/>
            <family val="2"/>
          </rPr>
          <t xml:space="preserve"> </t>
        </r>
      </text>
    </comment>
    <comment ref="E494" authorId="0" shapeId="0" xr:uid="{00000000-0006-0000-0500-000036000000}">
      <text>
        <r>
          <rPr>
            <sz val="8"/>
            <color indexed="81"/>
            <rFont val="Tahoma"/>
            <family val="2"/>
          </rPr>
          <t>Consiste en los pagos directamente a los hogares por concepto de becas y otros beneficios de educación que no están relacionados con riesgos sociales.</t>
        </r>
      </text>
    </comment>
    <comment ref="E498" authorId="0" shapeId="0" xr:uid="{00000000-0006-0000-0500-000037000000}">
      <text>
        <r>
          <rPr>
            <sz val="8"/>
            <color indexed="81"/>
            <rFont val="Tahoma"/>
            <family val="2"/>
          </rPr>
          <t xml:space="preserve">En caso de programar gastos por una transferencia distinta a las señaladas por favor haga uso de esta casilla para su registro. </t>
        </r>
        <r>
          <rPr>
            <b/>
            <sz val="9"/>
            <color indexed="81"/>
            <rFont val="Tahoma"/>
            <family val="2"/>
          </rPr>
          <t xml:space="preserve">
</t>
        </r>
        <r>
          <rPr>
            <b/>
            <sz val="8"/>
            <color indexed="81"/>
            <rFont val="Tahoma"/>
            <family val="2"/>
          </rPr>
          <t xml:space="preserve">
ES OBLIGATORIO SEÑALAR LA BASE LEGAL DE LA MISMA PARA SU ANÁLISIS POSTERIOR</t>
        </r>
        <r>
          <rPr>
            <b/>
            <sz val="9"/>
            <color indexed="81"/>
            <rFont val="Tahoma"/>
            <family val="2"/>
          </rPr>
          <t>.</t>
        </r>
      </text>
    </comment>
    <comment ref="E499" authorId="0" shapeId="0" xr:uid="{00000000-0006-0000-0500-000038000000}">
      <text>
        <r>
          <rPr>
            <sz val="8"/>
            <color indexed="81"/>
            <rFont val="Tahoma"/>
            <family val="2"/>
          </rPr>
          <t>En este tipo de transferencias, los órganos del PGN adquieren bienes y servicios con productores de mercado, y estos últimos los distribuyen directamente a los hogares para su consumo final.
Incluye: Bienes que adquiere el gobierno y entrega a los hogares sin transformarlos.</t>
        </r>
      </text>
    </comment>
    <comment ref="E502" authorId="0" shapeId="0" xr:uid="{00000000-0006-0000-0500-000039000000}">
      <text>
        <r>
          <rPr>
            <sz val="8"/>
            <color indexed="81"/>
            <rFont val="Tahoma"/>
            <family val="2"/>
          </rPr>
          <t xml:space="preserve">En caso de programar gastos por una transferencia distinta a las señaladas por favor haga uso de esta casilla para su registro. </t>
        </r>
        <r>
          <rPr>
            <b/>
            <sz val="9"/>
            <color indexed="81"/>
            <rFont val="Tahoma"/>
            <family val="2"/>
          </rPr>
          <t xml:space="preserve">
</t>
        </r>
        <r>
          <rPr>
            <b/>
            <sz val="8"/>
            <color indexed="81"/>
            <rFont val="Tahoma"/>
            <family val="2"/>
          </rPr>
          <t xml:space="preserve">
ES OBLIGATORIO SEÑALAR LA BASE LEGAL DE LA MISMA PARA SU ANÁLISIS POSTERIOR</t>
        </r>
        <r>
          <rPr>
            <b/>
            <sz val="9"/>
            <color indexed="81"/>
            <rFont val="Tahoma"/>
            <family val="2"/>
          </rPr>
          <t>.</t>
        </r>
      </text>
    </comment>
    <comment ref="E503" authorId="0" shapeId="0" xr:uid="{00000000-0006-0000-0500-00003A000000}">
      <text>
        <r>
          <rPr>
            <sz val="8"/>
            <color indexed="81"/>
            <rFont val="Tahoma"/>
            <family val="2"/>
          </rPr>
          <t>Comprende las transferencias por el acatamiento de un fallo judicial, de un mandamiento ejecutivo, de créditos judicialmente reconocidos, de laudos arbitrales, o de una conciliación ante autoridad competente, en los que se ordene resarcir un derecho de terceros.</t>
        </r>
      </text>
    </comment>
    <comment ref="E504" authorId="0" shapeId="0" xr:uid="{00000000-0006-0000-0500-00003B000000}">
      <text>
        <r>
          <rPr>
            <sz val="8"/>
            <color indexed="81"/>
            <rFont val="Tahoma"/>
            <family val="2"/>
          </rPr>
          <t>Comprende las transferencias por acatamiento de un fallo ante una autoridad de orden nacional.</t>
        </r>
      </text>
    </comment>
    <comment ref="E508" authorId="0" shapeId="0" xr:uid="{00000000-0006-0000-0500-00003C000000}">
      <text>
        <r>
          <rPr>
            <sz val="8"/>
            <color indexed="81"/>
            <rFont val="Tahoma"/>
            <family val="2"/>
          </rPr>
          <t>Comprende las transferencias por acatamiento de un fallo ante una autoridad de orden internacional.</t>
        </r>
      </text>
    </comment>
    <comment ref="E510" authorId="0" shapeId="0" xr:uid="{00000000-0006-0000-0500-00003D000000}">
      <text>
        <r>
          <rPr>
            <sz val="8"/>
            <color indexed="81"/>
            <rFont val="Tahoma"/>
            <family val="2"/>
          </rPr>
          <t xml:space="preserve">En caso de programar gastos por una transferencia distinta a las señaladas por favor haga uso de esta casilla para su registro. </t>
        </r>
        <r>
          <rPr>
            <b/>
            <sz val="9"/>
            <color indexed="81"/>
            <rFont val="Tahoma"/>
            <family val="2"/>
          </rPr>
          <t xml:space="preserve">
</t>
        </r>
        <r>
          <rPr>
            <b/>
            <sz val="8"/>
            <color indexed="81"/>
            <rFont val="Tahoma"/>
            <family val="2"/>
          </rPr>
          <t xml:space="preserve">
ES OBLIGATORIO SEÑALAR LA BASE LEGAL DE LA MISMA PARA SU ANÁLISIS POSTERIOR</t>
        </r>
        <r>
          <rPr>
            <b/>
            <sz val="9"/>
            <color indexed="81"/>
            <rFont val="Tahoma"/>
            <family val="2"/>
          </rPr>
          <t>.</t>
        </r>
      </text>
    </comment>
    <comment ref="E511" authorId="0" shapeId="0" xr:uid="{00000000-0006-0000-0500-00003E000000}">
      <text>
        <r>
          <rPr>
            <sz val="8"/>
            <color indexed="81"/>
            <rFont val="Tahoma"/>
            <family val="2"/>
          </rPr>
          <t xml:space="preserve">Son aquellas transferencias que </t>
        </r>
        <r>
          <rPr>
            <b/>
            <sz val="8"/>
            <color indexed="81"/>
            <rFont val="Tahoma"/>
            <family val="2"/>
          </rPr>
          <t>NO</t>
        </r>
        <r>
          <rPr>
            <sz val="8"/>
            <color indexed="81"/>
            <rFont val="Tahoma"/>
            <family val="2"/>
          </rPr>
          <t xml:space="preserve"> están basadas en el nivel de producción ni los precios de las empresas públicas o privadas. Tampoco implican la adquisición de activos ni la reducción de pasivos o cubrimiento de déficit. 
</t>
        </r>
        <r>
          <rPr>
            <u/>
            <sz val="8"/>
            <color indexed="81"/>
            <rFont val="Tahoma"/>
            <family val="2"/>
          </rPr>
          <t>NO INCLUYE SUBVENCIONES (SECCIÓN 03.01)</t>
        </r>
      </text>
    </comment>
    <comment ref="E512" authorId="0" shapeId="0" xr:uid="{00000000-0006-0000-0500-00003F000000}">
      <text>
        <r>
          <rPr>
            <sz val="8"/>
            <color indexed="81"/>
            <rFont val="Tahoma"/>
            <family val="2"/>
          </rPr>
          <t>Comprende las transferencias  a empresas que prestan servicios de atención de la salud humana y de asistencia social</t>
        </r>
      </text>
    </comment>
    <comment ref="E521" authorId="0" shapeId="0" xr:uid="{00000000-0006-0000-0500-000040000000}">
      <text>
        <r>
          <rPr>
            <sz val="8"/>
            <color indexed="81"/>
            <rFont val="Tahoma"/>
            <family val="2"/>
          </rPr>
          <t xml:space="preserve">En caso de programar gastos por una transferencia distinta a las señaladas por favor haga uso de esta casilla para su registro. </t>
        </r>
        <r>
          <rPr>
            <b/>
            <sz val="9"/>
            <color indexed="81"/>
            <rFont val="Tahoma"/>
            <family val="2"/>
          </rPr>
          <t xml:space="preserve">
</t>
        </r>
        <r>
          <rPr>
            <b/>
            <sz val="8"/>
            <color indexed="81"/>
            <rFont val="Tahoma"/>
            <family val="2"/>
          </rPr>
          <t xml:space="preserve">
ES OBLIGATORIO SEÑALAR LA BASE LEGAL DE LA MISMA PARA SU ANÁLISIS POSTERIOR</t>
        </r>
        <r>
          <rPr>
            <b/>
            <sz val="9"/>
            <color indexed="81"/>
            <rFont val="Tahoma"/>
            <family val="2"/>
          </rPr>
          <t>.</t>
        </r>
      </text>
    </comment>
    <comment ref="E522" authorId="0" shapeId="0" xr:uid="{00000000-0006-0000-0500-000041000000}">
      <text>
        <r>
          <rPr>
            <sz val="8"/>
            <color indexed="81"/>
            <rFont val="Tahoma"/>
            <family val="2"/>
          </rPr>
          <t>Comprende las transferencias a empresas que realizan actividades de explotación de recursos naturales vegetales y animales, es decir, actividades de cultivo, cría y reproducción de animales; explotación maderera y recolección de plantas, animales o de productos animales en explotaciones agropecuarias o en su hábitat natural.</t>
        </r>
      </text>
    </comment>
    <comment ref="E524" authorId="0" shapeId="0" xr:uid="{00000000-0006-0000-0500-000042000000}">
      <text>
        <r>
          <rPr>
            <sz val="8"/>
            <color indexed="81"/>
            <rFont val="Tahoma"/>
            <family val="2"/>
          </rPr>
          <t xml:space="preserve">En caso de programar gastos por una transferencia distinta a las señaladas por favor haga uso de esta casilla para su registro. </t>
        </r>
        <r>
          <rPr>
            <b/>
            <sz val="9"/>
            <color indexed="81"/>
            <rFont val="Tahoma"/>
            <family val="2"/>
          </rPr>
          <t xml:space="preserve">
</t>
        </r>
        <r>
          <rPr>
            <b/>
            <sz val="8"/>
            <color indexed="81"/>
            <rFont val="Tahoma"/>
            <family val="2"/>
          </rPr>
          <t xml:space="preserve">
ES OBLIGATORIO SEÑALAR LA BASE LEGAL DE LA MISMA PARA SU ANÁLISIS POSTERIOR</t>
        </r>
        <r>
          <rPr>
            <b/>
            <sz val="9"/>
            <color indexed="81"/>
            <rFont val="Tahoma"/>
            <family val="2"/>
          </rPr>
          <t>.</t>
        </r>
      </text>
    </comment>
    <comment ref="E525" authorId="0" shapeId="0" xr:uid="{00000000-0006-0000-0500-000043000000}">
      <text>
        <r>
          <rPr>
            <sz val="8"/>
            <color indexed="81"/>
            <rFont val="Tahoma"/>
            <family val="2"/>
          </rPr>
          <t xml:space="preserve">Comprende las transferencias a empresas que realizan actividades que están a cargo de la administración pública, entre las que se cuentan las actividades legislativas, ejecutivas y judiciales; actividades tributarias, de defensa nacional, de orden público y seguridad; y las relaciones exteriores y la administración de programas gubernamentales. Se incluyen también las actividades relacionadas con planes de seguridad social de afiliación obligatoria. </t>
        </r>
      </text>
    </comment>
    <comment ref="E530" authorId="0" shapeId="0" xr:uid="{00000000-0006-0000-0500-000044000000}">
      <text>
        <r>
          <rPr>
            <sz val="8"/>
            <color indexed="81"/>
            <rFont val="Tahoma"/>
            <family val="2"/>
          </rPr>
          <t xml:space="preserve">En caso de programar gastos por una transferencia distinta a las señaladas por favor haga uso de esta casilla para su registro. </t>
        </r>
        <r>
          <rPr>
            <b/>
            <sz val="9"/>
            <color indexed="81"/>
            <rFont val="Tahoma"/>
            <family val="2"/>
          </rPr>
          <t xml:space="preserve">
</t>
        </r>
        <r>
          <rPr>
            <b/>
            <sz val="8"/>
            <color indexed="81"/>
            <rFont val="Tahoma"/>
            <family val="2"/>
          </rPr>
          <t xml:space="preserve">
ES OBLIGATORIO SEÑALAR LA BASE LEGAL DE LA MISMA PARA SU ANÁLISIS POSTERIOR</t>
        </r>
        <r>
          <rPr>
            <b/>
            <sz val="9"/>
            <color indexed="81"/>
            <rFont val="Tahoma"/>
            <family val="2"/>
          </rPr>
          <t>.</t>
        </r>
      </text>
    </comment>
    <comment ref="E531" authorId="0" shapeId="0" xr:uid="{00000000-0006-0000-0500-000045000000}">
      <text>
        <r>
          <rPr>
            <sz val="8"/>
            <color indexed="81"/>
            <rFont val="Tahoma"/>
            <family val="2"/>
          </rPr>
          <t>Comprende las transferencias a empresas que prestan servicios relacionados con la educación pública o privada en todos sus niveles.</t>
        </r>
      </text>
    </comment>
    <comment ref="E533" authorId="0" shapeId="0" xr:uid="{00000000-0006-0000-0500-000046000000}">
      <text>
        <r>
          <rPr>
            <sz val="8"/>
            <color indexed="81"/>
            <rFont val="Tahoma"/>
            <family val="2"/>
          </rPr>
          <t xml:space="preserve">En caso de programar gastos por una transferencia distinta a las señaladas por favor haga uso de esta casilla para su registro. </t>
        </r>
        <r>
          <rPr>
            <b/>
            <sz val="9"/>
            <color indexed="81"/>
            <rFont val="Tahoma"/>
            <family val="2"/>
          </rPr>
          <t xml:space="preserve">
</t>
        </r>
        <r>
          <rPr>
            <b/>
            <sz val="8"/>
            <color indexed="81"/>
            <rFont val="Tahoma"/>
            <family val="2"/>
          </rPr>
          <t xml:space="preserve">
ES OBLIGATORIO SEÑALAR LA BASE LEGAL DE LA MISMA PARA SU ANÁLISIS POSTERIOR</t>
        </r>
        <r>
          <rPr>
            <b/>
            <sz val="9"/>
            <color indexed="81"/>
            <rFont val="Tahoma"/>
            <family val="2"/>
          </rPr>
          <t>.</t>
        </r>
      </text>
    </comment>
    <comment ref="E534" authorId="0" shapeId="0" xr:uid="{00000000-0006-0000-0500-000047000000}">
      <text>
        <r>
          <rPr>
            <sz val="8"/>
            <color indexed="81"/>
            <rFont val="Tahoma"/>
            <family val="2"/>
          </rPr>
          <t>Comprende las transferencias a empresas que prestan servicios financieros, incluyendo actividades de seguros, reaseguros y de pensiones y actividades de apoyo a los servicios financieros.</t>
        </r>
      </text>
    </comment>
    <comment ref="E540" authorId="0" shapeId="0" xr:uid="{00000000-0006-0000-0500-000048000000}">
      <text>
        <r>
          <rPr>
            <sz val="8"/>
            <color indexed="81"/>
            <rFont val="Tahoma"/>
            <family val="2"/>
          </rPr>
          <t xml:space="preserve">En caso de programar gastos por una transferencia distinta a las señaladas por favor haga uso de esta casilla para su registro. </t>
        </r>
        <r>
          <rPr>
            <b/>
            <sz val="9"/>
            <color indexed="81"/>
            <rFont val="Tahoma"/>
            <family val="2"/>
          </rPr>
          <t xml:space="preserve">
</t>
        </r>
        <r>
          <rPr>
            <b/>
            <sz val="8"/>
            <color indexed="81"/>
            <rFont val="Tahoma"/>
            <family val="2"/>
          </rPr>
          <t xml:space="preserve">
ES OBLIGATORIO SEÑALAR LA BASE LEGAL DE LA MISMA PARA SU ANÁLISIS POSTERIOR</t>
        </r>
        <r>
          <rPr>
            <b/>
            <sz val="9"/>
            <color indexed="81"/>
            <rFont val="Tahoma"/>
            <family val="2"/>
          </rPr>
          <t>.</t>
        </r>
      </text>
    </comment>
    <comment ref="E541" authorId="0" shapeId="0" xr:uid="{00000000-0006-0000-0500-000049000000}">
      <text>
        <r>
          <rPr>
            <sz val="8"/>
            <color indexed="81"/>
            <rFont val="Tahoma"/>
            <family val="2"/>
          </rPr>
          <t xml:space="preserve">Comprende las transferencias a empresas dedicadas a la producción y distribución de información y productos culturales, el suministro de los medios para transmitir o distribuir esos productos, así como de datos o de comunicaciones, actividades de tecnologías de información y el procesamiento de datos y otras actividades de servicios de información. </t>
        </r>
      </text>
    </comment>
    <comment ref="E544" authorId="0" shapeId="0" xr:uid="{00000000-0006-0000-0500-00004A000000}">
      <text>
        <r>
          <rPr>
            <sz val="8"/>
            <color indexed="81"/>
            <rFont val="Tahoma"/>
            <family val="2"/>
          </rPr>
          <t xml:space="preserve">En caso de programar gastos por una transferencia distinta a las señaladas por favor haga uso de esta casilla para su registro. </t>
        </r>
        <r>
          <rPr>
            <b/>
            <sz val="9"/>
            <color indexed="81"/>
            <rFont val="Tahoma"/>
            <family val="2"/>
          </rPr>
          <t xml:space="preserve">
</t>
        </r>
        <r>
          <rPr>
            <b/>
            <sz val="8"/>
            <color indexed="81"/>
            <rFont val="Tahoma"/>
            <family val="2"/>
          </rPr>
          <t xml:space="preserve">
ES OBLIGATORIO SEÑALAR LA BASE LEGAL DE LA MISMA PARA SU ANÁLISIS POSTERIOR</t>
        </r>
        <r>
          <rPr>
            <b/>
            <sz val="9"/>
            <color indexed="81"/>
            <rFont val="Tahoma"/>
            <family val="2"/>
          </rPr>
          <t>.</t>
        </r>
      </text>
    </comment>
    <comment ref="E545" authorId="0" shapeId="0" xr:uid="{00000000-0006-0000-0500-00004B000000}">
      <text>
        <r>
          <rPr>
            <sz val="8"/>
            <color indexed="81"/>
            <rFont val="Tahoma"/>
            <family val="2"/>
          </rPr>
          <t xml:space="preserve">Comprende las transferencias a empresas dedicadas a las actividades de las asociaciones, la reparación de computadores, efectos personales y enseres domésticos y una variedad de servicios personales, no cubiertos en otros lugares de la clasificación. </t>
        </r>
      </text>
    </comment>
    <comment ref="E547" authorId="0" shapeId="0" xr:uid="{00000000-0006-0000-0500-00004C000000}">
      <text>
        <r>
          <rPr>
            <sz val="8"/>
            <color indexed="81"/>
            <rFont val="Tahoma"/>
            <family val="2"/>
          </rPr>
          <t xml:space="preserve">En caso de programar gastos por una transferencia distinta a las señaladas por favor haga uso de esta casilla para su registro. </t>
        </r>
        <r>
          <rPr>
            <b/>
            <sz val="9"/>
            <color indexed="81"/>
            <rFont val="Tahoma"/>
            <family val="2"/>
          </rPr>
          <t xml:space="preserve">
</t>
        </r>
        <r>
          <rPr>
            <b/>
            <sz val="8"/>
            <color indexed="81"/>
            <rFont val="Tahoma"/>
            <family val="2"/>
          </rPr>
          <t xml:space="preserve">
ES OBLIGATORIO SEÑALAR LA BASE LEGAL DE LA MISMA PARA SU ANÁLISIS POSTERIOR</t>
        </r>
        <r>
          <rPr>
            <b/>
            <sz val="9"/>
            <color indexed="81"/>
            <rFont val="Tahoma"/>
            <family val="2"/>
          </rPr>
          <t>.</t>
        </r>
      </text>
    </comment>
    <comment ref="E548" authorId="0" shapeId="0" xr:uid="{00000000-0006-0000-0500-00004D000000}">
      <text>
        <r>
          <rPr>
            <sz val="8"/>
            <color indexed="81"/>
            <rFont val="Tahoma"/>
            <family val="2"/>
          </rPr>
          <t xml:space="preserve">Comprende las transferencias corrientes que los órganos del PGN hacen a empresas dedicadas a actividades relacionadas con la venta al por mayor y al por menor (venta sin transformación) de cualquier tipo de productos y la 
prestación de servicios relacionados con la venta de mercancía.
</t>
        </r>
      </text>
    </comment>
    <comment ref="E550" authorId="3" shapeId="0" xr:uid="{00000000-0006-0000-0500-00004E000000}">
      <text>
        <r>
          <rPr>
            <sz val="9"/>
            <color indexed="81"/>
            <rFont val="Tahoma"/>
            <family val="2"/>
          </rPr>
          <t>En caso de registrar transferencias diferentes a las señaladas anteriormente se sugiere utilizar esta casilla</t>
        </r>
        <r>
          <rPr>
            <b/>
            <sz val="9"/>
            <color indexed="81"/>
            <rFont val="Tahoma"/>
            <family val="2"/>
          </rPr>
          <t xml:space="preserve">
</t>
        </r>
      </text>
    </comment>
    <comment ref="E551" authorId="0" shapeId="0" xr:uid="{00000000-0006-0000-0500-00004F000000}">
      <text>
        <r>
          <rPr>
            <sz val="8"/>
            <color indexed="81"/>
            <rFont val="Tahoma"/>
            <family val="2"/>
          </rPr>
          <t>Comprende las transferencias corrientes que los órganos del PGN hacen a empresas dedicadas A actividades relacionadas con distribución de agua, ya que a menudo las realizan las mismas unidades encargadas del tratamiento de aguas residuales</t>
        </r>
      </text>
    </comment>
    <comment ref="E553" authorId="3" shapeId="0" xr:uid="{00000000-0006-0000-0500-000050000000}">
      <text>
        <r>
          <rPr>
            <sz val="9"/>
            <color indexed="81"/>
            <rFont val="Tahoma"/>
            <family val="2"/>
          </rPr>
          <t>En caso de registrar transferencias diferentes a las señaladas anteriormente se sugiere utilizar esta casilla</t>
        </r>
        <r>
          <rPr>
            <b/>
            <sz val="9"/>
            <color indexed="81"/>
            <rFont val="Tahoma"/>
            <family val="2"/>
          </rPr>
          <t xml:space="preserve">
</t>
        </r>
      </text>
    </comment>
    <comment ref="E554" authorId="0" shapeId="0" xr:uid="{00000000-0006-0000-0500-000051000000}">
      <text>
        <r>
          <rPr>
            <sz val="8"/>
            <color indexed="81"/>
            <rFont val="Tahoma"/>
            <family val="2"/>
          </rPr>
          <t xml:space="preserve">Son transferencias a los hogares que </t>
        </r>
        <r>
          <rPr>
            <b/>
            <sz val="8"/>
            <color indexed="81"/>
            <rFont val="Tahoma"/>
            <family val="2"/>
          </rPr>
          <t xml:space="preserve">NO </t>
        </r>
        <r>
          <rPr>
            <sz val="8"/>
            <color indexed="81"/>
            <rFont val="Tahoma"/>
            <family val="2"/>
          </rPr>
          <t xml:space="preserve">cubren un riesgo social.
</t>
        </r>
        <r>
          <rPr>
            <u/>
            <sz val="8"/>
            <color indexed="81"/>
            <rFont val="Tahoma"/>
            <family val="2"/>
          </rPr>
          <t>NO INCLUYE GASTOS POR PRESTACIONES SOCIALES (SECCIÓN 03.04.01)</t>
        </r>
      </text>
    </comment>
    <comment ref="E558" authorId="0" shapeId="0" xr:uid="{00000000-0006-0000-0500-000052000000}">
      <text>
        <r>
          <rPr>
            <sz val="8"/>
            <color indexed="81"/>
            <rFont val="Tahoma"/>
            <family val="2"/>
          </rPr>
          <t xml:space="preserve">En caso de programar gastos por una transferencia distinta a las señaladas por favor haga uso de esta casilla para su registro. </t>
        </r>
        <r>
          <rPr>
            <b/>
            <sz val="9"/>
            <color indexed="81"/>
            <rFont val="Tahoma"/>
            <family val="2"/>
          </rPr>
          <t xml:space="preserve">
</t>
        </r>
        <r>
          <rPr>
            <b/>
            <sz val="8"/>
            <color indexed="81"/>
            <rFont val="Tahoma"/>
            <family val="2"/>
          </rPr>
          <t xml:space="preserve">
ES OBLIGATORIO SEÑALAR LA BASE LEGAL DE LA MISMA PARA SU ANÁLISIS POSTERIOR</t>
        </r>
        <r>
          <rPr>
            <b/>
            <sz val="9"/>
            <color indexed="81"/>
            <rFont val="Tahoma"/>
            <family val="2"/>
          </rPr>
          <t>.</t>
        </r>
      </text>
    </comment>
    <comment ref="E559" authorId="0" shapeId="0" xr:uid="{00000000-0006-0000-0500-000053000000}">
      <text>
        <r>
          <rPr>
            <sz val="8"/>
            <color indexed="81"/>
            <rFont val="Tahoma"/>
            <family val="2"/>
          </rPr>
          <t xml:space="preserve">Comprende las transacciones que realiza un órgano del PGN  </t>
        </r>
        <r>
          <rPr>
            <b/>
            <sz val="8"/>
            <color indexed="81"/>
            <rFont val="Tahoma"/>
            <family val="2"/>
          </rPr>
          <t>condicionada</t>
        </r>
        <r>
          <rPr>
            <sz val="8"/>
            <color indexed="81"/>
            <rFont val="Tahoma"/>
            <family val="2"/>
          </rPr>
          <t xml:space="preserve"> a la adquisición de un bien o el pago de un pasivo, sin recibir de esta última ningún bien, servicio o activo a cambio como contrapartida directa. 
A diferencia de las transferencias corrientes, estas implican el traspaso de la propiedad de un activo (distinto del efectivo y de las existencias ) de una unidad a otra, la obligación de adquirir o de disponer de un activo por una o ambas partes, o la obligación de pagar un pasivo por parte del receptor.</t>
        </r>
      </text>
    </comment>
    <comment ref="E560" authorId="0" shapeId="0" xr:uid="{00000000-0006-0000-0500-000054000000}">
      <text>
        <r>
          <rPr>
            <sz val="8"/>
            <color indexed="81"/>
            <rFont val="Tahoma"/>
            <family val="2"/>
          </rPr>
          <t>Incluye los gastos que estén relacionados con la capitalización de organismos o asociaciones internacionales.</t>
        </r>
      </text>
    </comment>
    <comment ref="E561" authorId="0" shapeId="0" xr:uid="{00000000-0006-0000-0500-000055000000}">
      <text>
        <r>
          <rPr>
            <sz val="8"/>
            <color indexed="81"/>
            <rFont val="Tahoma"/>
            <family val="2"/>
          </rPr>
          <t xml:space="preserve">Son transferencias </t>
        </r>
        <r>
          <rPr>
            <b/>
            <sz val="8"/>
            <color indexed="81"/>
            <rFont val="Tahoma"/>
            <family val="2"/>
          </rPr>
          <t>condicionadas</t>
        </r>
        <r>
          <rPr>
            <sz val="8"/>
            <color indexed="81"/>
            <rFont val="Tahoma"/>
            <family val="2"/>
          </rPr>
          <t xml:space="preserve"> entregadas a gobiernos extranjeros, es decir, aquellos que se encuentran fuera del territorio económico colombiano y ejercen soberanía sobre un área determinada del resto del mundo. </t>
        </r>
      </text>
    </comment>
    <comment ref="E562" authorId="0" shapeId="0" xr:uid="{00000000-0006-0000-0500-000056000000}">
      <text>
        <r>
          <rPr>
            <sz val="8"/>
            <color indexed="81"/>
            <rFont val="Tahoma"/>
            <family val="2"/>
          </rPr>
          <t xml:space="preserve">En caso de programar gastos por una transferencia de este tipo por favor haga uso de esta casilla para su registro. </t>
        </r>
        <r>
          <rPr>
            <b/>
            <sz val="9"/>
            <color indexed="81"/>
            <rFont val="Tahoma"/>
            <family val="2"/>
          </rPr>
          <t xml:space="preserve">
</t>
        </r>
        <r>
          <rPr>
            <b/>
            <sz val="8"/>
            <color indexed="81"/>
            <rFont val="Tahoma"/>
            <family val="2"/>
          </rPr>
          <t xml:space="preserve">
ES OBLIGATORIO SEÑALAR LA BASE LEGAL DE LA MISMA PARA SU ANÁLISIS POSTERIOR</t>
        </r>
        <r>
          <rPr>
            <b/>
            <sz val="9"/>
            <color indexed="81"/>
            <rFont val="Tahoma"/>
            <family val="2"/>
          </rPr>
          <t>.</t>
        </r>
      </text>
    </comment>
    <comment ref="E563" authorId="0" shapeId="0" xr:uid="{00000000-0006-0000-0500-000057000000}">
      <text>
        <r>
          <rPr>
            <sz val="8"/>
            <color indexed="81"/>
            <rFont val="Tahoma"/>
            <family val="2"/>
          </rPr>
          <t>Son las transferencias condicionadas que se entregan a las  organizaciones internacionales.</t>
        </r>
        <r>
          <rPr>
            <sz val="9"/>
            <color indexed="81"/>
            <rFont val="Tahoma"/>
            <family val="2"/>
          </rPr>
          <t xml:space="preserve">
</t>
        </r>
      </text>
    </comment>
    <comment ref="E564" authorId="0" shapeId="0" xr:uid="{00000000-0006-0000-0500-000058000000}">
      <text>
        <r>
          <rPr>
            <sz val="8"/>
            <color indexed="81"/>
            <rFont val="Tahoma"/>
            <family val="2"/>
          </rPr>
          <t xml:space="preserve">En caso de programar gastos por una transferencia de este tipo por favor haga uso de esta casilla para su registro. </t>
        </r>
        <r>
          <rPr>
            <b/>
            <sz val="9"/>
            <color indexed="81"/>
            <rFont val="Tahoma"/>
            <family val="2"/>
          </rPr>
          <t xml:space="preserve">
</t>
        </r>
        <r>
          <rPr>
            <b/>
            <sz val="8"/>
            <color indexed="81"/>
            <rFont val="Tahoma"/>
            <family val="2"/>
          </rPr>
          <t xml:space="preserve">
ES OBLIGATORIO SEÑALAR LA BASE LEGAL DE LA MISMA PARA SU ANÁLISIS POSTERIOR</t>
        </r>
        <r>
          <rPr>
            <b/>
            <sz val="9"/>
            <color indexed="81"/>
            <rFont val="Tahoma"/>
            <family val="2"/>
          </rPr>
          <t>.</t>
        </r>
      </text>
    </comment>
    <comment ref="E565" authorId="0" shapeId="0" xr:uid="{00000000-0006-0000-0500-000059000000}">
      <text>
        <r>
          <rPr>
            <sz val="8"/>
            <color indexed="81"/>
            <rFont val="Tahoma"/>
            <family val="2"/>
          </rPr>
          <t>Comprende las transferencias que los órganos del PGN hacen a una unidad del gobierno general, a un esquema asociativo de gobierno, a entidades territoriales o a otras entidades públicas y están condicionadas a la adquisición de un bien o al pago de un pasivo.</t>
        </r>
      </text>
    </comment>
    <comment ref="E566" authorId="0" shapeId="0" xr:uid="{00000000-0006-0000-0500-00005A000000}">
      <text>
        <r>
          <rPr>
            <sz val="8"/>
            <color indexed="81"/>
            <rFont val="Tahoma"/>
            <family val="2"/>
          </rPr>
          <t>Son transferencias de capital que una entidad ejecutora realiza a otro órgano  del PGN.
Incluye: Transferencias a Establecimientos Públicos.</t>
        </r>
      </text>
    </comment>
    <comment ref="E567" authorId="0" shapeId="0" xr:uid="{00000000-0006-0000-0500-00005B000000}">
      <text>
        <r>
          <rPr>
            <sz val="8"/>
            <color indexed="81"/>
            <rFont val="Tahoma"/>
            <family val="2"/>
          </rPr>
          <t xml:space="preserve">En caso de programar gastos por una transferencia de este tipo por favor haga uso de esta casilla para su registro. </t>
        </r>
        <r>
          <rPr>
            <b/>
            <sz val="9"/>
            <color indexed="81"/>
            <rFont val="Tahoma"/>
            <family val="2"/>
          </rPr>
          <t xml:space="preserve">
</t>
        </r>
        <r>
          <rPr>
            <b/>
            <sz val="8"/>
            <color indexed="81"/>
            <rFont val="Tahoma"/>
            <family val="2"/>
          </rPr>
          <t xml:space="preserve">
ES OBLIGATORIO SEÑALAR LA BASE LEGAL DE LA MISMA PARA SU ANÁLISIS POSTERIOR</t>
        </r>
        <r>
          <rPr>
            <b/>
            <sz val="9"/>
            <color indexed="81"/>
            <rFont val="Tahoma"/>
            <family val="2"/>
          </rPr>
          <t>.</t>
        </r>
      </text>
    </comment>
    <comment ref="E568" authorId="0" shapeId="0" xr:uid="{00000000-0006-0000-0500-00005C000000}">
      <text>
        <r>
          <rPr>
            <sz val="8"/>
            <color indexed="81"/>
            <rFont val="Tahoma"/>
            <family val="2"/>
          </rPr>
          <t>Comprende las transferencias de capital que un órgano del PGN realiza a una entidad territorial. Constituyen entidades territoriales los departamentos, distritos, municipios o territorios indígenas.</t>
        </r>
      </text>
    </comment>
    <comment ref="E569" authorId="0" shapeId="0" xr:uid="{00000000-0006-0000-0500-00005D000000}">
      <text>
        <r>
          <rPr>
            <sz val="8"/>
            <color indexed="81"/>
            <rFont val="Tahoma"/>
            <family val="2"/>
          </rPr>
          <t xml:space="preserve">En caso de programar gastos por una transferencia de este tipo por favor haga uso de esta casilla para su registro. </t>
        </r>
        <r>
          <rPr>
            <b/>
            <sz val="9"/>
            <color indexed="81"/>
            <rFont val="Tahoma"/>
            <family val="2"/>
          </rPr>
          <t xml:space="preserve">
</t>
        </r>
        <r>
          <rPr>
            <b/>
            <sz val="8"/>
            <color indexed="81"/>
            <rFont val="Tahoma"/>
            <family val="2"/>
          </rPr>
          <t xml:space="preserve">
ES OBLIGATORIO SEÑALAR LA BASE LEGAL DE LA MISMA PARA SU ANÁLISIS POSTERIOR</t>
        </r>
        <r>
          <rPr>
            <b/>
            <sz val="9"/>
            <color indexed="81"/>
            <rFont val="Tahoma"/>
            <family val="2"/>
          </rPr>
          <t>.</t>
        </r>
      </text>
    </comment>
    <comment ref="E570" authorId="0" shapeId="0" xr:uid="{00000000-0006-0000-0500-00005E000000}">
      <text>
        <r>
          <rPr>
            <sz val="8"/>
            <color indexed="81"/>
            <rFont val="Tahoma"/>
            <family val="2"/>
          </rPr>
          <t>Comprende las transferencias de capital que un órgano del PGN realiza a un esquema asociativo territorial. Constituyen esquemas asociativos territoriales: las regiones administrativas y de planificación, las regiones de planeación y gestión, las asociaciones de departamentos, las áreas metropolitanas, las asociaciones de distritos especiales, las provincias administrativas y de planificación y las asociaciones de municipios.</t>
        </r>
      </text>
    </comment>
    <comment ref="E571" authorId="0" shapeId="0" xr:uid="{00000000-0006-0000-0500-00005F000000}">
      <text>
        <r>
          <rPr>
            <sz val="8"/>
            <color indexed="81"/>
            <rFont val="Tahoma"/>
            <family val="2"/>
          </rPr>
          <t xml:space="preserve">En caso de programar gastos por una transferencia de este tipo por favor haga uso de esta casilla para su registro. </t>
        </r>
        <r>
          <rPr>
            <b/>
            <sz val="9"/>
            <color indexed="81"/>
            <rFont val="Tahoma"/>
            <family val="2"/>
          </rPr>
          <t xml:space="preserve">
</t>
        </r>
        <r>
          <rPr>
            <b/>
            <sz val="8"/>
            <color indexed="81"/>
            <rFont val="Tahoma"/>
            <family val="2"/>
          </rPr>
          <t xml:space="preserve">
ES OBLIGATORIO SEÑALAR LA BASE LEGAL DE LA MISMA PARA SU ANÁLISIS POSTERIOR</t>
        </r>
        <r>
          <rPr>
            <b/>
            <sz val="9"/>
            <color indexed="81"/>
            <rFont val="Tahoma"/>
            <family val="2"/>
          </rPr>
          <t>.</t>
        </r>
      </text>
    </comment>
    <comment ref="E572" authorId="0" shapeId="0" xr:uid="{00000000-0006-0000-0500-000060000000}">
      <text>
        <r>
          <rPr>
            <sz val="8"/>
            <color indexed="81"/>
            <rFont val="Tahoma"/>
            <family val="2"/>
          </rPr>
          <t>Comprende las transferencias de capital que un órgano del PGN realiza a una entidad del gobierno general.</t>
        </r>
      </text>
    </comment>
    <comment ref="E573" authorId="0" shapeId="0" xr:uid="{00000000-0006-0000-0500-000061000000}">
      <text>
        <r>
          <rPr>
            <sz val="8"/>
            <color indexed="81"/>
            <rFont val="Tahoma"/>
            <family val="2"/>
          </rPr>
          <t xml:space="preserve">En caso de programar gastos por una transferencia de este tipo por favor haga uso de esta casilla para su registro. </t>
        </r>
        <r>
          <rPr>
            <b/>
            <sz val="9"/>
            <color indexed="81"/>
            <rFont val="Tahoma"/>
            <family val="2"/>
          </rPr>
          <t xml:space="preserve">
</t>
        </r>
        <r>
          <rPr>
            <b/>
            <sz val="8"/>
            <color indexed="81"/>
            <rFont val="Tahoma"/>
            <family val="2"/>
          </rPr>
          <t xml:space="preserve">
ES OBLIGATORIO SEÑALAR LA BASE LEGAL DE LA MISMA PARA SU ANÁLISIS POSTERIOR</t>
        </r>
        <r>
          <rPr>
            <b/>
            <sz val="9"/>
            <color indexed="81"/>
            <rFont val="Tahoma"/>
            <family val="2"/>
          </rPr>
          <t>.</t>
        </r>
      </text>
    </comment>
    <comment ref="E574" authorId="0" shapeId="0" xr:uid="{00000000-0006-0000-0500-000062000000}">
      <text>
        <r>
          <rPr>
            <sz val="8"/>
            <color indexed="81"/>
            <rFont val="Tahoma"/>
            <family val="2"/>
          </rPr>
          <t xml:space="preserve">Comprende las transferencias de capital que un órgano del PGN realiza a otras entidades públicas para el fortalecimiento, por ejemplo, de las participaciones del Estado en entidades financieras públicas.
</t>
        </r>
      </text>
    </comment>
    <comment ref="E576" authorId="0" shapeId="0" xr:uid="{00000000-0006-0000-0500-000063000000}">
      <text>
        <r>
          <rPr>
            <sz val="8"/>
            <color indexed="81"/>
            <rFont val="Tahoma"/>
            <family val="2"/>
          </rPr>
          <t xml:space="preserve">En caso de programar gastos por una transferencia distinta a las señaladas por favor haga uso de esta casilla para su registro. </t>
        </r>
        <r>
          <rPr>
            <b/>
            <sz val="9"/>
            <color indexed="81"/>
            <rFont val="Tahoma"/>
            <family val="2"/>
          </rPr>
          <t xml:space="preserve">
</t>
        </r>
        <r>
          <rPr>
            <b/>
            <sz val="8"/>
            <color indexed="81"/>
            <rFont val="Tahoma"/>
            <family val="2"/>
          </rPr>
          <t xml:space="preserve">
ES OBLIGATORIO SEÑALAR LA BASE LEGAL DE LA MISMA PARA SU ANÁLISIS POSTERIOR</t>
        </r>
        <r>
          <rPr>
            <b/>
            <sz val="9"/>
            <color indexed="81"/>
            <rFont val="Tahoma"/>
            <family val="2"/>
          </rPr>
          <t>.</t>
        </r>
      </text>
    </comment>
    <comment ref="E577" authorId="0" shapeId="0" xr:uid="{00000000-0006-0000-0500-000064000000}">
      <text>
        <r>
          <rPr>
            <sz val="8"/>
            <color indexed="81"/>
            <rFont val="Tahoma"/>
            <family val="2"/>
          </rPr>
          <t xml:space="preserve">Comprende las transferencias de capital que los órganos del PGN deben hacer a otra unidad para compensar los perjuicios relacionados con lesiones graves derivadas por catástrofes no cubiertas por pólizas de seguros. 
</t>
        </r>
      </text>
    </comment>
    <comment ref="E578" authorId="0" shapeId="0" xr:uid="{00000000-0006-0000-0500-000065000000}">
      <text>
        <r>
          <rPr>
            <sz val="8"/>
            <color indexed="81"/>
            <rFont val="Tahoma"/>
            <family val="2"/>
          </rPr>
          <t>Comprende las transferencias de capital que los órganos del PGN hacen a los hogares para financiar la adquisición de activos no financieros.</t>
        </r>
      </text>
    </comment>
    <comment ref="E580" authorId="0" shapeId="0" xr:uid="{00000000-0006-0000-0500-000066000000}">
      <text>
        <r>
          <rPr>
            <sz val="8"/>
            <color indexed="81"/>
            <rFont val="Tahoma"/>
            <family val="2"/>
          </rPr>
          <t xml:space="preserve">En caso de programar gastos por una transferencia distinta a las señaladas por favor haga uso de esta casilla para su registro. </t>
        </r>
        <r>
          <rPr>
            <b/>
            <sz val="9"/>
            <color indexed="81"/>
            <rFont val="Tahoma"/>
            <family val="2"/>
          </rPr>
          <t xml:space="preserve">
</t>
        </r>
        <r>
          <rPr>
            <b/>
            <sz val="8"/>
            <color indexed="81"/>
            <rFont val="Tahoma"/>
            <family val="2"/>
          </rPr>
          <t xml:space="preserve">
ES OBLIGATORIO SEÑALAR LA BASE LEGAL DE LA MISMA PARA SU ANÁLISIS POSTERIOR</t>
        </r>
        <r>
          <rPr>
            <b/>
            <sz val="9"/>
            <color indexed="81"/>
            <rFont val="Tahoma"/>
            <family val="2"/>
          </rPr>
          <t>.</t>
        </r>
      </text>
    </comment>
    <comment ref="E581" authorId="0" shapeId="0" xr:uid="{00000000-0006-0000-0500-000067000000}">
      <text>
        <r>
          <rPr>
            <sz val="8"/>
            <color indexed="81"/>
            <rFont val="Tahoma"/>
            <family val="2"/>
          </rPr>
          <t>Son los recursos que los órganos del PGN hacen a una unidad para cubrir su déficit de los últimos dos años o más. .</t>
        </r>
      </text>
    </comment>
    <comment ref="E582" authorId="0" shapeId="0" xr:uid="{00000000-0006-0000-0500-000068000000}">
      <text>
        <r>
          <rPr>
            <sz val="8"/>
            <color indexed="81"/>
            <rFont val="Tahoma"/>
            <family val="2"/>
          </rPr>
          <t>Son los recursos que una entidad ejecutora del PGN gira a una entidad para que esta pague el monto que adeuda o los intereses de la misma.</t>
        </r>
      </text>
    </comment>
    <comment ref="E586" authorId="0" shapeId="0" xr:uid="{00000000-0006-0000-0500-000069000000}">
      <text>
        <r>
          <rPr>
            <sz val="8"/>
            <color indexed="81"/>
            <rFont val="Tahoma"/>
            <family val="2"/>
          </rPr>
          <t xml:space="preserve">En caso de programar gastos por una transferencia distinta a las señaladas por favor haga uso de esta casilla para su registro. </t>
        </r>
        <r>
          <rPr>
            <b/>
            <sz val="9"/>
            <color indexed="81"/>
            <rFont val="Tahoma"/>
            <family val="2"/>
          </rPr>
          <t xml:space="preserve">
</t>
        </r>
        <r>
          <rPr>
            <b/>
            <sz val="8"/>
            <color indexed="81"/>
            <rFont val="Tahoma"/>
            <family val="2"/>
          </rPr>
          <t xml:space="preserve">
ES OBLIGATORIO SEÑALAR LA BASE LEGAL DE LA MISMA PARA SU ANÁLISIS POSTERIOR</t>
        </r>
        <r>
          <rPr>
            <b/>
            <sz val="9"/>
            <color indexed="81"/>
            <rFont val="Tahoma"/>
            <family val="2"/>
          </rPr>
          <t>.</t>
        </r>
      </text>
    </comment>
    <comment ref="E587" authorId="0" shapeId="0" xr:uid="{00000000-0006-0000-0500-00006A000000}">
      <text>
        <r>
          <rPr>
            <sz val="8"/>
            <color indexed="81"/>
            <rFont val="Tahoma"/>
            <family val="2"/>
          </rPr>
          <t xml:space="preserve">Montos pagaderos en exceso del valor de las obligaciones para provisiones de derechos de pensiones asumidos por otras entidades. </t>
        </r>
      </text>
    </comment>
    <comment ref="E588" authorId="0" shapeId="0" xr:uid="{00000000-0006-0000-0500-00006B000000}">
      <text>
        <r>
          <rPr>
            <sz val="8"/>
            <color indexed="81"/>
            <rFont val="Tahoma"/>
            <family val="2"/>
          </rPr>
          <t xml:space="preserve">Comprende los gastos asociados a la adquisición de insumos necesarios para la producción y comercialización de los bienes y servicios que provee el órgano del PGN.
</t>
        </r>
        <r>
          <rPr>
            <u/>
            <sz val="8"/>
            <color indexed="81"/>
            <rFont val="Tahoma"/>
            <family val="2"/>
          </rPr>
          <t>ESTA SECCIÓN  ADOPTA LA CLASIFICACACIÓN DEL CPC.</t>
        </r>
      </text>
    </comment>
    <comment ref="E590" authorId="0" shapeId="0" xr:uid="{00000000-0006-0000-0500-00006C000000}">
      <text>
        <r>
          <rPr>
            <sz val="8"/>
            <color indexed="81"/>
            <rFont val="Tahoma"/>
            <family val="2"/>
          </rPr>
          <t>Comprende todos los bienes que se adquieren con la intención de usarlos como insumos en un proceso productivo o de comercialización.</t>
        </r>
      </text>
    </comment>
    <comment ref="E591" authorId="0" shapeId="0" xr:uid="{00000000-0006-0000-0500-00006D000000}">
      <text>
        <r>
          <rPr>
            <sz val="8"/>
            <color indexed="81"/>
            <rFont val="Tahoma"/>
            <family val="2"/>
          </rPr>
          <t>Comprende los recursos destinados a la contratación de servicios asociados directamente con el proceso de producción y comercialización de bienes y servicios que provee el Establecimiento Público.</t>
        </r>
      </text>
    </comment>
    <comment ref="E592" authorId="0" shapeId="0" xr:uid="{00000000-0006-0000-0500-00006E000000}">
      <text>
        <r>
          <rPr>
            <sz val="8"/>
            <color theme="1"/>
            <rFont val="Calibri"/>
            <family val="2"/>
            <scheme val="minor"/>
          </rPr>
          <t>Comprende los recursos destinados a la adquisición de derechos financieros, los cuales brindan a su propietario el derecho a recibir fondos u otros recursos de otra unidad.</t>
        </r>
      </text>
    </comment>
    <comment ref="E593" authorId="0" shapeId="0" xr:uid="{00000000-0006-0000-0500-00006F000000}">
      <text>
        <r>
          <rPr>
            <sz val="8"/>
            <color indexed="81"/>
            <rFont val="Tahoma"/>
            <family val="2"/>
          </rPr>
          <t>Comprende los recursos financieros concedidos  a instituciones del sector público en calidad de préstamo, para el desarrollo de objetivos de política. Entiéndase como préstamo, todo instrumento financiero que se crea cuando un acreedor entrega fondos directamente a un deudor y recibe un documento no negociable como evidencia del activo.</t>
        </r>
      </text>
    </comment>
    <comment ref="E607" authorId="0" shapeId="0" xr:uid="{00000000-0006-0000-0500-000070000000}">
      <text>
        <r>
          <rPr>
            <sz val="8"/>
            <color indexed="81"/>
            <rFont val="Tahoma"/>
            <family val="2"/>
          </rPr>
          <t xml:space="preserve">En caso de programar gastos por la conseción de préstamos distintos a las señalados por favor haga uso de esta casilla para su registro. </t>
        </r>
        <r>
          <rPr>
            <b/>
            <sz val="9"/>
            <color indexed="81"/>
            <rFont val="Tahoma"/>
            <family val="2"/>
          </rPr>
          <t xml:space="preserve">
</t>
        </r>
        <r>
          <rPr>
            <b/>
            <sz val="8"/>
            <color indexed="81"/>
            <rFont val="Tahoma"/>
            <family val="2"/>
          </rPr>
          <t xml:space="preserve">
ES OBLIGATORIO SEÑALAR LA BASE LEGAL DE LA MISMA PARA SU ANÁLISIS POSTERIOR</t>
        </r>
        <r>
          <rPr>
            <b/>
            <sz val="9"/>
            <color indexed="81"/>
            <rFont val="Tahoma"/>
            <family val="2"/>
          </rPr>
          <t>.</t>
        </r>
      </text>
    </comment>
    <comment ref="E608" authorId="0" shapeId="0" xr:uid="{00000000-0006-0000-0500-000071000000}">
      <text>
        <r>
          <rPr>
            <sz val="8"/>
            <color indexed="81"/>
            <rFont val="Tahoma"/>
            <family val="2"/>
          </rPr>
          <t>Comprende los recursos destinados a la adquisición de acciones. Las acciones son todos los instrumentos y registros que reconocen derechos sobre el valor residual de una empresa, una vez se hayan satisfecho los derechos de todos los acreedores.</t>
        </r>
      </text>
    </comment>
    <comment ref="E609" authorId="0" shapeId="0" xr:uid="{00000000-0006-0000-0500-000072000000}">
      <text>
        <r>
          <rPr>
            <sz val="8"/>
            <color indexed="81"/>
            <rFont val="Tahoma"/>
            <family val="2"/>
          </rPr>
          <t xml:space="preserve"> Aportes realizados a organismos internacionales para la adquisición de acciones u otros valores representativos de capital.</t>
        </r>
      </text>
    </comment>
    <comment ref="E610" authorId="0" shapeId="0" xr:uid="{00000000-0006-0000-0500-000073000000}">
      <text>
        <r>
          <rPr>
            <sz val="8"/>
            <color indexed="81"/>
            <rFont val="Tahoma"/>
            <family val="2"/>
          </rPr>
          <t>Comprende la adquisición de acciones de empresas públicas financieras.</t>
        </r>
      </text>
    </comment>
    <comment ref="E611" authorId="0" shapeId="0" xr:uid="{00000000-0006-0000-0500-000074000000}">
      <text>
        <r>
          <rPr>
            <sz val="8"/>
            <color indexed="81"/>
            <rFont val="Tahoma"/>
            <family val="2"/>
          </rPr>
          <t xml:space="preserve">Comprende la adquisición de acciones de empresas públicas no financieras. </t>
        </r>
      </text>
    </comment>
    <comment ref="E612" authorId="0" shapeId="0" xr:uid="{00000000-0006-0000-0500-000075000000}">
      <text>
        <r>
          <rPr>
            <sz val="8"/>
            <color indexed="81"/>
            <rFont val="Tahoma"/>
            <family val="2"/>
          </rPr>
          <t>Comprende la adquisición de acciones de empresas privadas financiera</t>
        </r>
      </text>
    </comment>
    <comment ref="E613" authorId="0" shapeId="0" xr:uid="{00000000-0006-0000-0500-000076000000}">
      <text>
        <r>
          <rPr>
            <sz val="8"/>
            <color indexed="81"/>
            <rFont val="Tahoma"/>
            <family val="2"/>
          </rPr>
          <t>Comprende la adquisición de acciones de empresas privadas no financieras.</t>
        </r>
      </text>
    </comment>
    <comment ref="E614" authorId="0" shapeId="0" xr:uid="{00000000-0006-0000-0500-000077000000}">
      <text>
        <r>
          <rPr>
            <sz val="8"/>
            <color indexed="81"/>
            <rFont val="Tahoma"/>
            <family val="2"/>
          </rPr>
          <t>Comprende los recursos destinados a la adquisición de participaciones de capital. Las participaciones de capital son las participaciones que el Establecimiento Público tiene en sociedades que no se encuentran divididas en acciones.</t>
        </r>
      </text>
    </comment>
    <comment ref="E623" authorId="0" shapeId="0" xr:uid="{00000000-0006-0000-0500-000078000000}">
      <text>
        <r>
          <rPr>
            <sz val="8"/>
            <color theme="1"/>
            <rFont val="Tahoma"/>
            <family val="2"/>
          </rPr>
          <t>Son los gastos asociados a una obligación de pago adquirida por el Establecimiento Público, pero que está sustentada en el recaudo previo de los recursos. Los gastos por disminución de pasivos se caracterizan por no afectar el patrimonio de la unidad institucional.</t>
        </r>
      </text>
    </comment>
    <comment ref="E624" authorId="0" shapeId="0" xr:uid="{00000000-0006-0000-0500-000079000000}">
      <text>
        <r>
          <rPr>
            <sz val="8"/>
            <color indexed="81"/>
            <rFont val="Tahoma"/>
            <family val="2"/>
          </rPr>
          <t xml:space="preserve">Son los gastos asociados a la devolución del ahorro forzoso que deben hacer los trabajadores con el fin de cubrir o prever las necesidades que se originan al momento de quedar cesante. La devolución de cesantías se causa por regla general, al momento de la terminación del contrato de trabajo; y de manera excepcional, como simple anticipo para pagar, adquirir, construir o liberar gravámenes de bienes raíces destinados a la vivienda del trabajador o para financiar o pagar matrículas y demás conceptos de educación del trabajador, cónyuge, compañero permanente e hijos
</t>
        </r>
        <r>
          <rPr>
            <u/>
            <sz val="8"/>
            <color indexed="81"/>
            <rFont val="Tahoma"/>
            <family val="2"/>
          </rPr>
          <t>SOLO APLICA PARA LOS ÓRGANOS DEL PGN QUE ADMINISTREN SUS PROPIOS FONDOS DE SEGUROS SOCIALES.</t>
        </r>
      </text>
    </comment>
    <comment ref="E629" authorId="0" shapeId="0" xr:uid="{00000000-0006-0000-0500-00007A000000}">
      <text>
        <r>
          <rPr>
            <sz val="8"/>
            <color indexed="81"/>
            <rFont val="Tahoma"/>
            <family val="2"/>
          </rPr>
          <t>Son los gastos asociados a la devolución de los recursos que reciben algunos Establecimientos Públicos por concepto de ahorros hacen sus trabajadores de manera voluntaria.</t>
        </r>
      </text>
    </comment>
    <comment ref="E630" authorId="0" shapeId="0" xr:uid="{00000000-0006-0000-0500-00007B000000}">
      <text>
        <r>
          <rPr>
            <sz val="8"/>
            <color theme="1"/>
            <rFont val="Tahoma"/>
            <family val="2"/>
          </rPr>
          <t>La devolución de depósito en prenda comprende el reintegro que aplique sobre depósito original en prenda en contratos de arrendamiento o disposición no remunerada de activos fijos del Estado.</t>
        </r>
      </text>
    </comment>
    <comment ref="E631" authorId="0" shapeId="0" xr:uid="{00000000-0006-0000-0500-00007C000000}">
      <text>
        <r>
          <rPr>
            <sz val="8"/>
            <color theme="1"/>
            <rFont val="Tahoma"/>
            <family val="2"/>
          </rPr>
          <t xml:space="preserve">Partida para uso del administrador tributario en la que se incorporan los saldos a favor generados en declaraciones del impuesto sobre la renta e IVA, en los casos en que estos no sean compensados mediante otro instrumento como los Títulos de devolución de Impuestos -TIDIS o contra el impuesto a cargo. </t>
        </r>
      </text>
    </comment>
    <comment ref="E632" authorId="0" shapeId="0" xr:uid="{00000000-0006-0000-0500-00007D000000}">
      <text>
        <r>
          <rPr>
            <sz val="8"/>
            <color indexed="81"/>
            <rFont val="Tahoma"/>
            <family val="2"/>
          </rPr>
          <t xml:space="preserve">Comprende el gasto por tributos, multas, sanciones e intereses de mora, que por mandato legal deben atender los órganos del PGN. Entiéndase por tributos, las prestaciones pecuniarias establecidas por una autoridad estatal, en ejercicio de su poder de imperio, para el cumplimiento de sus fines. </t>
        </r>
      </text>
    </comment>
    <comment ref="E633" authorId="0" shapeId="0" xr:uid="{00000000-0006-0000-0500-00007E000000}">
      <text>
        <r>
          <rPr>
            <sz val="8"/>
            <color indexed="81"/>
            <rFont val="Tahoma"/>
            <family val="2"/>
          </rPr>
          <t>Son los gastos asociados a pagos obligatorios que debe realizar el Establecimiento Público a la Nación, Municipio o Departamento, sin que exista una retribución particular por parte de los mismos, en función de su condición de contribuyente o sujeto pasivo de un impuesto nacional o territorial.</t>
        </r>
      </text>
    </comment>
    <comment ref="E634" authorId="0" shapeId="0" xr:uid="{00000000-0006-0000-0500-00007F000000}">
      <text>
        <r>
          <rPr>
            <sz val="8"/>
            <color indexed="81"/>
            <rFont val="Tahoma"/>
            <family val="2"/>
          </rPr>
          <t xml:space="preserve">Son los gastos asociados al pago de estampillas. Las estampillas pertenecen a una especie de tasas parafiscales, dado que cumplen con las siguientes características:
· Constituyen un gravamen cuyo pago obligatorio deben realizar los usuarios de algunas operaciones o actividades que se realizan frente a organismos de carácter público;
· Son de carácter excepcional en cuanto al sujeto pasivo del tributo;
· Los recursos se revierten en beneficio de un sector específico; y
· Están destinados a sufragar gastos en que incurran las entidades que desarrollan o prestan un servicio público, como función propia del Estado. </t>
        </r>
      </text>
    </comment>
    <comment ref="E635" authorId="0" shapeId="0" xr:uid="{00000000-0006-0000-0500-000080000000}">
      <text>
        <r>
          <rPr>
            <sz val="8"/>
            <color indexed="81"/>
            <rFont val="Tahoma"/>
            <family val="2"/>
          </rPr>
          <t>Son los gastos asociados al pago por la prestación directa y efectiva de un servicio público individualizado y específico (tasa); o al pago de un bien o servicio ofrecido por un órgano del PGN en cumplimiento de su función regulatoria (derecho administrativo).</t>
        </r>
      </text>
    </comment>
    <comment ref="E636" authorId="0" shapeId="0" xr:uid="{00000000-0006-0000-0500-000081000000}">
      <text>
        <r>
          <rPr>
            <sz val="8"/>
            <color theme="1"/>
            <rFont val="Tahoma"/>
            <family val="2"/>
          </rPr>
          <t xml:space="preserve">Son los gastos asociados al pago de cargas fiscales que recaen sobre el patrimonio particular, sustentadas en la potestad tributaria del Estado. La jurisprudencia diferencia entre contribuciones parafiscales y contribuciones especiales; las primeras son los pagos que deben realizar los usuarios de algunos organismos públicos, mixtos o privados, para asegurar el financiamiento de estas entidades de manera autónoma, mientras que las segundas corresponden al pago por una inversión que beneficia a un grupo de personas.
</t>
        </r>
        <r>
          <rPr>
            <sz val="8"/>
            <color indexed="81"/>
            <rFont val="Tahoma"/>
            <family val="2"/>
          </rPr>
          <t>No incluye: Contribuciones sociales ni contribuciones asociadas a la nómina.</t>
        </r>
      </text>
    </comment>
    <comment ref="E637" authorId="0" shapeId="0" xr:uid="{00000000-0006-0000-0500-000082000000}">
      <text>
        <r>
          <rPr>
            <sz val="8"/>
            <color indexed="81"/>
            <rFont val="Tahoma"/>
            <family val="2"/>
          </rPr>
          <t xml:space="preserve">Son los gastos asociados al pago de la tarifa de control fiscal que cobra la Contraloría General de la República (CGR) a los organismos y entidades fiscalizadas, con el fin de asegurar su financiamiento de manera autónoma. </t>
        </r>
      </text>
    </comment>
    <comment ref="E638" authorId="0" shapeId="0" xr:uid="{00000000-0006-0000-0500-000083000000}">
      <text>
        <r>
          <rPr>
            <sz val="8"/>
            <color indexed="81"/>
            <rFont val="Tahoma"/>
            <family val="2"/>
          </rPr>
          <t>Son los gastos asociados al pago de la contribución que exige la Superintendencia Financiera de Colombia a las entidades vigiladas, con el fin de asegurar su financiamiento de manera autónoma.</t>
        </r>
      </text>
    </comment>
    <comment ref="E639" authorId="0" shapeId="0" xr:uid="{00000000-0006-0000-0500-000084000000}">
      <text>
        <r>
          <rPr>
            <sz val="8"/>
            <color indexed="81"/>
            <rFont val="Tahoma"/>
            <family val="2"/>
          </rPr>
          <t>Son los gastos asociados al pago del gravamen que genera los beneficios adquiridos por obras de interés público o por proyectos de infraestructura que realiza la</t>
        </r>
        <r>
          <rPr>
            <b/>
            <sz val="8"/>
            <color indexed="81"/>
            <rFont val="Tahoma"/>
            <family val="2"/>
          </rPr>
          <t xml:space="preserve"> Nación</t>
        </r>
        <r>
          <rPr>
            <sz val="8"/>
            <color indexed="81"/>
            <rFont val="Tahoma"/>
            <family val="2"/>
          </rPr>
          <t>. Dicha contribución se establece como un mecanismo de recuperación de los costos o como participación de los beneficios generados y recae sobre Ios bienes inmuebles que se afecten con la ejecución de las obras.</t>
        </r>
      </text>
    </comment>
    <comment ref="E640" authorId="0" shapeId="0" xr:uid="{00000000-0006-0000-0500-000085000000}">
      <text>
        <r>
          <rPr>
            <sz val="8"/>
            <color indexed="81"/>
            <rFont val="Tahoma"/>
            <family val="2"/>
          </rPr>
          <t>Son los gastos asociados al gravamen sobre las propiedades raíces que se benefician con las obras de interés público que ejecutan los</t>
        </r>
        <r>
          <rPr>
            <b/>
            <sz val="8"/>
            <color indexed="81"/>
            <rFont val="Tahoma"/>
            <family val="2"/>
          </rPr>
          <t xml:space="preserve"> municipios</t>
        </r>
        <r>
          <rPr>
            <sz val="8"/>
            <color indexed="81"/>
            <rFont val="Tahoma"/>
            <family val="2"/>
          </rPr>
          <t>, como la limpieza y canalización de ríos, la construcción de diques para evitar inundaciones, la desecación de lagos, pantanos y tierras anegadizas, regadíos y otras análogas.</t>
        </r>
      </text>
    </comment>
    <comment ref="E641" authorId="3" shapeId="0" xr:uid="{00000000-0006-0000-0500-000086000000}">
      <text>
        <r>
          <rPr>
            <sz val="9"/>
            <color indexed="81"/>
            <rFont val="Tahoma"/>
            <family val="2"/>
          </rPr>
          <t>Son los gastos asociados al gravamen sobre las propiedades raíces que se benefician con las obras de interés público que ejecutan los departamentos, como la limpieza y canalización de ríos, la construcción de diques para evitar inundaciones, la desecación de lagos, pantanos y tierras anegadizas, regadíos y otras análogas</t>
        </r>
      </text>
    </comment>
    <comment ref="E642" authorId="0" shapeId="0" xr:uid="{00000000-0006-0000-0500-000087000000}">
      <text>
        <r>
          <rPr>
            <sz val="8"/>
            <color theme="1"/>
            <rFont val="Tahoma"/>
            <family val="2"/>
          </rPr>
          <t>Son los gastos asociados al pago de penalidades pecuniarias que se derivan del poder punitivo del Estado, y que se establecen por el incumplimiento de leyes o normas administrativas, con el fin de prevenir un comportamiento considerado indeseable.
Esta cuenta incluye también el pago de los intereses de mora generados como resarcimiento tarifado o indemnización a los perjuicios que padece el acreedor por no tener consigo el dinero en la oportunidad debida.</t>
        </r>
      </text>
    </comment>
    <comment ref="E643" authorId="0" shapeId="0" xr:uid="{00000000-0006-0000-0500-000088000000}">
      <text>
        <r>
          <rPr>
            <sz val="8"/>
            <color indexed="81"/>
            <rFont val="Tahoma"/>
            <family val="2"/>
          </rPr>
          <t>Corresponde al pago de amortizaciones, intereses y otros gastos asociados a los recursos de crédito contraídos con agentes públicos o privados (bancos comerciales, inversionistas, entidades de fomento, etc.) con residencia fuera de Colombia.</t>
        </r>
      </text>
    </comment>
    <comment ref="E644" authorId="0" shapeId="0" xr:uid="{00000000-0006-0000-0500-000089000000}">
      <text>
        <r>
          <rPr>
            <sz val="8"/>
            <color indexed="81"/>
            <rFont val="Tahoma"/>
            <family val="2"/>
          </rPr>
          <t xml:space="preserve">Corresponde a los pagos realizados por concepto de amortizaciones de recursos de crédito externo. Su pago genera una redención o extinción gradual de la obligación (amortización de empréstitos) contratada. </t>
        </r>
      </text>
    </comment>
    <comment ref="E645" authorId="0" shapeId="0" xr:uid="{00000000-0006-0000-0500-00008A000000}">
      <text>
        <r>
          <rPr>
            <sz val="8"/>
            <color indexed="81"/>
            <rFont val="Tahoma"/>
            <family val="2"/>
          </rPr>
          <t xml:space="preserve">Incluye el pago de las amortizaciones de la deuda pública externa contraída por medio de un título de deuda. </t>
        </r>
      </text>
    </comment>
    <comment ref="E646" authorId="0" shapeId="0" xr:uid="{00000000-0006-0000-0500-00008B000000}">
      <text>
        <r>
          <rPr>
            <sz val="8"/>
            <color indexed="81"/>
            <rFont val="Tahoma"/>
            <family val="2"/>
          </rPr>
          <t>Incluye el pago del principal de la deuda pública externa adquirida por medio de préstamos.</t>
        </r>
      </text>
    </comment>
    <comment ref="E647" authorId="0" shapeId="0" xr:uid="{00000000-0006-0000-0500-00008C000000}">
      <text>
        <r>
          <rPr>
            <sz val="8"/>
            <color indexed="81"/>
            <rFont val="Tahoma"/>
            <family val="2"/>
          </rPr>
          <t>Incluye el pago del principal de otras cuentas por pagar. Por ejemplo, la deuda pública contratada con proveedores extranjeros, para el pago en un plazo establecido de la adquisición de bienes y servicios.</t>
        </r>
      </text>
    </comment>
    <comment ref="E648" authorId="0" shapeId="0" xr:uid="{00000000-0006-0000-0500-00008D000000}">
      <text>
        <r>
          <rPr>
            <sz val="8"/>
            <color indexed="81"/>
            <rFont val="Tahoma"/>
            <family val="2"/>
          </rPr>
          <t>Corresponde a los pagos realizados por concepto de intereses de la deuda pública externa.
No incluye: Comisiones, cargos por servicios y otros cargos cobrados por los agentes financieros en su labor de intermediación.</t>
        </r>
      </text>
    </comment>
    <comment ref="E649" authorId="0" shapeId="0" xr:uid="{00000000-0006-0000-0500-00008E000000}">
      <text>
        <r>
          <rPr>
            <sz val="8"/>
            <color indexed="81"/>
            <rFont val="Tahoma"/>
            <family val="2"/>
          </rPr>
          <t xml:space="preserve">Incluye el pago de lntereses de la deuda pública externa contraída por medio de un título de deuda. </t>
        </r>
      </text>
    </comment>
    <comment ref="E650" authorId="0" shapeId="0" xr:uid="{00000000-0006-0000-0500-00008F000000}">
      <text>
        <r>
          <rPr>
            <sz val="8"/>
            <color indexed="81"/>
            <rFont val="Tahoma"/>
            <family val="2"/>
          </rPr>
          <t>Incluye el pago de intereses de la deuda pública externa adquirida a través de préstamos.</t>
        </r>
      </text>
    </comment>
    <comment ref="E651" authorId="0" shapeId="0" xr:uid="{00000000-0006-0000-0500-000090000000}">
      <text>
        <r>
          <rPr>
            <sz val="8"/>
            <color indexed="81"/>
            <rFont val="Tahoma"/>
            <family val="2"/>
          </rPr>
          <t>Incluye el pago de los intereses correspondientes a otras cuentas por pagar con unidades extranjeras.</t>
        </r>
      </text>
    </comment>
    <comment ref="E652" authorId="0" shapeId="0" xr:uid="{00000000-0006-0000-0500-000091000000}">
      <text>
        <r>
          <rPr>
            <sz val="8"/>
            <color indexed="81"/>
            <rFont val="Tahoma"/>
            <family val="2"/>
          </rPr>
          <t xml:space="preserve">Corresponde a los pagos realizados por concepto de comisiones y otros cargos cobrados por los agentes financieros en su labor de intermediación.
</t>
        </r>
        <r>
          <rPr>
            <u/>
            <sz val="8"/>
            <color indexed="81"/>
            <rFont val="Tahoma"/>
            <family val="2"/>
          </rPr>
          <t>AHORA SE SEPARAN DE LOS PAGOS DE INTERESES</t>
        </r>
      </text>
    </comment>
    <comment ref="E653" authorId="0" shapeId="0" xr:uid="{00000000-0006-0000-0500-000092000000}">
      <text>
        <r>
          <rPr>
            <sz val="8"/>
            <color indexed="81"/>
            <rFont val="Tahoma"/>
            <family val="2"/>
          </rPr>
          <t>Corresponde al pago de comisiones y otros cargos de la deuda pública externa adquirida por medio de títulos de deuda.</t>
        </r>
      </text>
    </comment>
    <comment ref="E654" authorId="0" shapeId="0" xr:uid="{00000000-0006-0000-0500-000093000000}">
      <text>
        <r>
          <rPr>
            <sz val="8"/>
            <color indexed="81"/>
            <rFont val="Tahoma"/>
            <family val="2"/>
          </rPr>
          <t>Incluye el pago de comisiones y otros cargos de la deuda pública externa adquirida a través de préstamos.</t>
        </r>
      </text>
    </comment>
    <comment ref="E655" authorId="0" shapeId="0" xr:uid="{00000000-0006-0000-0500-000094000000}">
      <text>
        <r>
          <rPr>
            <sz val="8"/>
            <color indexed="81"/>
            <rFont val="Tahoma"/>
            <family val="2"/>
          </rPr>
          <t xml:space="preserve">Incluye el pago de comisiones y otros cargos de la deuda pública externa correspondiente a otras cuentas por pagar. </t>
        </r>
      </text>
    </comment>
    <comment ref="E656" authorId="0" shapeId="0" xr:uid="{00000000-0006-0000-0500-000095000000}">
      <text>
        <r>
          <rPr>
            <sz val="8"/>
            <color indexed="81"/>
            <rFont val="Tahoma"/>
            <family val="2"/>
          </rPr>
          <t>Corresponde al pago de amortizaciones e intereses asociados a los recursos de crédito contraídos con agentes nacionales, a través de préstamos u otras operaciones financieras ordinarias.</t>
        </r>
      </text>
    </comment>
    <comment ref="E657" authorId="0" shapeId="0" xr:uid="{00000000-0006-0000-0500-000096000000}">
      <text>
        <r>
          <rPr>
            <sz val="8"/>
            <color indexed="81"/>
            <rFont val="Tahoma"/>
            <family val="2"/>
          </rPr>
          <t xml:space="preserve">Corresponde a los pagos realizados por concepto de amortizaciones de recursos de crédito interno. Su pago genera una redención o extinción gradual de la obligación (amortización de empréstitos) contratada. </t>
        </r>
      </text>
    </comment>
    <comment ref="E658" authorId="0" shapeId="0" xr:uid="{00000000-0006-0000-0500-000097000000}">
      <text>
        <r>
          <rPr>
            <sz val="8"/>
            <color indexed="81"/>
            <rFont val="Tahoma"/>
            <family val="2"/>
          </rPr>
          <t xml:space="preserve">Incluye el pago de las amortizaciones de la deuda pública interna contraída por medio de un título de deuda. </t>
        </r>
      </text>
    </comment>
    <comment ref="E659" authorId="0" shapeId="0" xr:uid="{00000000-0006-0000-0500-000098000000}">
      <text>
        <r>
          <rPr>
            <sz val="8"/>
            <color indexed="81"/>
            <rFont val="Tahoma"/>
            <family val="2"/>
          </rPr>
          <t>Es el pago del principal de la deuda pública interna adquirida por medio de préstamos.</t>
        </r>
      </text>
    </comment>
    <comment ref="E660" authorId="0" shapeId="0" xr:uid="{00000000-0006-0000-0500-000099000000}">
      <text>
        <r>
          <rPr>
            <sz val="8"/>
            <color indexed="81"/>
            <rFont val="Tahoma"/>
            <family val="2"/>
          </rPr>
          <t>Incluye el pago del principal de otras cuentas por pagar. Por ejemplo, la deuda pública contratada con proveedores nacionales, para el pago en un plazo establecido de la adquisición de bienes y servicios.</t>
        </r>
      </text>
    </comment>
    <comment ref="E661" authorId="0" shapeId="0" xr:uid="{00000000-0006-0000-0500-00009A000000}">
      <text>
        <r>
          <rPr>
            <sz val="8"/>
            <color indexed="81"/>
            <rFont val="Tahoma"/>
            <family val="2"/>
          </rPr>
          <t>Corresponde a los pagos realizados por concepto de intereses de la deuda pública interna.
No incluye: Comisiones, cargos por servicios y otros cargos cobrados por los agentes financieros en su labor de intermediación.</t>
        </r>
      </text>
    </comment>
    <comment ref="E662" authorId="0" shapeId="0" xr:uid="{00000000-0006-0000-0500-00009B000000}">
      <text>
        <r>
          <rPr>
            <sz val="8"/>
            <color indexed="81"/>
            <rFont val="Tahoma"/>
            <family val="2"/>
          </rPr>
          <t>Incluye el pago de lntereses de la deuda pública interna contraída por medio de un título de deuda.</t>
        </r>
      </text>
    </comment>
    <comment ref="E663" authorId="0" shapeId="0" xr:uid="{00000000-0006-0000-0500-00009C000000}">
      <text>
        <r>
          <rPr>
            <sz val="8"/>
            <color indexed="81"/>
            <rFont val="Tahoma"/>
            <family val="2"/>
          </rPr>
          <t>Es el pago de los intereses de la deuda pública interna adquirida por medio de préstamos.</t>
        </r>
      </text>
    </comment>
    <comment ref="E664" authorId="0" shapeId="0" xr:uid="{00000000-0006-0000-0500-00009D000000}">
      <text>
        <r>
          <rPr>
            <sz val="8"/>
            <color indexed="81"/>
            <rFont val="Tahoma"/>
            <family val="2"/>
          </rPr>
          <t>Incluye el pago de los intereses correspondientes a otras cuentas por pagar con unidades connacionales.</t>
        </r>
      </text>
    </comment>
    <comment ref="E665" authorId="0" shapeId="0" xr:uid="{00000000-0006-0000-0500-00009E000000}">
      <text>
        <r>
          <rPr>
            <sz val="8"/>
            <color indexed="81"/>
            <rFont val="Tahoma"/>
            <family val="2"/>
          </rPr>
          <t xml:space="preserve">Corresponde a los pagos realizados por concepto de comisiones y otros cargos cobrados por los agentes financieros en su labor de intermediación.
</t>
        </r>
        <r>
          <rPr>
            <u/>
            <sz val="8"/>
            <color indexed="81"/>
            <rFont val="Tahoma"/>
            <family val="2"/>
          </rPr>
          <t>AHORA SE SEPARAN DE LOS PAGOS DE INTERESES</t>
        </r>
      </text>
    </comment>
    <comment ref="E666" authorId="0" shapeId="0" xr:uid="{00000000-0006-0000-0500-00009F000000}">
      <text>
        <r>
          <rPr>
            <sz val="8"/>
            <color indexed="81"/>
            <rFont val="Tahoma"/>
            <family val="2"/>
          </rPr>
          <t>Corresponde al pago de comisiones y otros cargos de la deuda pública interna adquirida por medio de títulos de deuda.</t>
        </r>
      </text>
    </comment>
    <comment ref="E667" authorId="0" shapeId="0" xr:uid="{00000000-0006-0000-0500-0000A0000000}">
      <text>
        <r>
          <rPr>
            <sz val="8"/>
            <color indexed="81"/>
            <rFont val="Tahoma"/>
            <family val="2"/>
          </rPr>
          <t>Incluye el pago de comisiones y otros cargos de la deuda pública interna adquirida a través de préstamos.</t>
        </r>
      </text>
    </comment>
    <comment ref="E668" authorId="0" shapeId="0" xr:uid="{00000000-0006-0000-0500-0000A1000000}">
      <text>
        <r>
          <rPr>
            <sz val="8"/>
            <color indexed="81"/>
            <rFont val="Tahoma"/>
            <family val="2"/>
          </rPr>
          <t>Incluye el pago de las comisiones y otros gastos correspondientes a otras cuentas por pagar con unidades connacionales.</t>
        </r>
      </text>
    </comment>
    <comment ref="E669" authorId="0" shapeId="0" xr:uid="{00000000-0006-0000-0500-0000A2000000}">
      <text>
        <r>
          <rPr>
            <sz val="8"/>
            <color indexed="81"/>
            <rFont val="Tahoma"/>
            <family val="2"/>
          </rPr>
          <t>Corresponde a los aportes de recursos al Fondo de Contingencias de las Entidades Estatales creado por la Ley 448 de 1998. Están obligados a realizar estos aportes: La Nación, los establecimientos públicos, las empresas industriales y comerciales del Estado, las sociedades de economía mixta, las unidades administrativas especiales con personería jurídica, las corporaciones autónomas regionales, los departamentos, municipios y distritos, y las empresas de servicios públicos oficiales y mixtos.</t>
        </r>
      </text>
    </comment>
    <comment ref="E670" authorId="0" shapeId="0" xr:uid="{00000000-0006-0000-0500-0000A3000000}">
      <text>
        <r>
          <rPr>
            <sz val="8"/>
            <color indexed="81"/>
            <rFont val="Tahoma"/>
            <family val="2"/>
          </rPr>
          <t>Incluye el pago de las comisiones y otros gastos correspondientes a otras cuentas por pagar con unidades connacionales.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Rosa Angelica Blanco Pinzon</author>
    <author>saul</author>
    <author>Lelio Rodriguez Pabon</author>
  </authors>
  <commentList>
    <comment ref="B5" authorId="0" shapeId="0" xr:uid="{6E196FDB-E3C3-429F-B2CE-D1997E15468A}">
      <text>
        <r>
          <rPr>
            <sz val="9"/>
            <color indexed="81"/>
            <rFont val="Tahoma"/>
            <family val="2"/>
          </rPr>
          <t xml:space="preserve">Haga uso de la lista desplegable para seleccionar la sección respectiva.
En caso de que la unidad ejecutora sea nueva y no aparezca en la lista, por favor enviar un correo a </t>
        </r>
        <r>
          <rPr>
            <u/>
            <sz val="9"/>
            <color indexed="81"/>
            <rFont val="Tahoma"/>
            <family val="2"/>
          </rPr>
          <t>proyecto_presupuesto@minhacienda.gov.co</t>
        </r>
        <r>
          <rPr>
            <sz val="9"/>
            <color indexed="81"/>
            <rFont val="Tahoma"/>
            <family val="2"/>
          </rPr>
          <t xml:space="preserve"> dando a conocer el caso específico para remitir un nuevo formulario. </t>
        </r>
      </text>
    </comment>
    <comment ref="B6" authorId="1" shapeId="0" xr:uid="{6AA759FF-D11B-4A94-93F4-585137194B13}">
      <text>
        <r>
          <rPr>
            <sz val="9"/>
            <color indexed="81"/>
            <rFont val="Tahoma"/>
            <family val="2"/>
          </rPr>
          <t>El nombre de la unidad ejecutora se desplegará automáticamente después de seleccionar la sección.</t>
        </r>
      </text>
    </comment>
    <comment ref="L13" authorId="0" shapeId="0" xr:uid="{ACC6B0AC-9E76-4371-B11A-A3677CC80C03}">
      <text>
        <r>
          <rPr>
            <sz val="10"/>
            <color indexed="81"/>
            <rFont val="Tahoma"/>
            <family val="2"/>
          </rPr>
          <t>Las celdas habilitadas en este concepto (y en otros específicos) contienen comentarios para guiar la clasificación.</t>
        </r>
      </text>
    </comment>
    <comment ref="L15" authorId="2" shapeId="0" xr:uid="{D2506D38-3A9A-402E-802F-C225B0711CF0}">
      <text>
        <r>
          <rPr>
            <sz val="9"/>
            <color indexed="81"/>
            <rFont val="Tahoma"/>
            <family val="2"/>
          </rPr>
          <t>Aportes al SENA, ICBF, ESAP</t>
        </r>
      </text>
    </comment>
    <comment ref="N21" authorId="2" shapeId="0" xr:uid="{B084B6EA-5992-4B9A-AD27-CAD55FBEEDEA}">
      <text>
        <r>
          <rPr>
            <sz val="9"/>
            <color indexed="81"/>
            <rFont val="Tahoma"/>
            <family val="2"/>
          </rPr>
          <t>Elementos militares
de un solo uso</t>
        </r>
      </text>
    </comment>
    <comment ref="K23" authorId="2" shapeId="0" xr:uid="{F58D5384-14D2-4CB3-85AA-1F35DDB8D2C5}">
      <text>
        <r>
          <rPr>
            <sz val="9"/>
            <color indexed="81"/>
            <rFont val="Tahoma"/>
            <family val="2"/>
          </rPr>
          <t>Pensiones y programas de asistencia social.</t>
        </r>
      </text>
    </comment>
    <comment ref="L23" authorId="2" shapeId="0" xr:uid="{9D822E73-2797-4C27-AD26-EA20A84DBFC0}">
      <text>
        <r>
          <rPr>
            <sz val="9"/>
            <color indexed="81"/>
            <rFont val="Tahoma"/>
            <family val="2"/>
          </rPr>
          <t>A instituciones sin ánimo de lucro, becas, sentencias, entre otros.</t>
        </r>
      </text>
    </comment>
    <comment ref="N23" authorId="2" shapeId="0" xr:uid="{83EA5EBB-1752-46F9-AAEB-24663E942648}">
      <text>
        <r>
          <rPr>
            <sz val="9"/>
            <color indexed="81"/>
            <rFont val="Tahoma"/>
            <family val="2"/>
          </rPr>
          <t>A productores de mercado que se distribuyen directamente a los hogares</t>
        </r>
      </text>
    </comment>
    <comment ref="L25" authorId="2" shapeId="0" xr:uid="{A9146B4C-E97A-41D3-8AB0-8E7A3C064B2E}">
      <text>
        <r>
          <rPr>
            <sz val="9"/>
            <color indexed="81"/>
            <rFont val="Tahoma"/>
            <family val="2"/>
          </rPr>
          <t>Para pago de deuda o intereses.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Rosa Angelica Blanco Pinzon</author>
    <author>saul</author>
    <author>Daniel Fernando Romero Fandiño</author>
  </authors>
  <commentList>
    <comment ref="A4" authorId="0" shapeId="0" xr:uid="{5721E8C9-5160-4B2E-AC5A-788F561EED13}">
      <text>
        <r>
          <rPr>
            <sz val="9"/>
            <color indexed="81"/>
            <rFont val="Tahoma"/>
            <family val="2"/>
          </rPr>
          <t xml:space="preserve">Haga uso de la lista desplegable para seleccionar la sección respectiva.
En caso de que la unidad ejecutora sea nueva y no aparezca en la lista, por favor enviar un correo a </t>
        </r>
        <r>
          <rPr>
            <u/>
            <sz val="9"/>
            <color indexed="81"/>
            <rFont val="Tahoma"/>
            <family val="2"/>
          </rPr>
          <t>proyecto_presupuesto@minhacienda.gov.co</t>
        </r>
        <r>
          <rPr>
            <sz val="9"/>
            <color indexed="81"/>
            <rFont val="Tahoma"/>
            <family val="2"/>
          </rPr>
          <t xml:space="preserve"> dando a conocer el caso específico para remitir un nuevo formulario. </t>
        </r>
      </text>
    </comment>
    <comment ref="A5" authorId="1" shapeId="0" xr:uid="{67878E2B-7E9D-4064-A9BD-200BA884F67E}">
      <text>
        <r>
          <rPr>
            <sz val="9"/>
            <color indexed="81"/>
            <rFont val="Tahoma"/>
            <family val="2"/>
          </rPr>
          <t>El nombre de la unidad ejecutora se desplegará automáticamente después de seleccionar la sección.</t>
        </r>
      </text>
    </comment>
    <comment ref="D9" authorId="2" shapeId="0" xr:uid="{127049F5-72A5-42BA-A9B8-91A0632824D1}">
      <text>
        <r>
          <rPr>
            <sz val="9"/>
            <color indexed="81"/>
            <rFont val="Tahoma"/>
            <family val="2"/>
          </rPr>
          <t xml:space="preserve">Comprende las remuneraciones pagadas en efectivo o en especie a los empleados vinculados laboralmente con el Estado, como contraprestación por los servicios prestados.
SE COMPONE DE UN SUELDO BÁSICO Y POR LOS DEMÁS PAGOS QUE TIENEN COMO FINALIDAD REMUNERAR EL TRABAJO DEL EMPLEADO. 
</t>
        </r>
      </text>
    </comment>
    <comment ref="W9" authorId="2" shapeId="0" xr:uid="{4B09515C-D2C8-4C2F-AF56-D9F4AE88AC45}">
      <text>
        <r>
          <rPr>
            <sz val="9"/>
            <color indexed="81"/>
            <rFont val="Tahoma"/>
            <family val="2"/>
          </rPr>
          <t xml:space="preserve">Corresponde a los gastos del personal vinculado laboralmente con el Estado que la ley  </t>
        </r>
        <r>
          <rPr>
            <b/>
            <sz val="9"/>
            <color indexed="81"/>
            <rFont val="Tahoma"/>
            <family val="2"/>
          </rPr>
          <t>NO</t>
        </r>
        <r>
          <rPr>
            <sz val="9"/>
            <color indexed="81"/>
            <rFont val="Tahoma"/>
            <family val="2"/>
          </rPr>
          <t xml:space="preserve"> </t>
        </r>
        <r>
          <rPr>
            <b/>
            <sz val="9"/>
            <color indexed="81"/>
            <rFont val="Tahoma"/>
            <family val="2"/>
          </rPr>
          <t>RECONOCE</t>
        </r>
        <r>
          <rPr>
            <sz val="9"/>
            <color indexed="81"/>
            <rFont val="Tahoma"/>
            <family val="2"/>
          </rPr>
          <t xml:space="preserve"> como constitutivos de factor salarial. 
Incluye los beneficios que se reconocen a favor de los servidores públicos que solamente constituyen factor, para efectos de determinar el ingreso base de cotización (IBC) del Sistema General de Pensiones, y para la cotización al Sistema General de Seguridad Social en Salud.
</t>
        </r>
      </text>
    </comment>
    <comment ref="AG9" authorId="2" shapeId="0" xr:uid="{965E5393-F115-4492-A3AF-AF515415F7B8}">
      <text>
        <r>
          <rPr>
            <sz val="9"/>
            <color indexed="81"/>
            <rFont val="Tahoma"/>
            <family val="2"/>
          </rPr>
          <t>Corresponde a las contribuciones legales que debe hacer una entidad como empleadora, a entidades del sector privado y público.</t>
        </r>
      </text>
    </comment>
    <comment ref="AR9" authorId="2" shapeId="0" xr:uid="{3068DBD9-D938-438A-93CD-8C3C7C6F8C2C}">
      <text>
        <r>
          <rPr>
            <sz val="9"/>
            <color indexed="81"/>
            <rFont val="Tahoma"/>
            <family val="2"/>
          </rPr>
          <t>Comprende las transferencias corrientes que los órganos del PGN hacen directamente a sus empleados para cubrir necesidades derivadas de riesgos sociales. 
INCLUYE  EL RECONOCIMIENTO DE SALARIOS DURANTE</t>
        </r>
        <r>
          <rPr>
            <b/>
            <sz val="9"/>
            <color indexed="81"/>
            <rFont val="Tahoma"/>
            <family val="2"/>
          </rPr>
          <t xml:space="preserve"> PERIODOS DE AUSENCIA DEL TRABAJO DEBIDO A INCAPACIDAD MÉDICA, ACCIDENTES Y LICENCIAS DE MATERNIDAD Y PATERNIDAD </t>
        </r>
        <r>
          <rPr>
            <sz val="9"/>
            <color indexed="81"/>
            <rFont val="Tahoma"/>
            <family val="2"/>
          </rPr>
          <t xml:space="preserve">TENIENDO EN CUENTA QUE LA NATURALEZA ECONÓMICA DE ESTOS GASTOS CONSTITUYEN LA ENTREGA DE RECURSOS POR PARTE DE UNA UNIDAD DE GOBIERNO A SUS EMPLEADOS SIN RECIBIR DE ESTOS NINGUNA CONTRAPRESTACIÓN DE SERVICIOS, SINO CON EL FIN DE CUBRIR UNA NECESIDAD DERIVADA DE UN RIESGO SOCIAL.
</t>
        </r>
      </text>
    </comment>
    <comment ref="D10" authorId="2" shapeId="0" xr:uid="{B17FBE8C-9AA5-4F3E-9A89-087AAFC88A6A}">
      <text>
        <r>
          <rPr>
            <sz val="9"/>
            <color indexed="81"/>
            <rFont val="Tahoma"/>
            <family val="2"/>
          </rPr>
          <t>Corresponde a los componentes del salario que son comunes   a todo el personal vinculado laboralmente con el Estado (empleados públicos y trabajadores oficiales), de conformidad con lo señalado en el Decreto Ley 1042 de 1978</t>
        </r>
      </text>
    </comment>
    <comment ref="Q10" authorId="2" shapeId="0" xr:uid="{99613B75-2D6E-487B-85B5-B83646BBB4B7}">
      <text>
        <r>
          <rPr>
            <sz val="9"/>
            <color indexed="81"/>
            <rFont val="Tahoma"/>
            <family val="2"/>
          </rPr>
          <t xml:space="preserve">Corresponde a los componentes del salario de los sistemas especiales de remuneración, legalmente aprobados, y que se rigen por disposiciones particulares para determinados regímenes laborales.
SE CARACTERIZAN POR NO SER COMUNES A TODOS LOS EMPLEADOS
</t>
        </r>
      </text>
    </comment>
    <comment ref="W10" authorId="2" shapeId="0" xr:uid="{8C794BE5-8B4B-4CB9-8FD3-05AD99BCF265}">
      <text>
        <r>
          <rPr>
            <sz val="9"/>
            <color indexed="81"/>
            <rFont val="Tahoma"/>
            <family val="2"/>
          </rPr>
          <t xml:space="preserve">Comprenden  las prestaciones sociales que la ley reconoce a los servidores públicos con el fin de cubrir riesgos o necesidades del trabajador en relación o con motivo de su trabajo.
ESTAS PRESTACIONES </t>
        </r>
        <r>
          <rPr>
            <b/>
            <sz val="9"/>
            <color indexed="81"/>
            <rFont val="Tahoma"/>
            <family val="2"/>
          </rPr>
          <t xml:space="preserve">NO </t>
        </r>
        <r>
          <rPr>
            <sz val="9"/>
            <color indexed="81"/>
            <rFont val="Tahoma"/>
            <family val="2"/>
          </rPr>
          <t>RETRIBUYEN DIRECTAMENTE LOS SERVICIOS PRESTADOS POR LOS TRABAJADORES</t>
        </r>
      </text>
    </comment>
    <comment ref="AA10" authorId="2" shapeId="0" xr:uid="{4AA6EDB1-E970-424E-B1BB-F1872FCB2E6D}">
      <text>
        <r>
          <rPr>
            <sz val="9"/>
            <color indexed="81"/>
            <rFont val="Tahoma"/>
            <family val="2"/>
          </rPr>
          <t xml:space="preserve">Corresponde a las remuneraciones  no constitutivas de factor salarial que reconoce una unidad de gobierno a sus empleados y no se incluyen como "Prestaciones sociales según definición legal"
</t>
        </r>
      </text>
    </comment>
    <comment ref="AG10" authorId="2" shapeId="0" xr:uid="{0762691E-F013-4B27-A8E3-E2B117AD7A53}">
      <text>
        <r>
          <rPr>
            <sz val="9"/>
            <color indexed="81"/>
            <rFont val="Tahoma"/>
            <family val="2"/>
          </rPr>
          <t xml:space="preserve">Es la contribución social a pagar por los empleadores a los fondos de seguridad social en pensiones del Sistema General de Pensiones de conformidad con lo que establece la  Ley 100 de 1993
</t>
        </r>
      </text>
    </comment>
    <comment ref="AH10" authorId="2" shapeId="0" xr:uid="{4DBADC72-B452-422E-B7B5-2712F9795DF4}">
      <text>
        <r>
          <rPr>
            <sz val="9"/>
            <color indexed="81"/>
            <rFont val="Tahoma"/>
            <family val="2"/>
          </rPr>
          <t>Es la contribución social a pagar por los empleadores a las Entidades Promotoras en Salud - EPS  del Sistema General de Seguridad Social en Salud, para el cubrimiento de riesgos de salud de sus empleados de conformidad con lo que establece la Ley 100 de 1993</t>
        </r>
      </text>
    </comment>
    <comment ref="AI10" authorId="2" shapeId="0" xr:uid="{82B82408-7D8B-44AC-8311-110DAFEE45FD}">
      <text>
        <r>
          <rPr>
            <sz val="9"/>
            <color indexed="81"/>
            <rFont val="Tahoma"/>
            <family val="2"/>
          </rPr>
          <t>Es la contribución que el empleador está obligado a pagar en razón de un mes de sueldo o jornal por cada año de servicio de su empleado, proporcionalmente fraccionado a favor de un fondo administrador de cesantías.</t>
        </r>
      </text>
    </comment>
    <comment ref="AK10" authorId="2" shapeId="0" xr:uid="{5C199727-5DD8-4D7B-A70C-59D99811B766}">
      <text>
        <r>
          <rPr>
            <sz val="9"/>
            <color indexed="81"/>
            <rFont val="Tahoma"/>
            <family val="2"/>
          </rPr>
          <t>Es la contribución a pagar por los empleadores a una Administradora de Riesgos Laborales - ARL para el cubrimiento de las prestaciones económicas y asistenciales derivadas de un accidente de trabajo o una enfermedad profesional.</t>
        </r>
      </text>
    </comment>
    <comment ref="AL10" authorId="2" shapeId="0" xr:uid="{4B2D5DCF-1660-4464-9D5F-D7C4CB4416BF}">
      <text>
        <r>
          <rPr>
            <sz val="9"/>
            <color indexed="81"/>
            <rFont val="Tahoma"/>
            <family val="2"/>
          </rPr>
          <t>Es la contribución parafiscal a pagar por todos los patronos y entidades públicas y privadas  al Instituto Colombiano de Bienestar Familiar (ICBF)</t>
        </r>
      </text>
    </comment>
    <comment ref="AM10" authorId="2" shapeId="0" xr:uid="{5562C2BF-3581-4041-BE1E-BA5E7707F44E}">
      <text>
        <r>
          <rPr>
            <sz val="9"/>
            <color indexed="81"/>
            <rFont val="Tahoma"/>
            <family val="2"/>
          </rPr>
          <t xml:space="preserve">Es la contribución parafiscal a pagar por la Nación a favor del Servicio Nacional de Aprendizaje (SENA).
</t>
        </r>
      </text>
    </comment>
    <comment ref="AN10" authorId="2" shapeId="0" xr:uid="{80744A2B-F536-4F7B-A9DE-0071E6A66E95}">
      <text>
        <r>
          <rPr>
            <sz val="9"/>
            <color indexed="81"/>
            <rFont val="Tahoma"/>
            <family val="2"/>
          </rPr>
          <t>Contribución parafiscal a pagar por la Nación, los departamentos, intendencias, comisarías, el Distrito Especial de Bogotá y los municipios empleadores a la Escuela  Superior de Administración Pública (ESAP).</t>
        </r>
      </text>
    </comment>
    <comment ref="AO10" authorId="2" shapeId="0" xr:uid="{8E0213FF-E484-42FA-A260-521C301B589D}">
      <text>
        <r>
          <rPr>
            <sz val="9"/>
            <color indexed="81"/>
            <rFont val="Tahoma"/>
            <family val="2"/>
          </rPr>
          <t>Es la contribución parafiscal a pagar por la Nación, los departamentos, intendencias, comisarías, el Distrito Especial de Bogotá y los municipios empleadores, a favor de las escuelas industriales e institutos técnicos.</t>
        </r>
      </text>
    </comment>
    <comment ref="AP10" authorId="2" shapeId="0" xr:uid="{4DEBD9E8-C85E-4446-8F63-175E4A6372F7}">
      <text>
        <r>
          <rPr>
            <sz val="9"/>
            <color indexed="81"/>
            <rFont val="Tahoma"/>
            <family val="2"/>
          </rPr>
          <t xml:space="preserve">Es el aporte a pagar por los empleados públicos y, según lo contratado,  los trabajadores oficiales de determinados niveles o condiciones salariales a la 
Caja Promotora de Vivienda Militar y de Policía.
</t>
        </r>
      </text>
    </comment>
    <comment ref="D11" authorId="2" shapeId="0" xr:uid="{6521EFFC-B303-43A0-A13E-637EBF14F373}">
      <text>
        <r>
          <rPr>
            <sz val="9"/>
            <color indexed="81"/>
            <rFont val="Tahoma"/>
            <family val="2"/>
          </rPr>
          <t>Corresponde a la parte del salario que se mantiene fija y se paga periódicamente, de acuerdo con las funciones, responsabilidades y requisitos.</t>
        </r>
        <r>
          <rPr>
            <b/>
            <sz val="9"/>
            <color indexed="81"/>
            <rFont val="Tahoma"/>
            <family val="2"/>
          </rPr>
          <t xml:space="preserve">
</t>
        </r>
        <r>
          <rPr>
            <b/>
            <sz val="9"/>
            <color indexed="81"/>
            <rFont val="Tahoma"/>
            <family val="2"/>
          </rPr>
          <t xml:space="preserve">
</t>
        </r>
        <r>
          <rPr>
            <sz val="9"/>
            <color indexed="81"/>
            <rFont val="Tahoma"/>
            <family val="2"/>
          </rPr>
          <t xml:space="preserve">EL SUELDO BÁSICO SE PAGA SIN TENER EN CUENTA ADICIONALES DE HORAS EXTRAS, PRIMAS Y OTROS FACTORES EVENTUALES O FIJOS QUE AUMENTEN EL INGRESO DEL EMPLEADO.
</t>
        </r>
      </text>
    </comment>
    <comment ref="F11" authorId="2" shapeId="0" xr:uid="{CBC630BC-C02C-4FF5-931C-DFD512D52319}">
      <text>
        <r>
          <rPr>
            <sz val="9"/>
            <color indexed="81"/>
            <rFont val="Tahoma"/>
            <family val="2"/>
          </rPr>
          <t xml:space="preserve">Asignación complementaria del sueldo, que se reconoce excepcional a empleados de alto nivel jerárquico de acuerdo con la importancia de la representación que ostentan. </t>
        </r>
        <r>
          <rPr>
            <b/>
            <sz val="9"/>
            <color indexed="81"/>
            <rFont val="Tahoma"/>
            <family val="2"/>
          </rPr>
          <t xml:space="preserve">
</t>
        </r>
      </text>
    </comment>
    <comment ref="G11" authorId="2" shapeId="0" xr:uid="{12B885B2-A06E-49D8-B9DB-9A96260638C2}">
      <text>
        <r>
          <rPr>
            <sz val="9"/>
            <color indexed="81"/>
            <rFont val="Tahoma"/>
            <family val="2"/>
          </rPr>
          <t xml:space="preserve">Reconocimiento económico a servidores públicos que desempeñen cargos altamente calificados cuyas funciones demanden la aplicación de conocimientos técnicos o científicos.
</t>
        </r>
      </text>
    </comment>
    <comment ref="H11" authorId="2" shapeId="0" xr:uid="{BD4F203E-8C51-4C81-8253-86DAA594D732}">
      <text>
        <r>
          <rPr>
            <sz val="9"/>
            <color indexed="81"/>
            <rFont val="Tahoma"/>
            <family val="2"/>
          </rPr>
          <t xml:space="preserve">Corresponde al pago habitual y periódico de una suma de dinero, fijada por Decreto Nacional,  destinada a la provisión de alimento de los empleados públicos, y  de los trabajadores oficiales de determinados niveles salariales .
</t>
        </r>
      </text>
    </comment>
    <comment ref="I11" authorId="2" shapeId="0" xr:uid="{AB66F1A7-A6BE-4063-B569-6FA5F3ADC857}">
      <text>
        <r>
          <rPr>
            <sz val="9"/>
            <color indexed="81"/>
            <rFont val="Tahoma"/>
            <family val="2"/>
          </rPr>
          <t xml:space="preserve">Comprende el pago que se les hace a los servidores públicos que devenguen un sueldo mensual básico de hasta dos (2) veces el salario mínimo legal vigente 
</t>
        </r>
      </text>
    </comment>
    <comment ref="J11" authorId="2" shapeId="0" xr:uid="{76D6B02D-37EE-4100-A936-84A05697167E}">
      <text>
        <r>
          <rPr>
            <sz val="9"/>
            <color indexed="81"/>
            <rFont val="Tahoma"/>
            <family val="2"/>
          </rPr>
          <t xml:space="preserve">Corresponde al pago equivalente a 15 días de remuneración que se le reconoce al servidor público por cada año laborado, o proporcionalmente si el funcionario laboró como mínimo por seis meses en la entidad.
</t>
        </r>
      </text>
    </comment>
    <comment ref="K11" authorId="2" shapeId="0" xr:uid="{CBB9429E-B54D-432E-9581-071D95966D09}">
      <text>
        <r>
          <rPr>
            <sz val="9"/>
            <color indexed="81"/>
            <rFont val="Tahoma"/>
            <family val="2"/>
          </rPr>
          <t xml:space="preserve">Reconocimiento que se hace al empleado cada vez que cumpla un año continúo de labor en una misma entidad y que se paga en un plazo de veinte días después del cumplimiento de los requisitos para recibir la bonificación.
</t>
        </r>
      </text>
    </comment>
    <comment ref="L11" authorId="2" shapeId="0" xr:uid="{A1101729-2F21-4C52-AAF9-469B7C23C884}">
      <text>
        <r>
          <rPr>
            <sz val="9"/>
            <color indexed="81"/>
            <rFont val="Tahoma"/>
            <family val="2"/>
          </rPr>
          <t>Corresponde a la remuneración al trabajo suplementario o realizado en horas adicionales a la jornada ordinaria establecida</t>
        </r>
      </text>
    </comment>
    <comment ref="M11" authorId="2" shapeId="0" xr:uid="{F40658F3-BF98-4F0D-85E9-DFC2F7AE97FB}">
      <text>
        <r>
          <rPr>
            <sz val="9"/>
            <color indexed="81"/>
            <rFont val="Tahoma"/>
            <family val="2"/>
          </rPr>
          <t>Reconocimiento que otorga la ley a los empleados públicos y los trabajadores oficiales por haber servido durante todo el año civil.</t>
        </r>
      </text>
    </comment>
    <comment ref="N11" authorId="2" shapeId="0" xr:uid="{5FD4B694-E16F-4C06-A0A1-75A2ED728137}">
      <text>
        <r>
          <rPr>
            <sz val="9"/>
            <color indexed="81"/>
            <rFont val="Tahoma"/>
            <family val="2"/>
          </rPr>
          <t>Reconocimiento que otorga la ley a los empleados públicos y los trabajadores oficiales, con el fin de brindarles mayores recursos económicos para gozar del periodo de vacaciones</t>
        </r>
      </text>
    </comment>
    <comment ref="W11" authorId="2" shapeId="0" xr:uid="{C47202E8-1CDE-41F4-BA97-3B4862A5FED3}">
      <text>
        <r>
          <rPr>
            <sz val="9"/>
            <color indexed="81"/>
            <rFont val="Tahoma"/>
            <family val="2"/>
          </rPr>
          <t>Reconocimiento en tiempo libre y en dinero al que tiene derecho todo empleado público o trabajador oficial por haberle servido a la administración pública durante un año.</t>
        </r>
      </text>
    </comment>
    <comment ref="X11" authorId="2" shapeId="0" xr:uid="{C4FE6756-FBBE-4DC1-BC2D-61F2F8D9E8F2}">
      <text>
        <r>
          <rPr>
            <sz val="9"/>
            <color indexed="81"/>
            <rFont val="Tahoma"/>
            <family val="2"/>
          </rPr>
          <t>Corresponde a la compensación en dinero a la que tiene derecho el empleado público o trabajador oficial por vacaciones causadas, pero no disfrutadas.</t>
        </r>
      </text>
    </comment>
    <comment ref="Y11" authorId="2" shapeId="0" xr:uid="{3CD5EF5B-9CEF-407B-8D61-38C274A1E5EA}">
      <text>
        <r>
          <rPr>
            <sz val="9"/>
            <color indexed="81"/>
            <rFont val="Tahoma"/>
            <family val="2"/>
          </rPr>
          <t>Corresponde al pago que se les hace a los empleados públicos por cada período de vacaciones.</t>
        </r>
      </text>
    </comment>
    <comment ref="D12" authorId="2" shapeId="0" xr:uid="{DCC21A07-F536-4FB1-B282-F628B0FAB81E}">
      <text>
        <r>
          <rPr>
            <sz val="9"/>
            <color indexed="81"/>
            <rFont val="Tahoma"/>
            <family val="2"/>
          </rPr>
          <t xml:space="preserve">El sueldo básico mensual debe tener en cuenta el número de cargos por cada grado
</t>
        </r>
      </text>
    </comment>
  </commentList>
</comments>
</file>

<file path=xl/sharedStrings.xml><?xml version="1.0" encoding="utf-8"?>
<sst xmlns="http://schemas.openxmlformats.org/spreadsheetml/2006/main" count="4749" uniqueCount="2086">
  <si>
    <t xml:space="preserve">MINISTERIO DE HACIENDA Y CRÉDITO PÚBLICO </t>
  </si>
  <si>
    <t xml:space="preserve">Ingresos corrientes </t>
  </si>
  <si>
    <t>Ingresos no tributarios</t>
  </si>
  <si>
    <t>Contribuciones</t>
  </si>
  <si>
    <t>Venta de bienes y servicios</t>
  </si>
  <si>
    <t>Ventas incidentales de establecimiento no de mercado</t>
  </si>
  <si>
    <t>Transferencias corrientes</t>
  </si>
  <si>
    <t xml:space="preserve">Recursos de capital </t>
  </si>
  <si>
    <t xml:space="preserve">Disposición de activos financieros </t>
  </si>
  <si>
    <t>Excedentes financieros</t>
  </si>
  <si>
    <t>Rendimientos financieros</t>
  </si>
  <si>
    <t>Recursos de crédito externo</t>
  </si>
  <si>
    <t>Bancos comerciales</t>
  </si>
  <si>
    <t>Inversionistas</t>
  </si>
  <si>
    <t>Entidades de fomento</t>
  </si>
  <si>
    <t>Gobiernos</t>
  </si>
  <si>
    <t>Organismos multilaterales</t>
  </si>
  <si>
    <t>Proveedores</t>
  </si>
  <si>
    <t>Otras instituciones financieras</t>
  </si>
  <si>
    <t>Recursos de crédito interno</t>
  </si>
  <si>
    <t xml:space="preserve">Operaciones  financieras ordinarias </t>
  </si>
  <si>
    <t>Transferencias de capital</t>
  </si>
  <si>
    <t>Donaciones</t>
  </si>
  <si>
    <t>Indemnizaciones relacionadas con seguros no de vida</t>
  </si>
  <si>
    <t>Reembolso fondo de contingencias</t>
  </si>
  <si>
    <t>Dividendos y utilidades por otras inversiones de capital</t>
  </si>
  <si>
    <t>Recursos del balance</t>
  </si>
  <si>
    <t>Reintegros y otros recursos no apropiados</t>
  </si>
  <si>
    <t>2</t>
  </si>
  <si>
    <t>Nivel</t>
  </si>
  <si>
    <t>Concepto</t>
  </si>
  <si>
    <t>Ingresos estimados (t)
1</t>
  </si>
  <si>
    <t>Ingresos estimados (t+1)
2</t>
  </si>
  <si>
    <t>SECCIÓN</t>
  </si>
  <si>
    <t>TIPO DE INGRESO REGISTRADO</t>
  </si>
  <si>
    <t>Aportes de la Nación</t>
  </si>
  <si>
    <t>Inversión</t>
  </si>
  <si>
    <t>RESUMEN PRESUPUESTO DE INGRESOS</t>
  </si>
  <si>
    <t>Ingresos Corrientes</t>
  </si>
  <si>
    <t>Recursos de Capital</t>
  </si>
  <si>
    <t>MINISTERIO DE HACIENDA Y CRÉDITO PÚBLICO</t>
  </si>
  <si>
    <t xml:space="preserve">CÁLCULO DE LOS INGRESOS CORRIENTES POR PRODUCTO - VIGENCIA </t>
  </si>
  <si>
    <t>Producto</t>
  </si>
  <si>
    <t>Vigencia anterior (t-1)</t>
  </si>
  <si>
    <t>Vigencia en curso (t)</t>
  </si>
  <si>
    <t>Próxima Vigencia (t+1)</t>
  </si>
  <si>
    <t>Unidad de</t>
  </si>
  <si>
    <t>Cantidades</t>
  </si>
  <si>
    <t>Precio</t>
  </si>
  <si>
    <t>Ingreso Año</t>
  </si>
  <si>
    <t>Precio Promedio Unidad</t>
  </si>
  <si>
    <t>Ingreso</t>
  </si>
  <si>
    <t>medida</t>
  </si>
  <si>
    <t>Año</t>
  </si>
  <si>
    <t>Promedio</t>
  </si>
  <si>
    <t>Factor de</t>
  </si>
  <si>
    <t>Cantidad</t>
  </si>
  <si>
    <t>(t+1)</t>
  </si>
  <si>
    <t>Unidad</t>
  </si>
  <si>
    <t>Incremento</t>
  </si>
  <si>
    <t>Base Cero</t>
  </si>
  <si>
    <t>Subtotal producto 1</t>
  </si>
  <si>
    <t>Subtotal producto 2</t>
  </si>
  <si>
    <t>Subtotal producto 3</t>
  </si>
  <si>
    <t>Agricultura, silvicultura y productos de la pesca</t>
  </si>
  <si>
    <t>Minerales; electricidad, gas y agua</t>
  </si>
  <si>
    <t>Productos alimenticios, bebidas y tabaco; textiles, prendas de vestir y productos de cuero</t>
  </si>
  <si>
    <t>Otros bienes transportables, (excepto productos metálicos, maquinaria y equipo)</t>
  </si>
  <si>
    <t>Productos metálicos, maquinaria y equipo</t>
  </si>
  <si>
    <t>Construcción y servicios de la construcción</t>
  </si>
  <si>
    <t>Servicios de venta y de distribución; alojamiento; servicios de suministro de comidas y bebidas; servicios de transporte; y servicios de distribución de electricidad, gas y agua</t>
  </si>
  <si>
    <t>Servicios financieros y servicios conexos, servicios inmobiliarios y servicios de leasing</t>
  </si>
  <si>
    <t>Servicios prestados a las empresas y servicios de producción</t>
  </si>
  <si>
    <t>Servicios para la comunidad, sociales y personales</t>
  </si>
  <si>
    <t>Dirección General del Presupuesto Público Nacional</t>
  </si>
  <si>
    <t>Proyectado vigencia en curso (t)</t>
  </si>
  <si>
    <t>Gastos programados (t+1)</t>
  </si>
  <si>
    <t>Vigencias Futuras aprobadas</t>
  </si>
  <si>
    <t>Total</t>
  </si>
  <si>
    <t>3= 1+2</t>
  </si>
  <si>
    <t>6= 4+5</t>
  </si>
  <si>
    <t>9= 7+8</t>
  </si>
  <si>
    <t>Recursos Propios</t>
  </si>
  <si>
    <t>Aportes de la nación</t>
  </si>
  <si>
    <t>Gastos de personal</t>
  </si>
  <si>
    <t>Planta de personal permanente</t>
  </si>
  <si>
    <t>Salario</t>
  </si>
  <si>
    <t>Contribuciones inherentes a la nómina</t>
  </si>
  <si>
    <t>Adquisición de bienes y servicios</t>
  </si>
  <si>
    <t>Adquisición de activos no financieros</t>
  </si>
  <si>
    <t>Materiales y suministros</t>
  </si>
  <si>
    <t>Adquisición de servicios</t>
  </si>
  <si>
    <t xml:space="preserve">A empresas  públicas financieras </t>
  </si>
  <si>
    <t xml:space="preserve">A empresas  públicas no financieras </t>
  </si>
  <si>
    <t>A empresas privadas financieras</t>
  </si>
  <si>
    <t>A empresas privadas no financieras</t>
  </si>
  <si>
    <t>A gobiernos y organizaciones internacionales</t>
  </si>
  <si>
    <t>A gobiernos extranjeros</t>
  </si>
  <si>
    <t xml:space="preserve">A organizaciones internacionales </t>
  </si>
  <si>
    <t>A establecimientos públicos</t>
  </si>
  <si>
    <t>Sistema General de Participaciones</t>
  </si>
  <si>
    <t>A esquemas asociativos</t>
  </si>
  <si>
    <t>Prestaciones de asistencia social</t>
  </si>
  <si>
    <t>Prestaciones sociales relacionadas con el empleo</t>
  </si>
  <si>
    <t>Primas y comisiones relacionadas con seguros no de vida</t>
  </si>
  <si>
    <t>A instituciones sin ánimo de lucro que sirven a los hogares</t>
  </si>
  <si>
    <t>Compensaciones corrientes</t>
  </si>
  <si>
    <t xml:space="preserve">Becas y otros beneficios de educación </t>
  </si>
  <si>
    <t>A productores de mercado que distribuyen directamente a los hogares</t>
  </si>
  <si>
    <t>Sentencias y conciliaciones</t>
  </si>
  <si>
    <t>A empresas</t>
  </si>
  <si>
    <t>A entidades del gobierno</t>
  </si>
  <si>
    <t>Compensaciones de capital</t>
  </si>
  <si>
    <t>Para la adquisicion de activos no financieros</t>
  </si>
  <si>
    <t>Para la provisión de derechos de pensiones</t>
  </si>
  <si>
    <t>Gastos de comercialización y producción</t>
  </si>
  <si>
    <t>Adquisición de activos financieros</t>
  </si>
  <si>
    <t>Concesión de préstamos</t>
  </si>
  <si>
    <t>A órganos de presupuesto  nacional</t>
  </si>
  <si>
    <t>A otras entidades del gobierno general</t>
  </si>
  <si>
    <t>Disminución de pasivos</t>
  </si>
  <si>
    <t xml:space="preserve">Impuestos </t>
  </si>
  <si>
    <t>Cuota de fiscalización y auditaje</t>
  </si>
  <si>
    <t>Servicio de la deuda pública externa</t>
  </si>
  <si>
    <t>Títulos de deuda</t>
  </si>
  <si>
    <t>Préstamos</t>
  </si>
  <si>
    <t>Otras cuentas por pagar</t>
  </si>
  <si>
    <t>Servicio de la deuda pública interna</t>
  </si>
  <si>
    <t xml:space="preserve">Entidades financieras </t>
  </si>
  <si>
    <t>Total Presupuesto de Gastos</t>
  </si>
  <si>
    <t>Recursos Disponibles Para Inversión</t>
  </si>
  <si>
    <t>Resumen Presupuesto de Gastos</t>
  </si>
  <si>
    <t>Gastos de Funcionamiento</t>
  </si>
  <si>
    <t>servicio a la Deuda</t>
  </si>
  <si>
    <t>ANTEPROYECTO DE PRESUPUESTO DE GASTOS  - VIGENCIA</t>
  </si>
  <si>
    <t xml:space="preserve">Prestaciones sociales </t>
  </si>
  <si>
    <t>Estampillas</t>
  </si>
  <si>
    <t>Fondo de contingencias</t>
  </si>
  <si>
    <t>6=5X4</t>
  </si>
  <si>
    <t>9=7X8</t>
  </si>
  <si>
    <t>11=7X10</t>
  </si>
  <si>
    <t>13=8X12</t>
  </si>
  <si>
    <t>14=11X13</t>
  </si>
  <si>
    <t>15=8X11</t>
  </si>
  <si>
    <t>Derechos económicos por uso de recursos naturales</t>
  </si>
  <si>
    <t>Adquisiciones diferentes de activos</t>
  </si>
  <si>
    <t xml:space="preserve">Disposición de activos </t>
  </si>
  <si>
    <t xml:space="preserve">Disposición de activos no financieros </t>
  </si>
  <si>
    <t>Recuperación de cartera - Préstamos</t>
  </si>
  <si>
    <t>Subvenciones</t>
  </si>
  <si>
    <t xml:space="preserve">A otras entidades del gobierno general </t>
  </si>
  <si>
    <t xml:space="preserve">Para el pago de deuda o intereses </t>
  </si>
  <si>
    <t xml:space="preserve">A personas naturales </t>
  </si>
  <si>
    <t xml:space="preserve">Principal </t>
  </si>
  <si>
    <t xml:space="preserve">Intereses </t>
  </si>
  <si>
    <t xml:space="preserve">Comisiones y otros gastos </t>
  </si>
  <si>
    <t xml:space="preserve">SECCIÓN </t>
  </si>
  <si>
    <t xml:space="preserve">UNIDAD EJECUTORA </t>
  </si>
  <si>
    <t>CAJA DE RETIRO DE LAS FUERZAS MILITARES</t>
  </si>
  <si>
    <t>INSTITUTO CASAS FISCALES DEL EJERCITO</t>
  </si>
  <si>
    <t>CLUB MILITAR DE OFICIALES</t>
  </si>
  <si>
    <t>CAJA DE SUELDOS DE RETIRO DE LA POLICIA NACIONAL</t>
  </si>
  <si>
    <t>SUPERINTENDENCIA DE VIGILANCIA Y SEGURIDAD PRIVADA</t>
  </si>
  <si>
    <t>HOSPITAL MILITAR</t>
  </si>
  <si>
    <t>AUTORIDAD NACIONAL DE ACUICULTURA Y PESCA - AUNAP</t>
  </si>
  <si>
    <t>AGENCIA NACIONAL DE TIERRAS - ANT</t>
  </si>
  <si>
    <t>AGENCIA DE DESARROLLO RURAL - ADR</t>
  </si>
  <si>
    <t>INSTITUTO NACIONAL DE VIGILANCIA DE MEDICAMENTOS Y ALIMENTOS - INVIMA</t>
  </si>
  <si>
    <t>SERVICIO GEOLÓGICO COLOMBIANO</t>
  </si>
  <si>
    <t>AGENCIA NACIONAL DE INFRAESTRUCTURA</t>
  </si>
  <si>
    <t>INSTITUTO CARO Y CUERVO</t>
  </si>
  <si>
    <t>SUPERINTENDENCIA DE SOCIEDADES</t>
  </si>
  <si>
    <t>SUPERINTENDENCIA DE INDUSTRIA Y COMERCIO</t>
  </si>
  <si>
    <t>UNIDAD ADMINISTRATIVA ESPECIAL JUNTA CENTRAL CONTADORES</t>
  </si>
  <si>
    <t>CENTRO DE MEMORIA HISTÓRICA</t>
  </si>
  <si>
    <t>Clasificación</t>
  </si>
  <si>
    <t>Ord</t>
  </si>
  <si>
    <t>UNIDAD EJECUTORA</t>
  </si>
  <si>
    <t>Observaciones</t>
  </si>
  <si>
    <t>Defensoría Pública (Ley 24 De 1992)</t>
  </si>
  <si>
    <t>Programa De Protección A Personas Que Se Encuentran En Situación De Riesgo Contra Su Vida, Integridad, Seguridad O Libertad, Por Causas Relacionadas Con La Violencia En Colombia</t>
  </si>
  <si>
    <t>Programas Para La Participación Ciudadana</t>
  </si>
  <si>
    <t>Adjudicación Y Liberación Judicial</t>
  </si>
  <si>
    <t>Atención Rehabilitación Al Recluso</t>
  </si>
  <si>
    <t>Implementación Y Desarrollo Del Sistema Integral De Tratamiento Progresivo Penitenciario</t>
  </si>
  <si>
    <t>Transferencias Para El Programa De Desmovilización</t>
  </si>
  <si>
    <t>Transferencia Al Hospital Militar Central</t>
  </si>
  <si>
    <t>Fondo De Compensación Interministerial</t>
  </si>
  <si>
    <t>Fondo Para La Lucha Contra Las Drogas</t>
  </si>
  <si>
    <t>Decisiones Judiciales En Contra De La Nación En La Liquidación De Entidades Públicas Del Orden Nacional</t>
  </si>
  <si>
    <t>Convenio Policía Nacional - División Carreteras</t>
  </si>
  <si>
    <t>Fortalecimiento A La Gestión Territorial Y Buen Gobierno Local</t>
  </si>
  <si>
    <t>Implementación Ley 985/05 Sobre Trata De Personas</t>
  </si>
  <si>
    <t>Programa Actualización De Líderes Sindicales</t>
  </si>
  <si>
    <t>Educación De Niñas Y Niños En Situaciones Especiales</t>
  </si>
  <si>
    <t>Mejoramiento De La Enseñanza De Las Lenguas Extranjeras En Educación Básica</t>
  </si>
  <si>
    <t>Monitoreo Y Vigilancia Educación Superior Para Distribuir</t>
  </si>
  <si>
    <t>Fondo De Programas Especiales Para La Paz: Programa Desmovilizados</t>
  </si>
  <si>
    <t>Fondo Empresarial - Ley 812 De 2003</t>
  </si>
  <si>
    <t>Fondo Para La Reparación De Las Victimas (Art.54 Ley 975 De 2005)</t>
  </si>
  <si>
    <t>Préstamos Directos (Ley 106/93)</t>
  </si>
  <si>
    <t>Préstamos Directos (Decreto Ley 1010/2000)</t>
  </si>
  <si>
    <t>Fondo De Contingencias De Las Entidades Estatales</t>
  </si>
  <si>
    <t>Fondo Para La Rehabilitación, Inversión Social Y Lucha Contra El Crimen Organizado</t>
  </si>
  <si>
    <t>Congreso De Medicina Legal Y Ciencias Forenses</t>
  </si>
  <si>
    <t>Provisión Para El Proceso Electoral</t>
  </si>
  <si>
    <t>Apoyo A Programas De Desarrollo De La Salud Ley 100 De 1993</t>
  </si>
  <si>
    <t>Asistencia Ancianos, Niños Adoptivos Y Población Desprotegida Ley 1251 De 2002</t>
  </si>
  <si>
    <t>Suministro De Medicamentos De Leishimaniasis</t>
  </si>
  <si>
    <t>Prevención De La Farmacodependencia Y De Medicamentos De Control Especial</t>
  </si>
  <si>
    <t>Departamento Archipiélago De San Andrés, Providencia Y Santa Catalina (Ley 1a. De 1972)</t>
  </si>
  <si>
    <t>Recursos Para Cofinanciación De Coberturas En Educación Y Salud De Las Entidades Territoriales Productoras, Articulo 145 De La Ley 1530 De 2012</t>
  </si>
  <si>
    <t>Fondo De Desarrollo Para La Guajira - FONDEG, Articulo 19 Ley 677 De 2001</t>
  </si>
  <si>
    <t>Recursos De Oro Y Platino Para Los Municipios Productores Decreto 2173/92</t>
  </si>
  <si>
    <t>Aportes A Programas De Prevención Y Control De Enfermedades Transmitidas Por Vectores</t>
  </si>
  <si>
    <t>Transferencias De Excedentes Financieros A La Nación (Art. 16 EOP)</t>
  </si>
  <si>
    <t>Provisión Para Gastos Institucionales Y/O Sectoriales Contingentes- Previo Concepto DGPPN</t>
  </si>
  <si>
    <t>Ley 30 De 1992, Articulo 87 - Distribución CESU</t>
  </si>
  <si>
    <t>Transferencia Al Instituto De Seguros Sociales En Liquidación Decreto 2013 De 2012</t>
  </si>
  <si>
    <t>Fondo De Reserva Para La Estabilización De La Cartera Hipotecaria Banco De La República</t>
  </si>
  <si>
    <t>Fondo Nacional De Emergencias</t>
  </si>
  <si>
    <t>A Institutos De Investigación Ley 99 De 1993</t>
  </si>
  <si>
    <t>A Universidades Para Funcionamiento E Inversión Ley 30 De 1992</t>
  </si>
  <si>
    <t>Tribunales De Ética Médica, Odontología Y Enfermería</t>
  </si>
  <si>
    <t>Consejo Nacional Del Trabajo Social</t>
  </si>
  <si>
    <t>Recursos A Bancoldex</t>
  </si>
  <si>
    <t>Recursos Al Fondo Fílmico Colombia (FFC) - Ley 1556 De 2012</t>
  </si>
  <si>
    <t>Fondo De Defensa Técnica Y Especializada De Los Miembros De La Fuerza Pública</t>
  </si>
  <si>
    <t>Cuerpos Consultivos</t>
  </si>
  <si>
    <t>Aportes Para La Corporación De Alta Tecnología Para La Defensa</t>
  </si>
  <si>
    <t>Agua Potable Y Saneamiento Básico</t>
  </si>
  <si>
    <t>Programas De Rehabilitación Para Adultos Ciegos - Convenio Con El Centro De Rehabilitación Para Adultos Ciegos -CRAC-</t>
  </si>
  <si>
    <t>Anticipos Financiación Estatal Para Las Campañas Electorales (Art. 22 Ley 1475/2011)</t>
  </si>
  <si>
    <t>Financiación De Partidos Y Campañas Electorales (Ley 30/94, Art. 3 Acto Legislativo 001/03)</t>
  </si>
  <si>
    <t>Asociación Colombiana De Universidades -ASCUN-</t>
  </si>
  <si>
    <t>Fallos Judiciales, Decisiones Cuasijudiciales Y Soluciones Amistosas Sistema Interamericano De Derechos Humanos</t>
  </si>
  <si>
    <t>Programa De Seguros Para El Sector Exportador</t>
  </si>
  <si>
    <t>Aportes A FINDETER - Subsidios Para Operaciones De Redescuento Para Proyectos De Inversión Parágrafo Único, Numeral 3 Art. 270 Del  Estatuto  Organico Del Sistema Financiero</t>
  </si>
  <si>
    <t>Cta</t>
  </si>
  <si>
    <t>Subcta</t>
  </si>
  <si>
    <t>Obj gasto</t>
  </si>
  <si>
    <t>ANTEPROYECTO DE PRESUPUESTO DE INGRESO - VIGENCIA</t>
  </si>
  <si>
    <t>ESTABLECIMIENTOS PÚBLICOS</t>
  </si>
  <si>
    <t>ESAP</t>
  </si>
  <si>
    <t>SENA</t>
  </si>
  <si>
    <t>ICBF</t>
  </si>
  <si>
    <t>COLJUEGOS</t>
  </si>
  <si>
    <t>SUPERINTENDENCIA FINANCIERA DE COLOMBIA</t>
  </si>
  <si>
    <t>010101</t>
  </si>
  <si>
    <t>010102</t>
  </si>
  <si>
    <t>020101</t>
  </si>
  <si>
    <t>020900</t>
  </si>
  <si>
    <t>021100</t>
  </si>
  <si>
    <t>021200</t>
  </si>
  <si>
    <t>030101</t>
  </si>
  <si>
    <t>030300</t>
  </si>
  <si>
    <t>032400</t>
  </si>
  <si>
    <t>040101</t>
  </si>
  <si>
    <t>040200</t>
  </si>
  <si>
    <t>040300</t>
  </si>
  <si>
    <t>050101</t>
  </si>
  <si>
    <t>050300</t>
  </si>
  <si>
    <t>110101</t>
  </si>
  <si>
    <t>110200</t>
  </si>
  <si>
    <t>110400</t>
  </si>
  <si>
    <t>120101</t>
  </si>
  <si>
    <t>120400</t>
  </si>
  <si>
    <t>120800</t>
  </si>
  <si>
    <t>121000</t>
  </si>
  <si>
    <t>121100</t>
  </si>
  <si>
    <t>130101</t>
  </si>
  <si>
    <t>130117</t>
  </si>
  <si>
    <t>130118</t>
  </si>
  <si>
    <t>130119</t>
  </si>
  <si>
    <t>130800</t>
  </si>
  <si>
    <t>130900</t>
  </si>
  <si>
    <t>131000</t>
  </si>
  <si>
    <t>131200</t>
  </si>
  <si>
    <t>131300</t>
  </si>
  <si>
    <t>131401</t>
  </si>
  <si>
    <t>131500</t>
  </si>
  <si>
    <t>140100</t>
  </si>
  <si>
    <t>150101</t>
  </si>
  <si>
    <t>150102</t>
  </si>
  <si>
    <t>150103</t>
  </si>
  <si>
    <t>150104</t>
  </si>
  <si>
    <t>150105</t>
  </si>
  <si>
    <t>150111</t>
  </si>
  <si>
    <t>150112</t>
  </si>
  <si>
    <t>150300</t>
  </si>
  <si>
    <t>150700</t>
  </si>
  <si>
    <t>150800</t>
  </si>
  <si>
    <t>151000</t>
  </si>
  <si>
    <t>151100</t>
  </si>
  <si>
    <t>151201</t>
  </si>
  <si>
    <t>151600</t>
  </si>
  <si>
    <t>151900</t>
  </si>
  <si>
    <t>152000</t>
  </si>
  <si>
    <t>160101</t>
  </si>
  <si>
    <t>160102</t>
  </si>
  <si>
    <t>170101</t>
  </si>
  <si>
    <t>170106</t>
  </si>
  <si>
    <t>170200</t>
  </si>
  <si>
    <t>171500</t>
  </si>
  <si>
    <t>171600</t>
  </si>
  <si>
    <t>171700</t>
  </si>
  <si>
    <t>171800</t>
  </si>
  <si>
    <t>190101</t>
  </si>
  <si>
    <t>190106</t>
  </si>
  <si>
    <t>190109</t>
  </si>
  <si>
    <t>190110</t>
  </si>
  <si>
    <t>190111</t>
  </si>
  <si>
    <t>190112</t>
  </si>
  <si>
    <t>190300</t>
  </si>
  <si>
    <t>191000</t>
  </si>
  <si>
    <t>191200</t>
  </si>
  <si>
    <t>191301</t>
  </si>
  <si>
    <t>191302</t>
  </si>
  <si>
    <t>191401</t>
  </si>
  <si>
    <t>191402</t>
  </si>
  <si>
    <t>210101</t>
  </si>
  <si>
    <t>210113</t>
  </si>
  <si>
    <t>210300</t>
  </si>
  <si>
    <t>210900</t>
  </si>
  <si>
    <t>211000</t>
  </si>
  <si>
    <t>211100</t>
  </si>
  <si>
    <t>211200</t>
  </si>
  <si>
    <t>220101</t>
  </si>
  <si>
    <t>220900</t>
  </si>
  <si>
    <t>221000</t>
  </si>
  <si>
    <t>223400</t>
  </si>
  <si>
    <t>223800</t>
  </si>
  <si>
    <t>223900</t>
  </si>
  <si>
    <t>224100</t>
  </si>
  <si>
    <t>224200</t>
  </si>
  <si>
    <t>230101</t>
  </si>
  <si>
    <t>230103</t>
  </si>
  <si>
    <t>230600</t>
  </si>
  <si>
    <t>230900</t>
  </si>
  <si>
    <t>231000</t>
  </si>
  <si>
    <t>240101</t>
  </si>
  <si>
    <t>240200</t>
  </si>
  <si>
    <t>241200</t>
  </si>
  <si>
    <t>241300</t>
  </si>
  <si>
    <t>250101</t>
  </si>
  <si>
    <t>250105</t>
  </si>
  <si>
    <t>250200</t>
  </si>
  <si>
    <t>260101</t>
  </si>
  <si>
    <t>260200</t>
  </si>
  <si>
    <t>270102</t>
  </si>
  <si>
    <t>270103</t>
  </si>
  <si>
    <t>270104</t>
  </si>
  <si>
    <t>270105</t>
  </si>
  <si>
    <t>270108</t>
  </si>
  <si>
    <t>280101</t>
  </si>
  <si>
    <t>280102</t>
  </si>
  <si>
    <t>280200</t>
  </si>
  <si>
    <t>280300</t>
  </si>
  <si>
    <t>290101</t>
  </si>
  <si>
    <t>290200</t>
  </si>
  <si>
    <t>320101</t>
  </si>
  <si>
    <t>320102</t>
  </si>
  <si>
    <t>320104</t>
  </si>
  <si>
    <t>320200</t>
  </si>
  <si>
    <t>320401</t>
  </si>
  <si>
    <t>320800</t>
  </si>
  <si>
    <t>320900</t>
  </si>
  <si>
    <t>321000</t>
  </si>
  <si>
    <t>321100</t>
  </si>
  <si>
    <t>321200</t>
  </si>
  <si>
    <t>321400</t>
  </si>
  <si>
    <t>321500</t>
  </si>
  <si>
    <t>321600</t>
  </si>
  <si>
    <t>321700</t>
  </si>
  <si>
    <t>321800</t>
  </si>
  <si>
    <t>321900</t>
  </si>
  <si>
    <t>322100</t>
  </si>
  <si>
    <t>322200</t>
  </si>
  <si>
    <t>322300</t>
  </si>
  <si>
    <t>322400</t>
  </si>
  <si>
    <t>322600</t>
  </si>
  <si>
    <t>322700</t>
  </si>
  <si>
    <t>322800</t>
  </si>
  <si>
    <t>322900</t>
  </si>
  <si>
    <t>323000</t>
  </si>
  <si>
    <t>323100</t>
  </si>
  <si>
    <t>323200</t>
  </si>
  <si>
    <t>323300</t>
  </si>
  <si>
    <t>323400</t>
  </si>
  <si>
    <t>323500</t>
  </si>
  <si>
    <t>323600</t>
  </si>
  <si>
    <t>323700</t>
  </si>
  <si>
    <t>323800</t>
  </si>
  <si>
    <t>323900</t>
  </si>
  <si>
    <t>330101</t>
  </si>
  <si>
    <t>330400</t>
  </si>
  <si>
    <t>330500</t>
  </si>
  <si>
    <t>330700</t>
  </si>
  <si>
    <t>340101</t>
  </si>
  <si>
    <t>350101</t>
  </si>
  <si>
    <t>350102</t>
  </si>
  <si>
    <t>350104</t>
  </si>
  <si>
    <t>350200</t>
  </si>
  <si>
    <t>350300</t>
  </si>
  <si>
    <t>350400</t>
  </si>
  <si>
    <t>350500</t>
  </si>
  <si>
    <t>360101</t>
  </si>
  <si>
    <t>360107</t>
  </si>
  <si>
    <t>360200</t>
  </si>
  <si>
    <t>361200</t>
  </si>
  <si>
    <t>361300</t>
  </si>
  <si>
    <t>370101</t>
  </si>
  <si>
    <t>370300</t>
  </si>
  <si>
    <t>370400</t>
  </si>
  <si>
    <t>370800</t>
  </si>
  <si>
    <t>370900</t>
  </si>
  <si>
    <t>380100</t>
  </si>
  <si>
    <t>400101</t>
  </si>
  <si>
    <t>400102</t>
  </si>
  <si>
    <t>400200</t>
  </si>
  <si>
    <t>410101</t>
  </si>
  <si>
    <t>410400</t>
  </si>
  <si>
    <t>410500</t>
  </si>
  <si>
    <t>410600</t>
  </si>
  <si>
    <t>420101</t>
  </si>
  <si>
    <t>430101</t>
  </si>
  <si>
    <t>321300</t>
  </si>
  <si>
    <t>240106</t>
  </si>
  <si>
    <t>241400</t>
  </si>
  <si>
    <t>241500</t>
  </si>
  <si>
    <t>241600</t>
  </si>
  <si>
    <t>021300</t>
  </si>
  <si>
    <t>150113</t>
  </si>
  <si>
    <t>241700</t>
  </si>
  <si>
    <t>Contribución - Superintendencia de Sociedades</t>
  </si>
  <si>
    <t>CÓD</t>
  </si>
  <si>
    <t>FONDO EMPRENDER</t>
  </si>
  <si>
    <t>FONDO NOTARIAS DECRETO 1672 DE 1997</t>
  </si>
  <si>
    <t>FONDOS INPEC</t>
  </si>
  <si>
    <t>CONTRIBUCIÓN ENTIDADES VIGILADAS CONTRALORIA GENERAL NACION</t>
  </si>
  <si>
    <t>CONTRIBUCIÓN ENTIDADES VIGILADAS SUPERINTENDENCIA SUBSIDIO FAMILIAR</t>
  </si>
  <si>
    <t>FINANCIACION SECTOR JUSTICIA</t>
  </si>
  <si>
    <t>FONDO DE DEFENSA NACIONAL</t>
  </si>
  <si>
    <t>FONDO ESTUPEFACIENTES - MINSALUD</t>
  </si>
  <si>
    <t>FONDOS INTERNOS MINISTERIO DEFENSA</t>
  </si>
  <si>
    <t>FONDOS INTERNOS POLICIA NACIONAL</t>
  </si>
  <si>
    <t>FONDO ROTATORIO DE MINAS Y ENERGÍA</t>
  </si>
  <si>
    <t>ESCUELAS INDUSTRIALES E INSTITUTOS TECNICOS</t>
  </si>
  <si>
    <t>FONDO DE SOLIDARIDAD PENSIONAL</t>
  </si>
  <si>
    <t>COMISION DE REGULACION DE ENERGIA Y GAS</t>
  </si>
  <si>
    <t>COMISION DE REGULACION DE AGUA POTABLE</t>
  </si>
  <si>
    <t>INSTITUTO DE ESTUDIOS DEL MINISTERIO PUBLICO</t>
  </si>
  <si>
    <t>FONDO SALUD FUERZAS MILITARES</t>
  </si>
  <si>
    <t>FONDO DE SALUD POLICIA NACIONAL</t>
  </si>
  <si>
    <t>FONDO COMPENSACION AMBIENTAL</t>
  </si>
  <si>
    <t>PENSIONES EPSA-CVC</t>
  </si>
  <si>
    <t>FONDO SOLIDARIDAD PARA SUBSIDIOS Y REDISTRIBUCION INGRESOS</t>
  </si>
  <si>
    <t>FONDO SEGURIDAD Y CONVIVENCIA CIUDADANA</t>
  </si>
  <si>
    <t>UNIDAD ADMINISTRATIVA ESPECIAL DE COMERCIO EXTERIOR</t>
  </si>
  <si>
    <t>FONDO PARA DEFENSA DE DERECHOS E INTERESES COLECTIVOS</t>
  </si>
  <si>
    <t>FONDO CONSERVACIÓN DE MUSEOS Y TEATROS</t>
  </si>
  <si>
    <t>FONDO RECURSOS MONITOREO Y VIGILANCIA EDUCACION SUPERIOR</t>
  </si>
  <si>
    <t>FONDO FONPET - MAGISTERIO</t>
  </si>
  <si>
    <t>FONDO ESPECIAL COMISION NACIONAL DE BUSQUEDA (ART 18 LEY 971/05)</t>
  </si>
  <si>
    <t>FONDO ESPECIAL CUOTA DE FOMENTO DE GAS NATURAL</t>
  </si>
  <si>
    <t>FONDO ESPECIAL PARA PROGRAMA DE NORMALIZACIÓN DE REDES ELECTRICAS</t>
  </si>
  <si>
    <t>FONDO ESPECIAL REGISTRO UNICO NACIONAL DE TRANSITO - RUNT</t>
  </si>
  <si>
    <t>FONDO ESPECIAL IMPUESTO SOBRE LA RENTA PARA LA EQUIDAD - CREE</t>
  </si>
  <si>
    <t>FONDO NACIONAL DE BOMBEROS DE COLOMBIA</t>
  </si>
  <si>
    <t>FONDO ESPECIAL DE PENSIONES TELECOM, INRAVISIÓN Y TELEASOCIADAS</t>
  </si>
  <si>
    <t>FONDO NACIONAL DE LAS UNIVERSIDADES ESTATALES DE COLOMBIA</t>
  </si>
  <si>
    <t>FONDO DE ENERGÍAS NO CONVENCIONALES Y GESTIÓN EFICIENTE DE LA ENERGÍA</t>
  </si>
  <si>
    <t>UNIDAD ADMINISTRATIVA ESPECIAL DE GESTIÓN DE RESTITUCIÓN DE TIERRAS DESPOJADAS</t>
  </si>
  <si>
    <t>Formulario 2. Anteproyecto Presupuesto de Gastos</t>
  </si>
  <si>
    <t>Base legal/Justificación</t>
  </si>
  <si>
    <t>CONGRESO DE LA REPUBLICA  SENADO GESTION GENERAL</t>
  </si>
  <si>
    <t>CONGRESO DE LA REPUBLICA - CAMARA DE REPRESENTANTES - GESTION GENERAL</t>
  </si>
  <si>
    <t>PRESIDENCIA DE LA REPUBLICA - GESTION GENERAL</t>
  </si>
  <si>
    <t>AGENCIA PRESIDENCIAL DE COOPERACIÓN INTERNACIONAL DE COLOMBIA, APC - COLOMBIA</t>
  </si>
  <si>
    <t>UNIDAD NACIONAL PARA LA GESTIÓN DEL RIESGO DE DESASTRES</t>
  </si>
  <si>
    <t>AGENCIA NACIONAL INMOBILIARIA VIRGILIO BARCO VARGAS</t>
  </si>
  <si>
    <t>DEPARTAMENTO DE PLANEACION - GESTION GENERAL</t>
  </si>
  <si>
    <t>UNIDAD ADMINISTRATIVA ESPECIAL - AGENCIA NACIONAL DE CONTRATACIÓN PÚBLICA - COLOMBIA COMPRA EFICIENTE.</t>
  </si>
  <si>
    <t>SUPERINTENDENCIA DE SERVICIOS PUBLICOS DOMICILIARIOS</t>
  </si>
  <si>
    <t>DEPARTAMENTO ADMINISTRATIVO NACIONAL DE ESTADISTICA (DANE) - GESTION GENERAL</t>
  </si>
  <si>
    <t>FONDO ROTATORIO DEL DANE</t>
  </si>
  <si>
    <t>INSTITUTO GEOGRAFICO AGUSTIN CODAZZI - IGAC</t>
  </si>
  <si>
    <t>ESCUELA SUPERIOR DE ADMINISTRACION PUBLICA (ESAP)</t>
  </si>
  <si>
    <t>FONDO ROTATORIO DEL MINISTERIO DE RELACIONES EXTERIORES</t>
  </si>
  <si>
    <t>UNIDAD ADMINISTRATIVA ESPECIAL MIGRACION COLOMBIA</t>
  </si>
  <si>
    <t>MINISTERIO DE JUSTICIA Y DEL DERECHO - GESTIÓN GENERAL</t>
  </si>
  <si>
    <t>SUPERINTENDENCIA DE NOTARIADO Y REGISTRO</t>
  </si>
  <si>
    <t>INSTITUTO NACIONAL PENITENCIARIO Y CARCELARIO - INPEC</t>
  </si>
  <si>
    <t>UNIDAD ADMINISTRATIVA ESPECIAL AGENCIA NACIONAL DE DEFENSA JURIDICA DEL ESTADO</t>
  </si>
  <si>
    <t>UNIDAD DE SERVICIOS PENITENCIARIOS Y CARCELARIOS - USPEC</t>
  </si>
  <si>
    <t>MINISTERIO DE HACIENDA Y CREDITO PUBLICO - GESTION GENERAL</t>
  </si>
  <si>
    <t>UNIDAD ADMINISTRATIVA ESPECIAL AGENCIA DEL INSPECTOR GENERAL DE TRIBUTOS, RENTAS Y CONTRIBUCIONES PARAFISCALES – ITRC</t>
  </si>
  <si>
    <t>UNIDAD ADMINISTRATIVA ESPECIAL UNIDAD DE PROYECCIÓN NORMATIVA Y ESTUDIOS DE REGULACIÓN FINANCIERA – URF</t>
  </si>
  <si>
    <t>UNIDAD ADMINISTRATIVA ESPECIAL CONTADURIA GENERAL DE LA NACION</t>
  </si>
  <si>
    <t>SUPERINTENDENCIA DE LA ECONOMIA SOLIDARIA</t>
  </si>
  <si>
    <t>UNIDAD ADMINISTRATIVA ESPECIAL DIRECCION DE IMPUESTOS Y ADUANAS NACIONALES</t>
  </si>
  <si>
    <t>UNIDAD DE INFORMACION Y ANALISIS FINANCIERO</t>
  </si>
  <si>
    <t>FONDO ADAPTACION</t>
  </si>
  <si>
    <t>SERVICIO DE LA DEUDA PUBLICA NACIONAL</t>
  </si>
  <si>
    <t>MINISTERIO DE DEFENSA NACIONAL - GESTION GENERAL</t>
  </si>
  <si>
    <t>MINISTERIO DE DEFENSA NACIONAL - COMANDO GENERAL</t>
  </si>
  <si>
    <t>MINISTERIO DE DEFENSA NACIONAL - EJERCITO</t>
  </si>
  <si>
    <t>MINISTERIO DE DEFENSA NACIONAL - ARMADA</t>
  </si>
  <si>
    <t>MINISTERIO DE DEFENSA NACIONAL - FUERZA AEREA</t>
  </si>
  <si>
    <t>MINISTERIO DE DEFENSA NACIONAL - SALUD</t>
  </si>
  <si>
    <t>MINISTERIO DE DEFENSA NACIONAL - DIRECCION GENERAL MARITIMA - DIMAR</t>
  </si>
  <si>
    <t>DEFENSA CIVIL COLOMBIANA, GUILLERMO LEÓN VALENCIA</t>
  </si>
  <si>
    <t>AGENCIA LOGISTICA DE LAS FUERZAS MILITARES</t>
  </si>
  <si>
    <t>POLICIA NACIONAL - GESTION GENERAL</t>
  </si>
  <si>
    <t>POLICIA NACIONAL - SALUD</t>
  </si>
  <si>
    <t>MINAGRICULTURA - GESTION GENERAL</t>
  </si>
  <si>
    <t>INSTITUTO COLOMBIANO AGROPECUARIO (ICA)</t>
  </si>
  <si>
    <t>MINISTERIO DE SALUD Y PROTECCION SOCIAL - GESTIÓN GENERAL</t>
  </si>
  <si>
    <t>MINISTERIO  DE SALUD Y PROTECCION SOCIAL - UNIDAD ADMINISTRATIVA ESPECIAL FONDO NACIONAL DE ESTUPEFACIENTES</t>
  </si>
  <si>
    <t xml:space="preserve">MINISTERIO  DE SALUD Y PROTECCION SOCIAL - INSTITUTO NACIONAL DE CANCEROLOGIA </t>
  </si>
  <si>
    <t>MINISTERIO  DE SALUD Y PROTECCION SOCIAL - SANATORIO DE CONTRATACION</t>
  </si>
  <si>
    <t>MINISTERIO  DE SALUD Y PROTECCION SOCIAL - SANATORIO DE AGUA DE DIOS</t>
  </si>
  <si>
    <t>MINISTERIO  DE SALUD Y PROTECCION SOCIAL - CENTRO DERMATOLOGICO FEDERICO LLERAS ACOSTA</t>
  </si>
  <si>
    <t>INSTITUTO NACIONAL DE SALUD (INS)</t>
  </si>
  <si>
    <t>SUPERINTENDENCIA NACIONAL DE SALUD</t>
  </si>
  <si>
    <t>FONDO DE PREVISION SOCIAL DEL CONGRESO - PENSIONES</t>
  </si>
  <si>
    <t>FONDO DE PREVISION SOCIAL DEL CONGRESO - CESANTIAS Y VIVIENDA</t>
  </si>
  <si>
    <t xml:space="preserve">FONDO PASIVO SOCIAL DE FERROCARRILES NACIONALES DE COLOMBIA - SALUD </t>
  </si>
  <si>
    <t>FONDO PASIVO SOCIAL DE FERROCARRILES NACIONALES DE COLOMBIA -PENSIONES</t>
  </si>
  <si>
    <t>MINISTERIO DE MINAS Y ENERGIA - GESTION GENERAL</t>
  </si>
  <si>
    <t>UNIDAD DE PLANEACION MINERO ENERGETICA - UPME</t>
  </si>
  <si>
    <t>INSTITUTO DE PLANIFICACION Y PROMOCION DE SOLUCIONES  ENERGETICAS PARA LAS ZONAS NO INTERCONECTADAS -IPSE-</t>
  </si>
  <si>
    <t>AGENCIA NACIONAL DE HIDROCARBUROS - ANH</t>
  </si>
  <si>
    <t>AGENCIA NACIONAL DE MINERÍA - ANM</t>
  </si>
  <si>
    <t>MINISTERIO EDUCACION NACIONAL - GESTION GENERAL</t>
  </si>
  <si>
    <t>INSTITUTO NACIONAL PARA SORDOS (INSOR)</t>
  </si>
  <si>
    <t>INSTITUTO NACIONAL PARA CIEGOS (INCI)</t>
  </si>
  <si>
    <t>ESCUELA TECNOLOGICA INSTITUTO TECNICO CENTRAL</t>
  </si>
  <si>
    <t>INSTITUTO NACIONAL DE FORMACION TECNICA PROFESIONAL DE SAN ANDRES Y PROVIDENCIA</t>
  </si>
  <si>
    <t>INSTITUTO NACIONAL DE FORMACION TECNICA PROFESIONAL DE SAN JUAN DEL CESAR</t>
  </si>
  <si>
    <t>INSTITUTO TOLIMENSE DE FORMACION TECNICA PROFESIONAL</t>
  </si>
  <si>
    <t>INSTITUTO TECNICO NACIONAL DE COMERCIO SIMON RODRIGUEZ DE CALI</t>
  </si>
  <si>
    <t>MINISTERIO DE TECNOLOGIAS DE LA INFORMACION Y LAS COMUNICACIONES - GESTION GENERAL</t>
  </si>
  <si>
    <t>MINISTERIO DE TECNOLOGIAS DE LA INFORMACION Y LAS COMUNICACIONES - UNIDAD ADMINISTRATIVA ESPECIAL COMISION DE REGULACION DE COMUNICACIONES</t>
  </si>
  <si>
    <t>AGENCIA NACIONAL DEL ESPECTRO - ANE</t>
  </si>
  <si>
    <t>MINISTERIO DE TRANSPORTE - GESTION GENERAL</t>
  </si>
  <si>
    <t>MINISTERIO DE TRANSPORTE - CORPORACION AUTONOMA REGIONAL DEL RIO GRANDE DE LA MAGDALENA - CORMAGDALENA</t>
  </si>
  <si>
    <t>INSTITUTO NACIONAL DE VIAS</t>
  </si>
  <si>
    <t>UNIDAD ADMINISTRATIVA ESPECIAL DE LA AERONAUTICA CIVIL</t>
  </si>
  <si>
    <t>UNIDAD DE PLANEACION DEL SECTOR DE INFRAESTRUCTURA DE TRANSPORTE</t>
  </si>
  <si>
    <t>COMISION DE REGULACION DE INFRAESTRUCTURA Y TRANSPORTE</t>
  </si>
  <si>
    <t>AGENCIA NACIONAL DE SEGURIDAD VIAL</t>
  </si>
  <si>
    <t>SUPERINTENDENCIA DE PUERTOS Y TRANSPORTE</t>
  </si>
  <si>
    <t>PROCURADURIA GENERAL DE LA NACIÓN - GESTION GENERAL</t>
  </si>
  <si>
    <t>MINISTERIO PUBLICO - INSTITUTO DE ESTUDIOS DEL MINISTERIO PUBLICO</t>
  </si>
  <si>
    <t>DEFENSORIA DEL PUEBLO</t>
  </si>
  <si>
    <t>FONDO DE BIENESTAR SOCIAL DE LA CONTRALORIA GENERAL DE LA REPUBLICA</t>
  </si>
  <si>
    <t>RAMA JUDICIAL - CONSEJO SUPERIOR DE LA JUDICATURA</t>
  </si>
  <si>
    <t>RAMA JUDICIAL - CORTE SUPREMA DE JUSTICIA</t>
  </si>
  <si>
    <t>RAMA JUDICIAL - CONSEJO DE ESTADO</t>
  </si>
  <si>
    <t>RAMA JUDICIAL - CORTE CONSTITUCIONAL</t>
  </si>
  <si>
    <t>RAMA JUDICIAL - TRIBUNALES Y JUZGADOS</t>
  </si>
  <si>
    <t>REGISTRADURIA NACIONAL DEL ESTADO CIVIL - GESTION GENERAL</t>
  </si>
  <si>
    <t>REGISTRADURIA NACIONAL DEL ESTADO CIVIL - CONSEJO NACIONAL ELECTORAL</t>
  </si>
  <si>
    <t>FONDO ROTATORIO DE LA REGISTRADURIA</t>
  </si>
  <si>
    <t>FONDO SOCIAL DE VIVIENDA DE LA REGISTRADURIA NACIONAL DEL ESTADO CIVIL</t>
  </si>
  <si>
    <t>FISCALIA GENERAL DE LA NACION - GESTION GENERAL</t>
  </si>
  <si>
    <t>INSTITUTO NACIONAL DE MEDICINA LEGAL Y CIENCIAS FORENSES</t>
  </si>
  <si>
    <t>MINISTERIO DE AMBIENTE Y DESARROLLO SOSTENIBLE - GESTION GENERAL</t>
  </si>
  <si>
    <t>PARQUES NACIONALES NATURALES DE COLOMBIA</t>
  </si>
  <si>
    <t>AUTORIDAD NACIONAL DE LICENCIAS AMBIENTALES ANLA</t>
  </si>
  <si>
    <t>INSTITUTO DE HIDROLOGIA, METEOROLOGIA Y ESTUDIOS AMBIENTALES- IDEAM</t>
  </si>
  <si>
    <t>FONAM - GESTION GENERAL</t>
  </si>
  <si>
    <t>CORPORACION AUTONOMA REGIONAL DE LOS VALLES DEL SINU Y SAN JORGE (CVS)</t>
  </si>
  <si>
    <t>CORPORACION AUTONOMA REGIONAL DEL QUINDIO (CRQ)</t>
  </si>
  <si>
    <t>CORPORACION PARA EL DESARROLLO SOSTENIBLE DEL URABA - CORPOURABA</t>
  </si>
  <si>
    <t>CORPORACION AUTONOMA REGIONAL DE CALDAS (CORPOCALDAS)</t>
  </si>
  <si>
    <t>CORPORACION AUTONOMA REGIONAL PARA EL DESARROLLO SOSTENIBLE DEL CHOCO - CODECHOCO</t>
  </si>
  <si>
    <t xml:space="preserve">CORPORACION AUTONOMA REGIONAL PARA LA DEFENSA DE LA MESETA DE BUCARAMANGA CDMB </t>
  </si>
  <si>
    <t>CORPORACION AUTONOMA REGIONAL DEL TOLIMA (CORTOLIMA)</t>
  </si>
  <si>
    <t>CORPORACION AUTONOMA REGIONAL DE RISARALDA (CARDER)</t>
  </si>
  <si>
    <t>CORPORACION AUTONOMA REGIONAL DE NARINO (CORPONARINO)</t>
  </si>
  <si>
    <t>CORPORACION AUTONOMA REGIONAL DE LA FRONTERA NORORIENTAL (CORPONOR)</t>
  </si>
  <si>
    <t>CORPORACION AUTONOMA REGIONAL DE LA GUAJIRA (CORPOGUAJIRA)</t>
  </si>
  <si>
    <t>CORPORACION AUTONOMA REGIONAL DEL CESAR (CORPOCESAR)</t>
  </si>
  <si>
    <t>CORPORACION AUTONOMA REGIONAL DEL CAUCA (CRC)</t>
  </si>
  <si>
    <t>CORPORACION AUTONOMA REGIONAL DEL MAGDALENA (CORPAMAG)</t>
  </si>
  <si>
    <t>CORPORACION PARA EL DESARROLLO SOSTENIBLE DEL SUR DE LA AMAZONIA - CORPOAMAZONIA</t>
  </si>
  <si>
    <t>CORPORACION  PARA EL DESARROLLO SOSTENIBLE DEL NORTE Y ORIENTE DE LA AMAZONIA - CDA</t>
  </si>
  <si>
    <t>CORPORACION PARA EL DESARROLLO SOSTENIBLE DEL ARCHIPIELAGO DE SAN ANDRES, PROVIDENCIA Y SANTA CATALINA - CORALINA</t>
  </si>
  <si>
    <t>CORPORACION PARA EL DESARROLLO SOSTENIBLE DEL AREA DE MANEJO ESPECIAL LA MACARENA - CORMACARENA</t>
  </si>
  <si>
    <t>CORPORACION  PARA EL DESARROLLO SOSTENIBLE DE LA MOJANA Y EL SAN JORGE - CORPOMOJANA</t>
  </si>
  <si>
    <t>CORPORACION AUTONOMA REGIONAL DEL ATLANTICO - CRA</t>
  </si>
  <si>
    <t>MINISTERIO DE CULTURA - GESTION GENERAL</t>
  </si>
  <si>
    <t>ARCHIVO GENERAL DE LA NACION</t>
  </si>
  <si>
    <t>INSTITUTO COLOMBIANO DE ANTROPOLOGIA E HISTORIA</t>
  </si>
  <si>
    <t>AUDITORIA GENERAL DE LA REPUBLICA - GESTION GENERAL</t>
  </si>
  <si>
    <t>MINCOMERCIO INDUSTRIA TURISMO - GESTION GENERAL</t>
  </si>
  <si>
    <t>MINCOMERCIO INDUSTRIA TURISMO - DIRECCION GENERAL DE COMERCIO EXTERIOR</t>
  </si>
  <si>
    <t>MINCOMERCIO INDUSTRIA TURISMO - ARTESANIAS DE COLOMBIA S.A.</t>
  </si>
  <si>
    <t>INSTITUTO NACIONAL DE METROLOGÍA - INM</t>
  </si>
  <si>
    <t>MINISTERIO DEL TRABAJO - GESTION GENERAL</t>
  </si>
  <si>
    <t>MINISTERIO DEL TRABAJO - SUPERINTENDENCIA DE SUBSIDIO FAMILIAR</t>
  </si>
  <si>
    <t>UNIDAD ADMINISTRATIVA ESPECIAL DE ORGANIZACIONES SOLIDARIAS</t>
  </si>
  <si>
    <t>UNIDAD ADMINISTRATIVA ESPECIAL DEL SERVICIO PUBLICO DE EMPLEO</t>
  </si>
  <si>
    <t>MINISTERIO DEL INTERIOR - GESTIÓN GENERAL</t>
  </si>
  <si>
    <t>DIRECCION NACIONAL DEL DERECHO DE AUTOR</t>
  </si>
  <si>
    <t>CORPORACION NACIONAL PARA LA RECONSTRUCCION DE LA CUENCA DEL RIO PAEZ Y ZONAS ALEDANAS NASA KI WE</t>
  </si>
  <si>
    <t>UNIDAD NACIONAL DE PROTECCION - UNP</t>
  </si>
  <si>
    <t>DIRECCION NACIONAL DE BOMBEROS</t>
  </si>
  <si>
    <t>COMISION NACIONAL DEL SERVICIO CIVIL</t>
  </si>
  <si>
    <t>MINISTERIO DE VIVIENDA, CIUDAD Y TERRITORIO - GESTIÓN GENERAL</t>
  </si>
  <si>
    <t>FONDO NACIONAL DE VIVIENDA - FONVIVIENDA</t>
  </si>
  <si>
    <t>DEPARTAMENTO ADMINISTRATIVO PARA LA PROSPERIDAD SOCIAL - GESTIÓN GENERAL</t>
  </si>
  <si>
    <t>UNIDAD DE ATENCIÓN Y REPARACIÓN INTEGRAL A LAS VICTIMAS</t>
  </si>
  <si>
    <t>DEPARTAMENTO ADMINISTRATIVO DIRECCIÓN NACIONAL DE INTELIGENCIA - GESTIÓN GENERAL</t>
  </si>
  <si>
    <t>FONDO DE RESTITUCION DE TIERRAS DESPOJADAS</t>
  </si>
  <si>
    <t xml:space="preserve">CÓD </t>
  </si>
  <si>
    <t>Impuesto social a las armas y municiones</t>
  </si>
  <si>
    <t>Sobretasa al ACPM</t>
  </si>
  <si>
    <t xml:space="preserve">Transferencia Fontur- Art. 21 de la Ley 1558 de 2012 </t>
  </si>
  <si>
    <t xml:space="preserve">Contribuciones sociales </t>
  </si>
  <si>
    <t>Contribuciones asignaciones de retiro militares y policía</t>
  </si>
  <si>
    <t xml:space="preserve">Multas, sanciones e intereses de mora </t>
  </si>
  <si>
    <t>Multas, sanciones e intereses de mora</t>
  </si>
  <si>
    <t>CONTRIBUCIONES DIVERSAS - FE</t>
  </si>
  <si>
    <t>CONTRIBUCIONES DIVERSAS - ESTAPÚBLICO</t>
  </si>
  <si>
    <t>Contribución - Comisión de Regulación de Comunicaciones (CRC)</t>
  </si>
  <si>
    <t>Contribución - Comisión de Regulación de Energía y Gas (CREG)</t>
  </si>
  <si>
    <t>Contribución - Comisión de Regulación de Agua Potable y Saneamiento Básico (CRA)</t>
  </si>
  <si>
    <t>01</t>
  </si>
  <si>
    <t>02</t>
  </si>
  <si>
    <t>03</t>
  </si>
  <si>
    <t>Contribución - Superintendencia de Vigilancia y Seguridad Privada</t>
  </si>
  <si>
    <t>04</t>
  </si>
  <si>
    <t>05</t>
  </si>
  <si>
    <t>06</t>
  </si>
  <si>
    <t>Contribución - Superintendencia del Subsidio Familiar</t>
  </si>
  <si>
    <t>07</t>
  </si>
  <si>
    <t>Contribución de vigilancia - Superintendencia de Industria y Comercio</t>
  </si>
  <si>
    <t>Contribución de seguimiento - Superintendencia de Industria y Comercio</t>
  </si>
  <si>
    <t>Contribución - Superintendencia Financiera de Colombia</t>
  </si>
  <si>
    <t>08</t>
  </si>
  <si>
    <t>09</t>
  </si>
  <si>
    <t>10</t>
  </si>
  <si>
    <t>Contribución - Superintendencia de Servicios Públicos Domiciliarios</t>
  </si>
  <si>
    <t>11</t>
  </si>
  <si>
    <t>Contribución - Fondo de Compensación Ambiental</t>
  </si>
  <si>
    <t xml:space="preserve">Contribución - Fondo Apoyo Financiero Zonas No Interconectadas (FAZNI) </t>
  </si>
  <si>
    <t>Contribución - Fondo Apoyo Financiero para la Energización de las Zonas Rurales Interconectadas (FAER)</t>
  </si>
  <si>
    <t>Contribución - Fondo de Energías No Convencionales y Gestión Eficiente de la Energía (FENOGE)</t>
  </si>
  <si>
    <t>Contribución - Fondo Especial de Energía Social (FOES)</t>
  </si>
  <si>
    <t>Contribución - Fondo Especial Cuota de Fomento de Gas Natural</t>
  </si>
  <si>
    <t>Contribución - Fondo Especial para el programa de Normalización de Redes Eléctricas (Prone)</t>
  </si>
  <si>
    <t>Contribución - Fondo Emprender</t>
  </si>
  <si>
    <t>Contribución - Fondo Nacional de las Universidades Estatales de Colombia</t>
  </si>
  <si>
    <t>Cuota de compensación militar - Fondo de Defensa Nacional</t>
  </si>
  <si>
    <t>Aporte sobre pólizas de seguros - Fondo Nacional de Bomberos de Colombia</t>
  </si>
  <si>
    <t>Arancel judicial - Ley 1394 de 2010</t>
  </si>
  <si>
    <t>Arancel judicial CSJ - Ley 1653 de 2013</t>
  </si>
  <si>
    <t>Arancel judicial - Ley 1743 de 2014</t>
  </si>
  <si>
    <t>Contribución especial arbitral</t>
  </si>
  <si>
    <t>Contribución especial para laudos arbitrales de contenido económico</t>
  </si>
  <si>
    <t>Derecho económico por precios altos</t>
  </si>
  <si>
    <t>Derecho económico por participación en la producción</t>
  </si>
  <si>
    <t>Aporte afiliados al Sistema General de Pensiones - Subcuenta de Solidaridad</t>
  </si>
  <si>
    <t>Aporte afiliados al Sistema General de Pensiones - Subcuenta de Subsistencia</t>
  </si>
  <si>
    <t>Aportes diferenciales - Fondo de Solidaridad Pensional</t>
  </si>
  <si>
    <t>Aporte pensionados - Fondo de Solidaridad Pensional</t>
  </si>
  <si>
    <t>Contribución Nacional de Valorización</t>
  </si>
  <si>
    <t>Contribución cultural a la boletería de los espectáculos públicos</t>
  </si>
  <si>
    <t>Recursos por la explotación de juegos de suerte y azar – Fondo de Investigación en Salud</t>
  </si>
  <si>
    <t>Contribución - Fondo Industria de la Construcción (FIC)</t>
  </si>
  <si>
    <t>Contribución SOAT - Fondo Nacional de Seguridad Vial</t>
  </si>
  <si>
    <t>Contribución - Fondo de Seguridad y Convivencia</t>
  </si>
  <si>
    <t>Contribución Industria Militar – ICFE</t>
  </si>
  <si>
    <t>CONTRIBUCIONES ASOCIADAS A NÓMINA - EP</t>
  </si>
  <si>
    <t>CONTRIBUCIONES ASOCIADAS A NÓMINA -FE</t>
  </si>
  <si>
    <t>Escuelas industriales e institutos técnicos</t>
  </si>
  <si>
    <t>Aportes de cesantías</t>
  </si>
  <si>
    <t>CONTRIBUCIONES ESPECIALES -FE</t>
  </si>
  <si>
    <t>Aporte a la administración de justicia</t>
  </si>
  <si>
    <t>CONTRIBUCIONES SOCIALES- EP</t>
  </si>
  <si>
    <t>CONTRIBUCIONES SOCIALES -FE</t>
  </si>
  <si>
    <t>Salud</t>
  </si>
  <si>
    <t>Expedición de visas</t>
  </si>
  <si>
    <t>Expedición de pasaportes</t>
  </si>
  <si>
    <t>Apostilla o legalización</t>
  </si>
  <si>
    <t>Protocolización de escrituras públicas</t>
  </si>
  <si>
    <t>Expedición de certificaciones en el exterior</t>
  </si>
  <si>
    <t>Certificación sobre la existencia legal de sociedades</t>
  </si>
  <si>
    <t>Reconocimiento y autenticación de firmas ante cónsules colombianos</t>
  </si>
  <si>
    <t>Expedición de tarjetas de registro consular</t>
  </si>
  <si>
    <t>Trámite de nacionalidad colombiana por adopción</t>
  </si>
  <si>
    <t>Trámite de renuncia a la nacionalidad colombiana</t>
  </si>
  <si>
    <t>Expedición de certificados de antepasados de extranjeros nacionalizados como colombianos por adopción</t>
  </si>
  <si>
    <t>Expedición de certificados de no objeción a la permanencia en el exterior de estudiantes colombianos</t>
  </si>
  <si>
    <t>Tasa de inspección y vigilancia - Superintendencia Nacional de Salud</t>
  </si>
  <si>
    <t>Permiso para el uso del espectro radioeléctrico</t>
  </si>
  <si>
    <t>Derecho de ingreso áreas protegidas</t>
  </si>
  <si>
    <t>Expedición de tarjetas de identidad</t>
  </si>
  <si>
    <t>Expedición de certificaciones no sujetas a reserva legal</t>
  </si>
  <si>
    <t>Expedición de bases de datos sujeta a reserva legal</t>
  </si>
  <si>
    <t>Expedición de certificaciones excepcionales de nacionalidad</t>
  </si>
  <si>
    <t>Expedición de certificados de Registro Civil</t>
  </si>
  <si>
    <t>Impresión de publicaciones de la Organización Electoral</t>
  </si>
  <si>
    <t>Venta de licencias de software</t>
  </si>
  <si>
    <t>Expedición de cédula de extranjería</t>
  </si>
  <si>
    <t>Certificación de movimientos migratorios</t>
  </si>
  <si>
    <t>Permisos de ingreso y permanencia en el país</t>
  </si>
  <si>
    <t>Expedición de salvoconductos de permanencia y salida del país</t>
  </si>
  <si>
    <t>Expedición de registros sanitarios</t>
  </si>
  <si>
    <t>Renovación de la capacidad de laboratorios</t>
  </si>
  <si>
    <t>Realización de exámenes de laboratorio</t>
  </si>
  <si>
    <t>Expedición de certificados de registro sanitario</t>
  </si>
  <si>
    <t>12</t>
  </si>
  <si>
    <t>13</t>
  </si>
  <si>
    <t>14</t>
  </si>
  <si>
    <t>15</t>
  </si>
  <si>
    <t>16</t>
  </si>
  <si>
    <t>17</t>
  </si>
  <si>
    <t>18</t>
  </si>
  <si>
    <t>19</t>
  </si>
  <si>
    <t>20</t>
  </si>
  <si>
    <t>21</t>
  </si>
  <si>
    <t>22</t>
  </si>
  <si>
    <t>23</t>
  </si>
  <si>
    <t>24</t>
  </si>
  <si>
    <t>25</t>
  </si>
  <si>
    <t>26</t>
  </si>
  <si>
    <t>27</t>
  </si>
  <si>
    <t>28</t>
  </si>
  <si>
    <t>29</t>
  </si>
  <si>
    <t>30</t>
  </si>
  <si>
    <t>31</t>
  </si>
  <si>
    <t>IMPUESTOS INDIRECTOS -FE</t>
  </si>
  <si>
    <t>Impuesto de remate y adjudicaciones</t>
  </si>
  <si>
    <t>Sobretasa nacional a la gasolina</t>
  </si>
  <si>
    <t>DERECHOS ECONÓMICOS POR USO DE RECURSOS NATURALES- EP</t>
  </si>
  <si>
    <t>DERECHOS ECONÓMICOS POR USO DE RECURSOS NATURALES- FE</t>
  </si>
  <si>
    <t>Derecho económico por uso del subsuelo</t>
  </si>
  <si>
    <t>Concesiones mineras</t>
  </si>
  <si>
    <t>Contraprestaciones portuarias</t>
  </si>
  <si>
    <t>Concesiones parques naturales</t>
  </si>
  <si>
    <t>TRANSFERENCIAS CORRIENTES- EP</t>
  </si>
  <si>
    <t>TRANSFERENCIAS CORRIENTES- FE</t>
  </si>
  <si>
    <t>Prescripción de depósitos judiciales</t>
  </si>
  <si>
    <t>Transferencias de otras unidades de gobierno</t>
  </si>
  <si>
    <t>Recursos por bienes mostrencos y vocaciones hereditarias</t>
  </si>
  <si>
    <t>Recursos por procesos de extinción de dominio</t>
  </si>
  <si>
    <t>Compensación UPC – SSS</t>
  </si>
  <si>
    <t>Pensión</t>
  </si>
  <si>
    <t>Tasas y derechos administrativos</t>
  </si>
  <si>
    <t>Recursos de terceros en consignación</t>
  </si>
  <si>
    <t>FONDO CONTRA LA EXPLOTACIÓN SEXUAL DE MENORES</t>
  </si>
  <si>
    <t>Devolución IVA - Instituciones de Educación Superior</t>
  </si>
  <si>
    <t>Aportes Nación</t>
  </si>
  <si>
    <t>Otras unidades de gobierno</t>
  </si>
  <si>
    <t>Establecimientos Públicos</t>
  </si>
  <si>
    <t>Depósito en prenda</t>
  </si>
  <si>
    <t>CPC</t>
  </si>
  <si>
    <t>Otros gastos de personal</t>
  </si>
  <si>
    <t>Cesantías</t>
  </si>
  <si>
    <t>Devolución del ahorro voluntario de los trabajadores</t>
  </si>
  <si>
    <t>Personal supernumerario y planta temporal</t>
  </si>
  <si>
    <t>COMPUTADORES PARA EDUCAR</t>
  </si>
  <si>
    <t>FONDO DE PRESTACIONES SOCIALES DEL MAGISTERIO</t>
  </si>
  <si>
    <t>CONTRIBUCIÓN ESPECTÁCULOS PÚBLICOS (ART. 7 LEY 1493 DE 2011)</t>
  </si>
  <si>
    <t>COD</t>
  </si>
  <si>
    <t>Expedición de cédulas de ciudadanía</t>
  </si>
  <si>
    <t>Expedición de información no sujeta a reserva legal</t>
  </si>
  <si>
    <t>Expedición de la tarjeta de movilidad fronteriza</t>
  </si>
  <si>
    <t>Inscripción al sistema de migración automática</t>
  </si>
  <si>
    <t>Verificación migratoria en el sistema PLATINUM</t>
  </si>
  <si>
    <t>32</t>
  </si>
  <si>
    <t>33</t>
  </si>
  <si>
    <t>34</t>
  </si>
  <si>
    <t>35</t>
  </si>
  <si>
    <t>36</t>
  </si>
  <si>
    <t>37</t>
  </si>
  <si>
    <t>38</t>
  </si>
  <si>
    <t>39</t>
  </si>
  <si>
    <t>40</t>
  </si>
  <si>
    <t>41</t>
  </si>
  <si>
    <t>42</t>
  </si>
  <si>
    <t>Peajes</t>
  </si>
  <si>
    <t>Permiso para transporte de carga</t>
  </si>
  <si>
    <t xml:space="preserve">Autorización para el uso de materiales radiactivos y nucleares </t>
  </si>
  <si>
    <t>Evaluación de licencias y trámites ambientales</t>
  </si>
  <si>
    <t>Seguimiento a licencias y trámites ambientales</t>
  </si>
  <si>
    <t xml:space="preserve">Expedición de tarjetas profesionales </t>
  </si>
  <si>
    <t xml:space="preserve">Derechos de registro </t>
  </si>
  <si>
    <t>Autorización para el manejo de sustancias químicas controladas</t>
  </si>
  <si>
    <t>43</t>
  </si>
  <si>
    <t>44</t>
  </si>
  <si>
    <t>45</t>
  </si>
  <si>
    <t>46</t>
  </si>
  <si>
    <t>47</t>
  </si>
  <si>
    <t>48</t>
  </si>
  <si>
    <t>49</t>
  </si>
  <si>
    <t>50</t>
  </si>
  <si>
    <t>51</t>
  </si>
  <si>
    <t>52</t>
  </si>
  <si>
    <t>53</t>
  </si>
  <si>
    <t>54</t>
  </si>
  <si>
    <t>Permiso por tenencia y porte de armas</t>
  </si>
  <si>
    <t>Capacitación en metrología</t>
  </si>
  <si>
    <t>Servicios de asistencia técnica en materia metrológica</t>
  </si>
  <si>
    <t>Calibración y medición metrológica</t>
  </si>
  <si>
    <t>Comercialización de materiales de referencia</t>
  </si>
  <si>
    <t>Comparación interlaboratorios</t>
  </si>
  <si>
    <t>Tasa para la sostenibilidad del RUNT</t>
  </si>
  <si>
    <t>Explotación de las concesiones de televisión</t>
  </si>
  <si>
    <t>Fiscalización y seguimiento a títulos mineros</t>
  </si>
  <si>
    <t>Derechos de aeródromo</t>
  </si>
  <si>
    <t>Tasas aeroportuarias</t>
  </si>
  <si>
    <t>TASAS Y DERECHOS ADMINISTRATIVOS - FE</t>
  </si>
  <si>
    <t>TASAS Y DERECHOS ADMINISTRATIVOS - EP</t>
  </si>
  <si>
    <t>Recursos de la entidad</t>
  </si>
  <si>
    <t>Intereses por préstamos</t>
  </si>
  <si>
    <t>Contribuciones asociadas a la nómina</t>
  </si>
  <si>
    <t xml:space="preserve">Contribuciones diversas </t>
  </si>
  <si>
    <t>TOTAL INGRESOS VIGENCIA</t>
  </si>
  <si>
    <t>Contribución - Fondo de Solidaridad para Subsidios y Redistribución de Ingresos</t>
  </si>
  <si>
    <t>FONDO DE PENSIONES FONDO ROTATORIO DE NOTARIADO Y REGISTRO</t>
  </si>
  <si>
    <t>Clasificación Central de Producto</t>
  </si>
  <si>
    <t>RECURSOS PROPIOS DEL ESTABLECIMIENTO PÚBLICO</t>
  </si>
  <si>
    <t>A órganos del PGN</t>
  </si>
  <si>
    <t>A entidades territoriales distintas al Sistema General de Participaciones</t>
  </si>
  <si>
    <t>Transferencia Fondo De Desarrollo De La Educación Superior FODESEP - Artículo 91 Ley 30 De 1992</t>
  </si>
  <si>
    <t xml:space="preserve">Prestaciones sociales asumidas por el gobierno </t>
  </si>
  <si>
    <t>Fallos nacionales</t>
  </si>
  <si>
    <t>Fallos internacionales</t>
  </si>
  <si>
    <t>Sentencias</t>
  </si>
  <si>
    <t>Conciliaciones</t>
  </si>
  <si>
    <t>Laudos arbitrales</t>
  </si>
  <si>
    <t>Actividades de atención de la salud humana y de asistencia social</t>
  </si>
  <si>
    <t>Agricultura, ganadería, caza, silvicultura y pesca</t>
  </si>
  <si>
    <t>Administración pública y defensa; planes de seguridad social de afiliación obligatoria</t>
  </si>
  <si>
    <t>Educación</t>
  </si>
  <si>
    <t xml:space="preserve">Actividades de servicios financieros y de seguros </t>
  </si>
  <si>
    <t>Información y comunicaciones</t>
  </si>
  <si>
    <t>Otras actividades de servicios</t>
  </si>
  <si>
    <t>A los hogares diferentes de prestaciones sociales</t>
  </si>
  <si>
    <t>Pago Servicio De La Deuda Externa Instituto Colombiano Para El Fomento De La Educación Superior – ICFES.</t>
  </si>
  <si>
    <t>Adquisición de acciones</t>
  </si>
  <si>
    <t>Adquisición de otras participaciones de capital</t>
  </si>
  <si>
    <t>Gastos por tributos, multas, sanciones e intereses de mora</t>
  </si>
  <si>
    <t>Ventas de establecimiento de mercado</t>
  </si>
  <si>
    <t>1.02. INGRESOS NO TRIBUTARIOS</t>
  </si>
  <si>
    <t>1.02.1. CONTRIBUCIONES</t>
  </si>
  <si>
    <t>1.02.1.01. Contribuciones sociales</t>
  </si>
  <si>
    <t>1.02.1.02. Contribuciones asociadas a la nómina</t>
  </si>
  <si>
    <t>1.02.1.04. Contribuciones diversas</t>
  </si>
  <si>
    <t>1.02.1.01.01. Salud</t>
  </si>
  <si>
    <t>1.02.1.01.02. Pensión</t>
  </si>
  <si>
    <t>1.02.1.01.03. Contribuciones asignaciones de retiro militares y policía</t>
  </si>
  <si>
    <t>1.02.1.02.01. ICBF</t>
  </si>
  <si>
    <t>1.02.1.02.02. SENA</t>
  </si>
  <si>
    <t>1.02.1.02.03. ESAP</t>
  </si>
  <si>
    <t>CÁLCULO POR INGRESOS CORRIENTES</t>
  </si>
  <si>
    <t>1.02.1.04.04. Contribución - Superintendencia de Sociedades</t>
  </si>
  <si>
    <t>1.02.1.04.05. Contribución - Superintendencia de Vigilancia y Seguridad Privada</t>
  </si>
  <si>
    <t>1.02.1.04.08. Contribución de vigilancia - Superintendencia de Industria y Comercio</t>
  </si>
  <si>
    <t>1.02.1.04.09. Contribución de seguimiento - Superintendencia de Industria y Comercio</t>
  </si>
  <si>
    <t>1.02.1.04.10. Contribución - Superintendencia Financiera de Colombia</t>
  </si>
  <si>
    <t>1.02.1.04.11. Contribución - Superintendencia de Servicios Públicos Domiciliarios</t>
  </si>
  <si>
    <t>1.02.1.04.23. Contribución pensionados militares y policía</t>
  </si>
  <si>
    <t>1.02.1.04.33. Derecho económico por precios altos</t>
  </si>
  <si>
    <t>1.02.1.04.34. Derecho económico por participación en la producción</t>
  </si>
  <si>
    <t>1.02.1.04.40. Contribución Nacional de Valorización</t>
  </si>
  <si>
    <t>1.02.1.04.45. Contribución Industria Militar - ICFE</t>
  </si>
  <si>
    <t>1.02.2. TASAS Y DERECHOS ADMINISTRATIVOS</t>
  </si>
  <si>
    <t>1.02.2.01. Expedición de visas</t>
  </si>
  <si>
    <t>1.02.2.02. Expedición de pasaportes</t>
  </si>
  <si>
    <t>1.02.2.03. Apostilla o legalización</t>
  </si>
  <si>
    <t>1.02.2.04. Protocolización de escrituras públicas</t>
  </si>
  <si>
    <t xml:space="preserve">1.02.2.05. Expedición de certificaciones en el exterior </t>
  </si>
  <si>
    <t>1.02.2.06. Certificación sobre la existencia legal de sociedades</t>
  </si>
  <si>
    <t>1.02.2.07. Reconocimiento y autenticación de firmas ante cónsules colombianos</t>
  </si>
  <si>
    <t>1.02.2.08. Expedición de tarjetas de registro consular</t>
  </si>
  <si>
    <t>1.02.2.09. Trámite de nacionalidad colombiana por adopción</t>
  </si>
  <si>
    <t>1.02.2.10. Trámite de renuncia a la nacionalidad colombiana</t>
  </si>
  <si>
    <t>1.02.2.11. Expedición de certificados de antepasados de extranjeros nacionalizados como colombianos por adopción</t>
  </si>
  <si>
    <t>1.02.2.12. Expedición de  certificados de no objeción a la permanencia en el exterior de estudiantes colombianos</t>
  </si>
  <si>
    <t>1.02.2.13. Expedición de cédulas de ciudadanía</t>
  </si>
  <si>
    <t>1.02.2.14. Expedición de tarjetas de identidad</t>
  </si>
  <si>
    <t>1.02.2.15. Expedición de certificaciones no sujetas a reserva legal</t>
  </si>
  <si>
    <t>1.02.2.16. Expedición de bases de datos sujeta a reserva legal</t>
  </si>
  <si>
    <t>1.02.2.17. Expedición de certificaciones excepcionales de nacionalidad</t>
  </si>
  <si>
    <t>1.02.2.18. Expedición de certificados de Registro Civil</t>
  </si>
  <si>
    <t>1.02.2.19. Impresión de publicaciones de la Organización Electoral</t>
  </si>
  <si>
    <t>1.02.2.20. Venta de licencias de software</t>
  </si>
  <si>
    <t>1.02.2.21. Expedición de cédulas de extranjería</t>
  </si>
  <si>
    <t>1.02.2.22. Certificación de movimientos migratorios</t>
  </si>
  <si>
    <t>1.02.2.23. Permisos de ingreso y permanencia en el país</t>
  </si>
  <si>
    <t>1.02.2.24. Expedición de salvoconductos de permanencia y salida del país</t>
  </si>
  <si>
    <t>1.02.2.25. Expedición de información no sujeta a reserva legal</t>
  </si>
  <si>
    <t>1.02.2.26. Expedición de la tarjeta de movilidad fronteriza</t>
  </si>
  <si>
    <t>1.02.2.27. Inscripción al sistema de migración automática</t>
  </si>
  <si>
    <t>1.02.2.28. Verificación migratoria en el sistema PLATINUM</t>
  </si>
  <si>
    <t>1.02.2.29. Expedición de registros sanitarios</t>
  </si>
  <si>
    <t>1.02.2.30. Renovación de la capacidad de laboratorios</t>
  </si>
  <si>
    <t>1.02.2.31. Realización de exámenes de laboratorio</t>
  </si>
  <si>
    <t>1.02.2.32. Expedición de certificados de registro sanitario</t>
  </si>
  <si>
    <t>1.02.2.33. Peajes</t>
  </si>
  <si>
    <t>1.02.2.34. Permiso para transporte de carga</t>
  </si>
  <si>
    <t>1.02.2.35. Autorización para el uso de materiales radiactivos y nucleares</t>
  </si>
  <si>
    <t>1.02.2.36. Evaluación de licencias y trámites ambientales</t>
  </si>
  <si>
    <t>1.02.2.37. Seguimiento a licencias y trámites ambientales</t>
  </si>
  <si>
    <t>1.02.2.38. Tasa de inspección y vigilancia – Superintendencia Nacional de Salud</t>
  </si>
  <si>
    <t>1.02.2.39. Expedición de tarjetas profesionales</t>
  </si>
  <si>
    <t>1.02.2.40. Derechos de registro</t>
  </si>
  <si>
    <t>1.02.2.42. Permiso para el uso del espectro radioeléctrico</t>
  </si>
  <si>
    <t>1.02.2.43. Permiso por tenencia y porte de armas</t>
  </si>
  <si>
    <t>1.02.2.44. Derecho de ingreso áreas protegidas</t>
  </si>
  <si>
    <t>1.02.2.45. Servicios de asistencia técnica en materia metrológica</t>
  </si>
  <si>
    <t>1.02.2.46. Capacitación en metrología</t>
  </si>
  <si>
    <t>1.02.2.47. Calibración y medición metrológica</t>
  </si>
  <si>
    <t>1.02.2.48. Comparación interlaboratorios</t>
  </si>
  <si>
    <t>1.02.2.49. Comercialización de materiales de referencia</t>
  </si>
  <si>
    <t>1.02.2.51. Explotación de las concesiones de televisión</t>
  </si>
  <si>
    <t>1.02.2.53. Derechos de aeródromo</t>
  </si>
  <si>
    <t xml:space="preserve">1.02.2.54. Tasas aeroportuarias </t>
  </si>
  <si>
    <t xml:space="preserve">1.02.3. MULTAS, SANCIONES E INTERESES DE MORA </t>
  </si>
  <si>
    <t>1.02.3.01. Multas y sanciones</t>
  </si>
  <si>
    <t>1.02.3.02. Intereses de mora</t>
  </si>
  <si>
    <t>MULTAS Y SANCIONES - ESTAPÚBLICO</t>
  </si>
  <si>
    <t>1.02.4. DERECHOS ECONÓMICOS POR USO DE RECURSOS NATURALES</t>
  </si>
  <si>
    <t>1.02.4.01. Derecho económico por uso del subsuelo</t>
  </si>
  <si>
    <t>1.02.4.02. Concesiones mineras</t>
  </si>
  <si>
    <t>1.02.4.03. Contraprestaciones portuarias</t>
  </si>
  <si>
    <t>1.02.4.05. Concesiones parques naturales</t>
  </si>
  <si>
    <t>1.02.5. VENTA DE BIENES Y SERVICIOS</t>
  </si>
  <si>
    <t>1.02.5.01. Ventas de establecimiento de mercado</t>
  </si>
  <si>
    <t>1.02.5.02. Ventas incidentales de establecimiento no de mercado</t>
  </si>
  <si>
    <t>1.02.6. TRANSFERENCIAS CORRIENTES</t>
  </si>
  <si>
    <t>1.02.6.01. Indemnizaciones relacionadas con seguros no de vida</t>
  </si>
  <si>
    <t>1.02.6.02. Sentencias y conciliaciones</t>
  </si>
  <si>
    <t>1.02.6.03. Prescripción de depósitos judiciales</t>
  </si>
  <si>
    <t>1.02.6.05. Transferencias de otras unidades de gobierno</t>
  </si>
  <si>
    <t>1.02.6.06. Recursos de terceros en consignación</t>
  </si>
  <si>
    <t>1.02.6.07. Recursos por bienes mostrencos y vocaciones hereditarias</t>
  </si>
  <si>
    <t>1.02.6.08. Recursos por procesos de extinción de dominio</t>
  </si>
  <si>
    <t>1.02.6.09. Compensación UPC – SSS</t>
  </si>
  <si>
    <t>1.02.6.04. Devolución IVA - Instituciones de educación superior</t>
  </si>
  <si>
    <t>Formulario 1.1 Anteproyecto Ingresos - Establecimientos Públicos</t>
  </si>
  <si>
    <t>Formulario 1.1A Cálculo de ingresos corrientes por productos - Establecimientos Públicos</t>
  </si>
  <si>
    <t>1.01.2.10. Impuesto social a las armas y municiones</t>
  </si>
  <si>
    <t>1.01.2.11. Impuesto de remate y adjudicaciones</t>
  </si>
  <si>
    <t>1.01.2.12. Sobretasa nacional a la gasolina</t>
  </si>
  <si>
    <t>1.01.2.13. Sobretasa al ACPM</t>
  </si>
  <si>
    <t>1.02.1.02.04. Escuelas industriales e institutos técnicos</t>
  </si>
  <si>
    <t>1.02.1.03.01. Cuota de fiscalización y auditaje</t>
  </si>
  <si>
    <t>1.02.1.03.02. Aporte a la administración de justicia</t>
  </si>
  <si>
    <t xml:space="preserve">1.02.1.04.01. Contribución - Comisión de Regulación de Comunicaciones (CRC) </t>
  </si>
  <si>
    <t>1.02.1.04.02. Contribución - Comisión de Regulación de Energía y Gas (CREG)</t>
  </si>
  <si>
    <t>1.02.1.04.03. Contribución - Comisión de Regulación de Agua Potable y Saneamiento Básico (CRA)</t>
  </si>
  <si>
    <t>1.02.1.04.07. Contribución - Superintendencia del Subsidio Familiar</t>
  </si>
  <si>
    <t>1.02.1.04.12. Contribución - Superintendencia de Puertos y Transporte</t>
  </si>
  <si>
    <t>1.02.1.04.13. Contribución - Fondo de Compensación Ambiental</t>
  </si>
  <si>
    <t xml:space="preserve">1.02.1.04.14. Contribución - Fondo Apoyo Financiero Zonas No Interconectadas (FAZNI) </t>
  </si>
  <si>
    <t>1.02.1.04.15. Contribución - Fondo Apoyo Financiero para la Energización de las Zonas Rurales Interconectadas (FAER)</t>
  </si>
  <si>
    <t>1.02.1.04.16. Contribución - Fondo de Energías No Convencionales y Gestión Eficiente de la Energía (FENOGE)</t>
  </si>
  <si>
    <t>1.02.1.04.17. Contribución - Fondo Especial de Energía Social (FOES)</t>
  </si>
  <si>
    <t>1.02.1.04.18. Contribución - Fondo Especial Cuota de Fomento de Gas Natural</t>
  </si>
  <si>
    <t>1.02.1.04.19. Contribución - Fondo Especial para el programa de Normalización de Redes Eléctricas (Prone)</t>
  </si>
  <si>
    <t>1.02.1.04.20. Contribución – Fondo de Solidaridad para Subsidios y Redistribución de Ingresos</t>
  </si>
  <si>
    <t>1.02.1.04.21. Contribución - Fondo Emprender</t>
  </si>
  <si>
    <t>1.02.1.04.22. Contribución – Fondo Nacional de las Universidades Estatales de Colombia</t>
  </si>
  <si>
    <t>1.02.1.04.24. Cuota de compensación militar - Fondo de Defensa Nacional</t>
  </si>
  <si>
    <t>1.02.1.04.25. Aporte sobre pólizas de seguros - Fondo Nacional de Bomberos de Colombia</t>
  </si>
  <si>
    <t>1.02.1.04.27. Arancel judicial - Ley 1394 de 2010</t>
  </si>
  <si>
    <t>1.02.1.04.29. Arancel judicial - Ley 1743 de 2014</t>
  </si>
  <si>
    <t>1.02.1.04.30. Contribución especial arbitral</t>
  </si>
  <si>
    <t>1.02.1.04.28. Arancel judicial CSJ - Ley 1653 de 2013</t>
  </si>
  <si>
    <t>1.02.1.04.31. Contribución especial para laudos arbitrales de contenido económico</t>
  </si>
  <si>
    <t>1.02.1.04.36. Aporte afiliados al Sistema General de Pensiones - Subcuenta de Solidaridad</t>
  </si>
  <si>
    <t>1.02.1.04.37. Aporte afiliados al Sistema General de Pensiones - Subcuenta de Subsistencia</t>
  </si>
  <si>
    <t>1.02.1.04.38. Aportes diferenciales - Fondo de Solidaridad Pensional</t>
  </si>
  <si>
    <t>1.02.1.04.39. Aporte pensionados - Fondo de Solidaridad Pensional</t>
  </si>
  <si>
    <t>1.02.1.04.41. Contribución cultural a la boletería de los espectáculos públicos</t>
  </si>
  <si>
    <t>1.02.1.04.42. Recursos por la explotación de juegos de suerte y azar – Fondo de Investigación en Salud</t>
  </si>
  <si>
    <t>1.02.1.04.43. Contribución - Fondo Industria de la Construcción (FIC)</t>
  </si>
  <si>
    <t>1.02.1.04.44. Contribución SOAT - Fondo Nacional de Seguridad Vial</t>
  </si>
  <si>
    <t>1.02.1.04.46. Contribución - Fondo de Seguridad y Convivencia</t>
  </si>
  <si>
    <t xml:space="preserve"> </t>
  </si>
  <si>
    <t>1.02.2.50. Tasa para la sostenibilidad del RUNT</t>
  </si>
  <si>
    <t>1.02.2.52. Fiscalización y seguimiento a títulos mineros</t>
  </si>
  <si>
    <t>1.02.2.41. Autorización para el manejo de sustancias químicas controladas</t>
  </si>
  <si>
    <t>Participación para educación</t>
  </si>
  <si>
    <t xml:space="preserve">Participación para salud </t>
  </si>
  <si>
    <t>Participación para propósito general</t>
  </si>
  <si>
    <t>Atención Integral A La Primera Infancia</t>
  </si>
  <si>
    <t>1.02.1.02.05. Aportes de cesantías</t>
  </si>
  <si>
    <t>Formulario 3. Clasificación económica de los gastos de funcionamiento</t>
  </si>
  <si>
    <t>CLASIFICADOR PRESUPUESTAL</t>
  </si>
  <si>
    <t>CLASIFICADOR ECONÓMICO</t>
  </si>
  <si>
    <t>A</t>
  </si>
  <si>
    <t>FUENTE FINANCIACIÓN</t>
  </si>
  <si>
    <t>GASTOS</t>
  </si>
  <si>
    <t>ACTIVOS NO FINANCIEROS</t>
  </si>
  <si>
    <t>ACTIVOS FINANCIEROS</t>
  </si>
  <si>
    <t>CONCEPTO</t>
  </si>
  <si>
    <r>
      <t xml:space="preserve">VALOR CLASIFICADOR        </t>
    </r>
    <r>
      <rPr>
        <b/>
        <sz val="8"/>
        <color indexed="8"/>
        <rFont val="Arial"/>
        <family val="2"/>
      </rPr>
      <t>APORTES NACIÓN</t>
    </r>
  </si>
  <si>
    <r>
      <t xml:space="preserve">VALOR CLASIFICADOR  </t>
    </r>
    <r>
      <rPr>
        <b/>
        <sz val="8"/>
        <color indexed="8"/>
        <rFont val="Arial"/>
        <family val="2"/>
      </rPr>
      <t>RECURSOS PROPIOS</t>
    </r>
  </si>
  <si>
    <t>REMUNERACIÓN A LOS EMPLEADOS</t>
  </si>
  <si>
    <t>COMPRA DE BIENES Y SERVICIOS</t>
  </si>
  <si>
    <t>INTERESES</t>
  </si>
  <si>
    <t>SUBSIDIOS</t>
  </si>
  <si>
    <t>DONACIONES</t>
  </si>
  <si>
    <t>PRESTACIONES SOCIALES</t>
  </si>
  <si>
    <t>OTROS GASTOS</t>
  </si>
  <si>
    <t>ACTIVOS FIJOS</t>
  </si>
  <si>
    <t>EXISTENCIAS</t>
  </si>
  <si>
    <t>OBJETOS DE VALOR
Y
ACTIVOS NO PRODUCIDOS</t>
  </si>
  <si>
    <t>ADQUISICIÓN ACTIVOS FINANCIEROS</t>
  </si>
  <si>
    <t>GASTOS DE FUNCIONAMIENTO</t>
  </si>
  <si>
    <t xml:space="preserve">          GASTOS DE PERSONAL</t>
  </si>
  <si>
    <t xml:space="preserve">          ADQUISICIÓN DE BIENES  Y SERVICIOS</t>
  </si>
  <si>
    <t xml:space="preserve">          TRANSFERENCIAS CORRIENTES</t>
  </si>
  <si>
    <t xml:space="preserve">            TRANSFERENCIA DE CAPITAL</t>
  </si>
  <si>
    <t xml:space="preserve">          GASTOS DE COMERCIALIZACIÓN Y PRODUCCIÓN</t>
  </si>
  <si>
    <t xml:space="preserve">          ADQUISICIÓN DE ACTIVOS FINANCIEROS</t>
  </si>
  <si>
    <t xml:space="preserve">          DISMINUCIÓN DE PASIVOS</t>
  </si>
  <si>
    <t>ANTEPROYECTO CLASIFICACIÓN ECONÓMICA DE LOS GASTOS DE FUNCIONAMIENTO - VIGENCIA</t>
  </si>
  <si>
    <r>
      <t xml:space="preserve">VALOR CLASIFICADOR POR OBJETO
</t>
    </r>
    <r>
      <rPr>
        <b/>
        <sz val="8"/>
        <color indexed="8"/>
        <rFont val="Arial"/>
        <family val="2"/>
      </rPr>
      <t>TOTAL</t>
    </r>
  </si>
  <si>
    <r>
      <rPr>
        <sz val="8"/>
        <color indexed="8"/>
        <rFont val="Arial"/>
        <family val="2"/>
      </rPr>
      <t xml:space="preserve">VALOR CLASIFICADOR ECONÓMICO
</t>
    </r>
    <r>
      <rPr>
        <b/>
        <sz val="8"/>
        <color indexed="8"/>
        <rFont val="Arial"/>
        <family val="2"/>
      </rPr>
      <t xml:space="preserve">TOTAL </t>
    </r>
  </si>
  <si>
    <t xml:space="preserve">          TRIBUTOS, MULTAS, SANCIONES E INTERESES DE  MORA</t>
  </si>
  <si>
    <t>02.01</t>
  </si>
  <si>
    <t>02.02</t>
  </si>
  <si>
    <t>B</t>
  </si>
  <si>
    <t>C</t>
  </si>
  <si>
    <t>D</t>
  </si>
  <si>
    <t>E</t>
  </si>
  <si>
    <t>F</t>
  </si>
  <si>
    <t>G</t>
  </si>
  <si>
    <t>H</t>
  </si>
  <si>
    <t>I</t>
  </si>
  <si>
    <t>J</t>
  </si>
  <si>
    <t>K</t>
  </si>
  <si>
    <t>L</t>
  </si>
  <si>
    <t>M</t>
  </si>
  <si>
    <t>N</t>
  </si>
  <si>
    <t>P</t>
  </si>
  <si>
    <t>Q</t>
  </si>
  <si>
    <t>O</t>
  </si>
  <si>
    <t>INSTRUCCIONES</t>
  </si>
  <si>
    <t>La tarea consiste en desagregar el monto presupuestal, en todos y cada uno de los conceptos del clasificador económico.</t>
  </si>
  <si>
    <t>El monto presupuestal se debe incluir en las columnas C o D.</t>
  </si>
  <si>
    <t>Al final del ejercicio, los valores de las columnas E y Q, deben ser iguales.</t>
  </si>
  <si>
    <r>
      <t xml:space="preserve">El concepto económico </t>
    </r>
    <r>
      <rPr>
        <b/>
        <sz val="8"/>
        <color indexed="8"/>
        <rFont val="Arial"/>
        <family val="2"/>
      </rPr>
      <t xml:space="preserve">Donaciones </t>
    </r>
    <r>
      <rPr>
        <sz val="8"/>
        <color indexed="8"/>
        <rFont val="Arial"/>
        <family val="2"/>
      </rPr>
      <t xml:space="preserve">son transferencias sin contrapartida, total o parcial, </t>
    </r>
    <r>
      <rPr>
        <b/>
        <sz val="8"/>
        <color indexed="8"/>
        <rFont val="Arial"/>
        <family val="2"/>
      </rPr>
      <t>a otras unidades</t>
    </r>
    <r>
      <rPr>
        <sz val="8"/>
        <color indexed="8"/>
        <rFont val="Arial"/>
        <family val="2"/>
      </rPr>
      <t xml:space="preserve"> de gobierno o a organismos internacionales y que no cumplen ocn la definición de impuesto, subsidio o contribución social.</t>
    </r>
  </si>
  <si>
    <t>Gastos De Administración De Pensiones, Nomina, Archivo Y Otras Actividades Inherentes Decreto 4986 De 2007, Decreto 2721 De 2008 Y Decreto 2601 De 2009</t>
  </si>
  <si>
    <t>Aseguramiento En Salud (Leyes 100 De 1993, 1122 De 2007, 1393 De 2010, 1438 De 2011 Y 1607 De 2012)</t>
  </si>
  <si>
    <t>Recursos A Los Municipios Con Territorios Colectivos De Comunidades Negras. Articulo 255 Ley 1753 De 2015</t>
  </si>
  <si>
    <t>Fondo Para La Participación Ciudadana Y El Fortalecimiento De La Democracia. Articulo 96 Ley 1757 De 2015</t>
  </si>
  <si>
    <t>Fondo Colombia En Paz (FCP) - Decreto 691/2017</t>
  </si>
  <si>
    <t>Colegio Boyacá (Decreto 3176 De 2005 Artículo 2)</t>
  </si>
  <si>
    <t>Instituto Tecnológico Metropolitano</t>
  </si>
  <si>
    <t>Instituto Universitario De La Paz</t>
  </si>
  <si>
    <t>Unidades Tecnológicas De Santander</t>
  </si>
  <si>
    <t>Institución Universitaria Antonio José Camacho-UNIAJC</t>
  </si>
  <si>
    <t>Institución Universitaria De Envigado</t>
  </si>
  <si>
    <t>Institución Universitaria Bellas Artes Y Ciencias De Bolívar</t>
  </si>
  <si>
    <t>Escuela Superior Tecnológica De Artes "Debora Arango"</t>
  </si>
  <si>
    <t>Instituto Departamental De Bellas Artes</t>
  </si>
  <si>
    <t>Politécnico Colombiano "Jaime Isaza Cadavid"</t>
  </si>
  <si>
    <t>Tecnológico De Antioquia</t>
  </si>
  <si>
    <t>Municipios De La Ribera Del Rio Magdalena - Asignaciones especiales</t>
  </si>
  <si>
    <t>Programas De Alimentación Escolar - Asignaciones especiales</t>
  </si>
  <si>
    <t>Resguardos Indígenas - Asignaciones especiales</t>
  </si>
  <si>
    <t>Financiación Estatal Previa De Las Campañas Presidenciales Ley 996 De 2005</t>
  </si>
  <si>
    <t>Centro Internacional De Física (Decreto 267 De 1984)</t>
  </si>
  <si>
    <t>Centro Internacional De Investigaciones Médicas - CIDEIM (Decreto 578 De 1990)</t>
  </si>
  <si>
    <t>A entidades públicas</t>
  </si>
  <si>
    <t>A otras entidades públicas</t>
  </si>
  <si>
    <t>El formulario presenta los conceptos de los gastos de funcionamiento desde el punto de vista presupuestal, columna B - Filas 15-34, y económico, columnas F-P, Filas 11 y 13.</t>
  </si>
  <si>
    <t>El monto económico se debe incluir en las columnas F, G, H, I, J, k ó L si corresponden a gastos propiamente dichos, en las columnas M, N u O si corresponde su uso a la adquisición de activos no financieros, o finalmente en la columna P si se trata de la adquisición de un activo financiero.</t>
  </si>
  <si>
    <r>
      <t xml:space="preserve">Los </t>
    </r>
    <r>
      <rPr>
        <b/>
        <sz val="8"/>
        <color indexed="8"/>
        <rFont val="Arial"/>
        <family val="2"/>
      </rPr>
      <t>Gastos de personal</t>
    </r>
    <r>
      <rPr>
        <sz val="8"/>
        <color indexed="8"/>
        <rFont val="Arial"/>
        <family val="2"/>
      </rPr>
      <t xml:space="preserve"> se refieren a los pagos realizados a un servidor público y que surgen de la relación empleador- empleado.</t>
    </r>
  </si>
  <si>
    <r>
      <t xml:space="preserve">Las </t>
    </r>
    <r>
      <rPr>
        <b/>
        <sz val="8"/>
        <color indexed="8"/>
        <rFont val="Arial"/>
        <family val="2"/>
      </rPr>
      <t>Transferencias corrientes</t>
    </r>
    <r>
      <rPr>
        <sz val="8"/>
        <color indexed="8"/>
        <rFont val="Arial"/>
        <family val="2"/>
      </rPr>
      <t xml:space="preserve"> son efectuadas con base legal por las entidades, sin recibir a cambio ningún bien, servicio o activo como contrapartida directa. Incluye las subvenciones, prestaciones sociales, las sentencias y conciliaciones, entre otros conceptos.</t>
    </r>
  </si>
  <si>
    <r>
      <t xml:space="preserve">Las </t>
    </r>
    <r>
      <rPr>
        <b/>
        <sz val="8"/>
        <color indexed="8"/>
        <rFont val="Arial"/>
        <family val="2"/>
      </rPr>
      <t>Transferencias de capital</t>
    </r>
    <r>
      <rPr>
        <sz val="8"/>
        <color indexed="8"/>
        <rFont val="Arial"/>
        <family val="2"/>
      </rPr>
      <t>, a diferencia de las corrientes, condicionan al receptor a la adquisición de un activo o al pago de un pasivo.</t>
    </r>
  </si>
  <si>
    <r>
      <t xml:space="preserve">Los </t>
    </r>
    <r>
      <rPr>
        <b/>
        <sz val="8"/>
        <color indexed="8"/>
        <rFont val="Arial"/>
        <family val="2"/>
      </rPr>
      <t>Gastos de comercialización y producción</t>
    </r>
    <r>
      <rPr>
        <sz val="8"/>
        <color indexed="8"/>
        <rFont val="Arial"/>
        <family val="2"/>
      </rPr>
      <t xml:space="preserve"> contienen los insumos necesario para realización de estas actividades por la entidad</t>
    </r>
  </si>
  <si>
    <r>
      <t xml:space="preserve">La </t>
    </r>
    <r>
      <rPr>
        <b/>
        <sz val="8"/>
        <color indexed="8"/>
        <rFont val="Arial"/>
        <family val="2"/>
      </rPr>
      <t>Adquisición de bienes y servicios</t>
    </r>
    <r>
      <rPr>
        <sz val="8"/>
        <color indexed="8"/>
        <rFont val="Arial"/>
        <family val="2"/>
      </rPr>
      <t xml:space="preserve"> corresponde a los necesarios para el cumplimiento de las funciones de la entidad. 
La</t>
    </r>
    <r>
      <rPr>
        <b/>
        <sz val="8"/>
        <color indexed="8"/>
        <rFont val="Arial"/>
        <family val="2"/>
      </rPr>
      <t xml:space="preserve"> Adquisición de activos no financieros</t>
    </r>
    <r>
      <rPr>
        <sz val="8"/>
        <color indexed="8"/>
        <rFont val="Arial"/>
        <family val="2"/>
      </rPr>
      <t xml:space="preserve"> incluye activos fijos, objetos de valor y activos no producidos;
Las </t>
    </r>
    <r>
      <rPr>
        <b/>
        <sz val="8"/>
        <color indexed="8"/>
        <rFont val="Arial"/>
        <family val="2"/>
      </rPr>
      <t>Adquisiciones diferentes de activos</t>
    </r>
    <r>
      <rPr>
        <sz val="8"/>
        <color indexed="8"/>
        <rFont val="Arial"/>
        <family val="2"/>
      </rPr>
      <t xml:space="preserve"> incluyen la compra de materiales y suministros y la adquisición de servicios.</t>
    </r>
  </si>
  <si>
    <r>
      <t xml:space="preserve">La </t>
    </r>
    <r>
      <rPr>
        <b/>
        <sz val="8"/>
        <color indexed="8"/>
        <rFont val="Arial"/>
        <family val="2"/>
      </rPr>
      <t>Disminución de pasivos</t>
    </r>
    <r>
      <rPr>
        <sz val="8"/>
        <color indexed="8"/>
        <rFont val="Arial"/>
        <family val="2"/>
      </rPr>
      <t xml:space="preserve"> corresponde a obligaciones de gasto sustentadas en el recaudo previo de los recursos. Incluye cesantías, devolución del ahorro voluntario de los trabajadores y de depósitos en prenda.</t>
    </r>
  </si>
  <si>
    <r>
      <t xml:space="preserve">Los </t>
    </r>
    <r>
      <rPr>
        <b/>
        <sz val="8"/>
        <color indexed="8"/>
        <rFont val="Arial"/>
        <family val="2"/>
      </rPr>
      <t>Tributos, multas, sanciones e intereses de mora</t>
    </r>
    <r>
      <rPr>
        <sz val="8"/>
        <color indexed="8"/>
        <rFont val="Arial"/>
        <family val="2"/>
      </rPr>
      <t xml:space="preserve"> incluyen los pagos por impuestos, contribuciones, estampillas y tasas y derechos administrativos.</t>
    </r>
  </si>
  <si>
    <t>Gastos</t>
  </si>
  <si>
    <r>
      <t xml:space="preserve">El concepto económico </t>
    </r>
    <r>
      <rPr>
        <b/>
        <sz val="8"/>
        <color indexed="8"/>
        <rFont val="Arial"/>
        <family val="2"/>
      </rPr>
      <t>Remuneraciones</t>
    </r>
    <r>
      <rPr>
        <sz val="8"/>
        <color indexed="8"/>
        <rFont val="Arial"/>
        <family val="2"/>
      </rPr>
      <t xml:space="preserve"> se refiere a los pagos realizados a una persona y que surgen de la relación empleador- empleado. Incluye los sueldos y salarios, y las contribuciones sociales.</t>
    </r>
  </si>
  <si>
    <r>
      <t xml:space="preserve">El concepto económico </t>
    </r>
    <r>
      <rPr>
        <b/>
        <sz val="8"/>
        <color indexed="8"/>
        <rFont val="Arial"/>
        <family val="2"/>
      </rPr>
      <t>Intereses</t>
    </r>
    <r>
      <rPr>
        <sz val="8"/>
        <color indexed="8"/>
        <rFont val="Arial"/>
        <family val="2"/>
      </rPr>
      <t xml:space="preserve"> hace referencia a los gastos en que incurre la entidad por utilizar recursos obtenidos en préstamo.</t>
    </r>
  </si>
  <si>
    <r>
      <t xml:space="preserve">El concepto económico </t>
    </r>
    <r>
      <rPr>
        <b/>
        <sz val="8"/>
        <color indexed="8"/>
        <rFont val="Arial"/>
        <family val="2"/>
      </rPr>
      <t xml:space="preserve">Subsidios </t>
    </r>
    <r>
      <rPr>
        <sz val="8"/>
        <color indexed="8"/>
        <rFont val="Arial"/>
        <family val="2"/>
      </rPr>
      <t xml:space="preserve">hace referencia a transferencias sin contrapartida, total o parcial, que se hacen a las </t>
    </r>
    <r>
      <rPr>
        <b/>
        <sz val="8"/>
        <color indexed="8"/>
        <rFont val="Arial"/>
        <family val="2"/>
      </rPr>
      <t>empresas</t>
    </r>
    <r>
      <rPr>
        <sz val="8"/>
        <color indexed="8"/>
        <rFont val="Arial"/>
        <family val="2"/>
      </rPr>
      <t xml:space="preserve"> en función de los niveles de actividad productiva o de los precios de los bienes y servicios que producen, venden, exportan o importan.</t>
    </r>
  </si>
  <si>
    <r>
      <t xml:space="preserve">El concepto económico </t>
    </r>
    <r>
      <rPr>
        <b/>
        <sz val="8"/>
        <color indexed="8"/>
        <rFont val="Arial"/>
        <family val="2"/>
      </rPr>
      <t>Compra de bienes y servicios</t>
    </r>
    <r>
      <rPr>
        <sz val="8"/>
        <color indexed="8"/>
        <rFont val="Arial"/>
        <family val="2"/>
      </rPr>
      <t xml:space="preserve"> comprende los utilizados por la entidad para desarrollar su objeto misional. No incluye los activos fijos, los que adquiera y distribuya sin transformación, los que adquiere para formación de capital por cuenta propia ni los objetos de valor.</t>
    </r>
  </si>
  <si>
    <r>
      <t xml:space="preserve">El concepto económico </t>
    </r>
    <r>
      <rPr>
        <b/>
        <sz val="8"/>
        <color indexed="8"/>
        <rFont val="Arial"/>
        <family val="2"/>
      </rPr>
      <t>Prestaciones sociales</t>
    </r>
    <r>
      <rPr>
        <sz val="8"/>
        <color indexed="8"/>
        <rFont val="Arial"/>
        <family val="2"/>
      </rPr>
      <t xml:space="preserve"> son transferencias a los hogares para atender necesidades que surgen de riesgos sociales en salud, empleo, vivienda, educación, edad y pensión. Corresponden a prestaciones de seguridad social, asistencia social y las relacionadas con el empleo.</t>
    </r>
  </si>
  <si>
    <r>
      <t xml:space="preserve">El concepto económico </t>
    </r>
    <r>
      <rPr>
        <b/>
        <sz val="8"/>
        <color indexed="8"/>
        <rFont val="Arial"/>
        <family val="2"/>
      </rPr>
      <t>Otros gastos</t>
    </r>
    <r>
      <rPr>
        <sz val="8"/>
        <color indexed="8"/>
        <rFont val="Arial"/>
        <family val="2"/>
      </rPr>
      <t xml:space="preserve">  comprenden los de la propiedad (como dividendos, excedentes a Nación), transferencias no clasificadas en otra parte, pago de primas, tasas e indemnizaciones. </t>
    </r>
  </si>
  <si>
    <t>Activos financieros</t>
  </si>
  <si>
    <r>
      <t xml:space="preserve">El concepto económico </t>
    </r>
    <r>
      <rPr>
        <b/>
        <sz val="8"/>
        <color indexed="8"/>
        <rFont val="Arial"/>
        <family val="2"/>
      </rPr>
      <t>Adquisición de activos financieros</t>
    </r>
    <r>
      <rPr>
        <sz val="8"/>
        <color indexed="8"/>
        <rFont val="Arial"/>
        <family val="2"/>
      </rPr>
      <t xml:space="preserve"> se refiere a la compra de derechos financieros, por ejemplo: acciones, bonos y TES. Incluye la concesión de préstamos.</t>
    </r>
  </si>
  <si>
    <r>
      <t xml:space="preserve">La </t>
    </r>
    <r>
      <rPr>
        <b/>
        <sz val="8"/>
        <color indexed="8"/>
        <rFont val="Arial"/>
        <family val="2"/>
      </rPr>
      <t>Adquisición de activos financieros</t>
    </r>
    <r>
      <rPr>
        <sz val="8"/>
        <color indexed="8"/>
        <rFont val="Arial"/>
        <family val="2"/>
      </rPr>
      <t xml:space="preserve"> se refiere a la compra de derechos financieros, por ejemplo: acciones, bonos,  y TES. Incluye la concesión de préstamos.</t>
    </r>
  </si>
  <si>
    <t>Activos no financieros</t>
  </si>
  <si>
    <r>
      <t xml:space="preserve">El concepto económico </t>
    </r>
    <r>
      <rPr>
        <b/>
        <sz val="8"/>
        <color indexed="8"/>
        <rFont val="Arial"/>
        <family val="2"/>
      </rPr>
      <t xml:space="preserve">Activos fijos </t>
    </r>
    <r>
      <rPr>
        <sz val="8"/>
        <color indexed="8"/>
        <rFont val="Arial"/>
        <family val="2"/>
      </rPr>
      <t>hace referencia a activos producidos que se utilizan repetida o continuamente en procesos de producción durante más de un año.</t>
    </r>
  </si>
  <si>
    <r>
      <t xml:space="preserve">El concepto económico </t>
    </r>
    <r>
      <rPr>
        <b/>
        <sz val="8"/>
        <color indexed="8"/>
        <rFont val="Arial"/>
        <family val="2"/>
      </rPr>
      <t>Existencias</t>
    </r>
    <r>
      <rPr>
        <sz val="8"/>
        <color indexed="8"/>
        <rFont val="Arial"/>
        <family val="2"/>
      </rPr>
      <t xml:space="preserve"> hace referencia a los activos producidos que han entrado en existencia en el período actual o en un período anterior, y que se mantienen para ser vendidos, utilizados en la producción o destinados a otro uso en una fecha posterior.</t>
    </r>
  </si>
  <si>
    <r>
      <t xml:space="preserve">El concepto económico </t>
    </r>
    <r>
      <rPr>
        <b/>
        <sz val="8"/>
        <color indexed="8"/>
        <rFont val="Arial"/>
        <family val="2"/>
      </rPr>
      <t xml:space="preserve">Objetos de Valor </t>
    </r>
    <r>
      <rPr>
        <sz val="8"/>
        <color indexed="8"/>
        <rFont val="Arial"/>
        <family val="2"/>
      </rPr>
      <t xml:space="preserve">hace referencia a bienes de considerable valor que no se usan para fines de producción o consumo, sino que se mantienen a lo largo del tiempo principalmente como depósitos de valor;  por su parte, los </t>
    </r>
    <r>
      <rPr>
        <b/>
        <sz val="8"/>
        <color indexed="8"/>
        <rFont val="Arial"/>
        <family val="2"/>
      </rPr>
      <t>Activos no producidos</t>
    </r>
    <r>
      <rPr>
        <sz val="8"/>
        <color indexed="8"/>
        <rFont val="Arial"/>
        <family val="2"/>
      </rPr>
      <t xml:space="preserve"> incluyen las tierras y terrenos, los yacimientos de minerales del subsuelo, los peces en los mares abiertos pero territoriales y el espectro radial y las creaciones de la sociedad.</t>
    </r>
  </si>
  <si>
    <t>Multas y sanciones</t>
  </si>
  <si>
    <t>Intereses de mora</t>
  </si>
  <si>
    <t>MULTAS Y SANCIONES</t>
  </si>
  <si>
    <t>Remuneraciones no constitutivas de factor salarial</t>
  </si>
  <si>
    <t>002</t>
  </si>
  <si>
    <t>001</t>
  </si>
  <si>
    <t>003</t>
  </si>
  <si>
    <t>004</t>
  </si>
  <si>
    <t>006</t>
  </si>
  <si>
    <t>010</t>
  </si>
  <si>
    <t>005</t>
  </si>
  <si>
    <t>007</t>
  </si>
  <si>
    <t>008</t>
  </si>
  <si>
    <t>009</t>
  </si>
  <si>
    <t>Transferencia A La Sociedad De Activos Especiales SAE - S.A.S - Articulo 90 Ley 1708 De 2014</t>
  </si>
  <si>
    <t xml:space="preserve">Asociación Internacional De Organismos De Supervisión De Fondos De Pensiones-AIOS. Articulo 97 Ley 795 De 2003 </t>
  </si>
  <si>
    <t xml:space="preserve">Organización Internacional De Supervisores De Pensiones - IOPS. Articulo 112 Ley 795 De 2003 </t>
  </si>
  <si>
    <t>Foro Interparlamentario Para Las Américas - FIPA (Ley 1096 De 2006)</t>
  </si>
  <si>
    <t>Parlamento Latinoamericano (Ley 83 De 1988)</t>
  </si>
  <si>
    <t>Unión Interparlamentaria (Ley 204 De 1995)</t>
  </si>
  <si>
    <t>OLACEFS (Ley 46 De 1981)</t>
  </si>
  <si>
    <t>Organización Mundial De Propiedad Intelectual -OMPI- Ley 33 De 1987</t>
  </si>
  <si>
    <t>Unión Internacional De Telecomunicaciones-UIT-Ley 252 De 1995</t>
  </si>
  <si>
    <t>Alto Comisionado De Las Naciones Unidas Para Los Refugiados. ACNUR (Ley 13 De 1945 Y 35 De 1961)</t>
  </si>
  <si>
    <t>Asociación De Estados Del Caribe. AEC. (Ley 216 De 1995)</t>
  </si>
  <si>
    <t>Asociación Latinoamericana De Integración. ALADI. (Ley 45 De 1981)</t>
  </si>
  <si>
    <t>Buro Internacional De Exposiciones (Ley 52/1930)</t>
  </si>
  <si>
    <t>Centro De Ciencia Y Tecnología De Los Países No Alineados Y Otros Países En Desarrollo. (Ley 354/1997)</t>
  </si>
  <si>
    <t>Centro Regional Para El Fomento Del Libro En América Latina Y El Caribe. CERLALC. (Ley 65 De 1986)</t>
  </si>
  <si>
    <t>Comisión Económica Para América Latina. CEPAL. (Ley 13 De 1945)</t>
  </si>
  <si>
    <t>Comisión Internacional Humanitaria. CIH. (Ley 11 De 1992 Y Ley 171 De 1994)</t>
  </si>
  <si>
    <t>Comisión Permanente Del Pacifico Sur. CPPS. (Ley 7 De 1980)</t>
  </si>
  <si>
    <t>Comisión Preparatoria De La Organización Para La Prohibición De Armas Químicas. OPAQ. (Ley 13/1945 Y Ley 525/1999)</t>
  </si>
  <si>
    <t>Comité Internacional De La Cruz Roja. Contribución Ordinaria. CICR. (Ley 5 De 1960)</t>
  </si>
  <si>
    <t>Consejo Colombiano De Cooperación En El Pacifico. COLPEC. (Ley 827 De 2003)</t>
  </si>
  <si>
    <t>Convención De Basilea. (Ley 253 De 1996)</t>
  </si>
  <si>
    <t>Convención De Las Naciones Unidas Contra La Desertización. UNCLD. (Ley 461 De 1998)</t>
  </si>
  <si>
    <t>Convención Marco De Las Naciones Unidas Sobre Cambio Climático. (Ley 164 De 1994)</t>
  </si>
  <si>
    <t>Convención Minas Antipersonales. (Ley 554 De 2000)</t>
  </si>
  <si>
    <t>Convención Para Ciertas Armas Convencionales. CCW. Ley 469 De 1998</t>
  </si>
  <si>
    <t>Convenio De Estocolmo Sobre Contaminantes Orgánicos Persistentes (Ley 1196/2008)</t>
  </si>
  <si>
    <t>Convenio Relativo A Los Humedales De Importancia Internacional Especialmente Como Hábitat De Aves Acuáticas. (Ley 357 De 1997)</t>
  </si>
  <si>
    <t>Corte Penal Internacional. CPI.  (Ley 742 De 2002)</t>
  </si>
  <si>
    <t>Corte Permanente De Arbitraje. CPA. (Ley 251 De 1995)</t>
  </si>
  <si>
    <t>Cuota Concordataria. (Ley 20 De 1974)</t>
  </si>
  <si>
    <t>Decisión Del Consejo De La Organización Para La Cooperación Y El Desarrollo Económico OCDE. (Decreto 2608 De 2010)</t>
  </si>
  <si>
    <t>Organización De Las Naciones Unidas Para El Desarrollo Industrial. ONUDI. (Ley 46 De 1980)</t>
  </si>
  <si>
    <t>Fondo Convenio Viena Protección Capa De Ozono. (Ley 30 De 1990)</t>
  </si>
  <si>
    <t>Fondo De Las Naciones Unidas Para La Infancia. Unicef. (Ley 13 De 1945)</t>
  </si>
  <si>
    <t>Fondo Especial Para Las Migraciones (Art. 6 Ley 1465 De 2011 - Decreto 4976 De 2011)</t>
  </si>
  <si>
    <t>Fondo Fiduciario Para El Plan De Acción Del Pacifico Sudeste. (Ley 13 De 1945)</t>
  </si>
  <si>
    <t>Fondo Fiduciario Para El Programa Ambiental Del Caribe. (Ley 13 De 1945)</t>
  </si>
  <si>
    <t>Foro Internacional De Desarrollo Agrícola. FIDA. (Ley 36 De 1979)</t>
  </si>
  <si>
    <t>Gastos Funcionamiento Sede De La Oficina Central Parlamento Andino</t>
  </si>
  <si>
    <t>Grupo De Acción Financiera Contra El Lavado De Activos -GAFISUD. (Ley 1186 De 2008)</t>
  </si>
  <si>
    <t>Instituto Interamericano De Cooperación Para La Agricultura. IICA. (Ley 72 De 1979)</t>
  </si>
  <si>
    <t>Instituto Panamericano De Geografía E Historia. IPGH. (Ley 1 De 1951)</t>
  </si>
  <si>
    <t>Instituto Para La Integración De América Latina. INTAL. (Ley 102 De 1959)</t>
  </si>
  <si>
    <t>Naciones Unidas Para Todas Las Operaciones De Mantenimiento De La Paz. OMP. Ley 13 De 1945</t>
  </si>
  <si>
    <t>Organismo Internacional De Energía Atómica. OIEA. (Ley 16/1960)</t>
  </si>
  <si>
    <t>Organización De Estados Americanos -OEA- Fondos Específicos. (Ley 1 De 1951, Ley 77 De 1986)</t>
  </si>
  <si>
    <t>Organización De Estados Americanos OEA. Fondo Regular. (Ley 1 De 1951, Ley 77 De 1986)</t>
  </si>
  <si>
    <t>Organización De Las Naciones Unidas Para La Agricultura Y La Alimentación. Aporte Convenio Internacional. FAO. (Ley 181 De 1948)</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</si>
  <si>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</si>
  <si>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</si>
  <si>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</si>
  <si>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</si>
  <si>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</si>
  <si>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</si>
  <si>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</si>
  <si>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</si>
  <si>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</si>
  <si>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</si>
  <si>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</si>
  <si>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</si>
  <si>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</si>
  <si>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</si>
  <si>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</si>
  <si>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</si>
  <si>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</si>
  <si>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</si>
  <si>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</si>
  <si>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</si>
  <si>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</si>
  <si>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</si>
  <si>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</si>
  <si>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</si>
  <si>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</si>
  <si>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</si>
  <si>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</si>
  <si>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</si>
  <si>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</si>
  <si>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</si>
  <si>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</si>
  <si>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</si>
  <si>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</si>
  <si>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</si>
  <si>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</si>
  <si>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</si>
  <si>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</si>
  <si>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</si>
  <si>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</si>
  <si>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</si>
  <si>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</si>
  <si>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</si>
  <si>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</si>
  <si>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</si>
  <si>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</si>
  <si>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</si>
  <si>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</si>
  <si>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</si>
  <si>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</si>
  <si>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</si>
  <si>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</si>
  <si>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</si>
  <si>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</si>
  <si>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</si>
  <si>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</si>
  <si>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</si>
  <si>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</si>
  <si>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</si>
  <si>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</si>
  <si>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</si>
  <si>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</si>
  <si>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</si>
  <si>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</si>
  <si>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</si>
  <si>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</si>
  <si>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</si>
  <si>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</si>
  <si>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</si>
  <si>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</si>
  <si>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</si>
  <si>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</si>
  <si>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</si>
  <si>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</si>
  <si>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</si>
  <si>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</si>
  <si>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</si>
  <si>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</si>
  <si>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</si>
  <si>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</si>
  <si>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</si>
  <si>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</si>
  <si>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</si>
  <si>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</si>
  <si>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</si>
  <si>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</si>
  <si>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</si>
  <si>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</si>
  <si>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</si>
  <si>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</si>
  <si>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</si>
  <si>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</si>
  <si>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</si>
  <si>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</si>
  <si>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</si>
  <si>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</si>
  <si>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</si>
  <si>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</si>
  <si>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</si>
  <si>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</si>
  <si>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</si>
  <si>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</si>
  <si>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</si>
  <si>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</si>
  <si>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</si>
  <si>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</si>
  <si>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</si>
  <si>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</si>
  <si>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</si>
  <si>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</si>
  <si>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</si>
  <si>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</si>
  <si>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</si>
  <si>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</si>
  <si>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</si>
  <si>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</si>
  <si>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</si>
  <si>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</si>
  <si>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</si>
  <si>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</si>
  <si>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</si>
  <si>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</si>
  <si>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</si>
  <si>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</si>
  <si>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</si>
  <si>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</si>
  <si>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</si>
  <si>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</si>
  <si>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Organización De Las Naciones Unidas. ONU. (Ley 13 De 1945)</t>
  </si>
  <si>
    <t>Organización Iberoamericana De La Juventud OIJ (Ley 535 De 1999)</t>
  </si>
  <si>
    <t>Organización Internacional Hidrográfica. OIH. (Ley 408 De 1997)</t>
  </si>
  <si>
    <t>Organización Internacional Para Las Migraciones. OIM. (Ley 13 De 1961 Y Ley 50 De 1988)</t>
  </si>
  <si>
    <t>Organización Latinoamericana De Energía. OLADE. (Ley 6 De 1976)</t>
  </si>
  <si>
    <t>Organización Meteorológica Mundial. OMM. (Ley 36 De 1961)</t>
  </si>
  <si>
    <t>Organización Mundial De La Salud. OMS. (Ley 19 De 1959)</t>
  </si>
  <si>
    <t>Organización Panamericana De La Salud. OPS.  (Ley 51 De 1931)</t>
  </si>
  <si>
    <t>Organización Para La Proscripción De Las Armas Nucleares En América Latina. OPANAL. (Ley 45 De 1971)</t>
  </si>
  <si>
    <t>Parlamento Andino. (Ley 94 De 1985)</t>
  </si>
  <si>
    <t>Plan Puebla Panamá (PPP).  Art. 224 Constitución Política</t>
  </si>
  <si>
    <t>Programa De Las Naciones Unidas Para El Desarrollo. PNUD. (Ley 13 De 1945)</t>
  </si>
  <si>
    <t>Programa De Las Naciones Unidas Para El Medio Ambiente. PNUMA. (Ley 13 De 1945)</t>
  </si>
  <si>
    <t>Programa De Las Naciones Unidas Para La Fiscalización Internacional De Las Drogas. PNUFID. (Ley 13 De 1945)</t>
  </si>
  <si>
    <t>Programa Mundial De Alimentos. PMA. (Ley 13 De 1945)</t>
  </si>
  <si>
    <t>Protocolo De Enmienda Al Tratado De Cooperación Amazónica - Ley 690 De 2001</t>
  </si>
  <si>
    <t>Secretaria General Iberoamérica. (Ley 1140 De 2007)</t>
  </si>
  <si>
    <t>Sistema Económico Latinoamericano. SELA. (Ley 15 De 1979)</t>
  </si>
  <si>
    <t>Tratado Americano De Solución De Conflictos Pacíficos. Fondo De Desarrollo Fronterizo Y Reparación Social (Ley 37 De 1961)</t>
  </si>
  <si>
    <t>Unión De Naciones Suramericanas UNASUR (Ley 1440 De 2011)</t>
  </si>
  <si>
    <t>Unión Postal Universal. UPU. (Ley 19 De 1978)</t>
  </si>
  <si>
    <t>Oficina Inter. De Epizootias Dl 1149/1956</t>
  </si>
  <si>
    <t>Instituto Interamericano Para La Investigación Del Cambio Global -IAI-Contribución Voluntaria (Ley 304 De 1996)</t>
  </si>
  <si>
    <t>Convención Del Metro - Oficina Internacional De Pesas Y Medidas - BIPM. Ley 1512 De 2012</t>
  </si>
  <si>
    <t>Comité Global De Preferencias Comerciales Entre Países En Desarrollo (Ley 8 De 1992)</t>
  </si>
  <si>
    <t>Organización Mundial De Turismo O.M.T. (Ley 63 De 1989)</t>
  </si>
  <si>
    <t>Organización Mundial Del Comercio. OMC. (Ley 170 De 1994)</t>
  </si>
  <si>
    <t>Secretaria General De La Comunidad Andina. (Ley 8 De 1973)</t>
  </si>
  <si>
    <t>Tribunal De Justicia De La Comunidad Andina. (Ley 17 De 1980)</t>
  </si>
  <si>
    <t>Asociación Internacional De Presupuesto Público -ASIP, Ley 493 De 1999.</t>
  </si>
  <si>
    <t>Organización Para La Cooperación Y El Desarrollo Económico OCDE-Articulo 47 Ley 1450 De 2011</t>
  </si>
  <si>
    <t>Tratado Constitutivo De La Conferencia De Ministros De Justicia De Los Países Iberoamericanos (Ley 176 De 1994)</t>
  </si>
  <si>
    <t>Organización Internacional Del Trabajo (Ley 49 / 1919) - OIT</t>
  </si>
  <si>
    <t>Organización Internacional De Policía Criminal. Interpol. (D.L.3169 De 1968 Y D.L. 1717 De 1960)</t>
  </si>
  <si>
    <t>Asociación Iberoamericana De Tribunales De Justicia Fiscal Y Administrativa Y La Asociación Internacional De Altas Jurisdicciones Administrativas. Ley 1331 De 2009</t>
  </si>
  <si>
    <t>Asociación De Superintendentes De Seguros De América Latina -ASSAL. Articulo 97 Ley 795 De 2003</t>
  </si>
  <si>
    <t>Consejo Centroamericano De Superintendentes De Bancos, De Seguros Y De Otras Instituciones Financieras.  Articulo 112 Ley 795 De 2003</t>
  </si>
  <si>
    <t>Centro Interamericano De Administradores Tributarios - Art. 159, Ley 223 De 1995</t>
  </si>
  <si>
    <t>Consejo De Cooperación Aduanera - (Ley 10 De 1992)</t>
  </si>
  <si>
    <t xml:space="preserve">Centro Latinoamericano De Física. CLAF. (Ley 10 De 1970) </t>
  </si>
  <si>
    <t xml:space="preserve">Organización Internacional De Azúcar. OIA. (Ley 64 De 1988) </t>
  </si>
  <si>
    <t xml:space="preserve">Fondo Fiduciario De Las Naciones Unidas Para El Envejecimiento. (Ley 13 De 1945) </t>
  </si>
  <si>
    <t xml:space="preserve">Fondo De Contribuciones Voluntarias De Las Naciones Unidas Para Los Impedidos. (Ley 13 De 1945) </t>
  </si>
  <si>
    <t xml:space="preserve">Convenio Para El Control Del Tabaco (Ley 1109/2006) </t>
  </si>
  <si>
    <t xml:space="preserve">Fondo De Víctimas De La Corte Penal Internacional CPI – (Ley 742/2002, Resolución 6 Del 2002 Y 3 Del 2005) </t>
  </si>
  <si>
    <t xml:space="preserve">Estatuto De La Agencia Internacional De Energías Renovables - IRENA (Ley 1665 / 2013) </t>
  </si>
  <si>
    <t xml:space="preserve">Fondos Binacionales </t>
  </si>
  <si>
    <t>Transferir a la Autoridad Nacional de Licencias Ambientales ANLA. Articulo 96 Ley 633 de 2000</t>
  </si>
  <si>
    <t>Transferir a la Agencia Nacional del Espectro Articulo 31 Ley 1341 de 2009 y Artículo 6o. del Decreto 4169 de 2011</t>
  </si>
  <si>
    <t>Transferir a la Superintendencia De Industria Y Comercio Decretos 1130 y 1620 de 1999 y 2003.  Leyes 1341 y 1369 de 2009</t>
  </si>
  <si>
    <t>Servicio Pospenitenciario Ley 65/93</t>
  </si>
  <si>
    <t>Fondo De Fomento Agropecuario Decreto Ley 1279 De 1994</t>
  </si>
  <si>
    <t>Fondo De Compensación Ambiental Distribución Comité Fondo-Ministerio Del Medio Ambiente Articulo 24 Ley 344 De 1996</t>
  </si>
  <si>
    <t>Gastos Inherentes a la Intervención Administrativa Parágrafo 3, art. 10, Decreto 4334 de 2008, art. 1   Decreto 1761 de 2009</t>
  </si>
  <si>
    <t>Apoyo Comité Interinstitucional De Alertas Tempranas CIAT Sentencia T-025 De 2004</t>
  </si>
  <si>
    <t>Fondo Nacional De Seguridad Y Convivencia Ciudadana –FONSECON</t>
  </si>
  <si>
    <t>Fondo Nacional Para La Lucha Contra La Trata De Personas. Ley 985 de 2005 y Decreto 4319 de 2006</t>
  </si>
  <si>
    <t>Fortalecimiento a la consulta previa. Convenio 169 OIT, ley 21 de 1991, Ley 70 de 1993</t>
  </si>
  <si>
    <t>Plan De Promoción De Colombia En El Exterior</t>
  </si>
  <si>
    <t>Fondo De Protección De Justicia. Decreto 1890/99 y Decreto 200/03</t>
  </si>
  <si>
    <t>Fondo Para Los Notarios De Insuficientes Ingresos. Decreto 1672 de 1997</t>
  </si>
  <si>
    <t>Deportación a Extranjeros</t>
  </si>
  <si>
    <t>Fondo Especial. Comisión Nacional de búsqueda (Art. 18 Ley 971 De 2005)</t>
  </si>
  <si>
    <t>Apoyo Al Funcionamiento Del Mecanismo Independiente De Discapacidad -Artículo 30. Ley 1618 de 2013</t>
  </si>
  <si>
    <t>Desarrollo De Funciones De Apoyo Al Sector Agropecuario En Ciencia, Tecnología E Innovación A Cargo De Corpoica A Nivel Nacional. Ley 1731 De 2014</t>
  </si>
  <si>
    <t>Comisión De Búsqueda De Personas Desaparecidas Ley 589 De 2000</t>
  </si>
  <si>
    <t>Recursos Para La Corporación Autónoma Regional Del Rio Grande De La Magdalena. Articulo 17 Ley 161 De 1994</t>
  </si>
  <si>
    <t>Recursos A Municipios, Espectáculos Públicos Art. 7 De La Ley 1493 Del 26 De diciembre De 2011</t>
  </si>
  <si>
    <t>Recursos A Los Municipios Con Resguardos Indígenas Art. 24 Ley 44 de 1990, Art. 184 Ley 223 De 1995</t>
  </si>
  <si>
    <t>Pueblo Nukak Maku (Artículo 35 Decreto 1953 de 2014)</t>
  </si>
  <si>
    <t>Transferir A Las Entidades Territoriales Para Apoyar La Operación Del Programa De Alimentación Escolar Ley 1530 de 2012</t>
  </si>
  <si>
    <t>Seguimiento, Actualización De Cálculos Actuariales, Diseño De Admon Financiera Del Pasivo Pensional De Las Entidades Territoriales (Artículo 48 De La Ley 863/2003)</t>
  </si>
  <si>
    <t>Pago Acreencias Ley 226 De 1995</t>
  </si>
  <si>
    <t>Cumplimiento Parágrafo Único Artículo 4° Ley 1393 De 2010. Compensación Departamentos</t>
  </si>
  <si>
    <t>Compensación De Las Disminuciones Del Recaudo Por Concepto De Derechos De Explotación Del Juego De Apuestas Permanentes.  Decreto 2550 De 2012</t>
  </si>
  <si>
    <t>Cumplimiento Parágrafo Único Artículo 4° Ley 1393 De 2010. Compensación Distrito Capital</t>
  </si>
  <si>
    <t>Transferencia A Departamentos, Municipios Y Fonpet, Recursos De Juegos De Suerte Y Azar - Ley 643 De 2001</t>
  </si>
  <si>
    <t>Transferencias Bienestar Universitario (Ley 30 de 1992)</t>
  </si>
  <si>
    <t>Actividades De Promoción Y Desarrollo De La Cultura-Convenios Sector Público (Ley 397 de 1997)</t>
  </si>
  <si>
    <t>Ley 37 De 1987 - Aportes Conservatorio Del Tolima</t>
  </si>
  <si>
    <t>Atención De Desastres Y Emergencias En El Territorio Nacional -Fondo Nacional De Gestión Del Riego De Desastres</t>
  </si>
  <si>
    <t>Comisión Nacional Intersectorial De Aseguramiento De La Calidad De La Educación Superior – CONACES</t>
  </si>
  <si>
    <t>Consejo Nacional De Acreditación – CNA</t>
  </si>
  <si>
    <t>Consejo Nacional De Educación Superior - CESU (Ley 30 De 1992)</t>
  </si>
  <si>
    <t>Apoyo Para El Funcionamiento Del Colegio Miguel Antonio Caro - Transferencia Al Icetex</t>
  </si>
  <si>
    <t>Garantías Para Bonos Hipotecarios Y Titularización Para Financiar Cartera Vis. Articulo 30 Ley 546 de 1999</t>
  </si>
  <si>
    <t>Ajuste IPC Vigencias Anteriores – Universidades</t>
  </si>
  <si>
    <t>Escuela Nacional Del Deporte - Art. 51 Decreto 2845 De 1984</t>
  </si>
  <si>
    <t>Transferencia A La Sociedad Fiduciaria De Desarrollo Agropecuario S.A.         Fiduagraria - Patrimonio Autónomo De Remanentes - Incoder En Liquidación</t>
  </si>
  <si>
    <t>Consejo Nacional De Juegos De Suerte Y Azar, Art.46 Ley 643/01</t>
  </si>
  <si>
    <t>Mesadas Pensionales Enfermos De Lepra (Ley 148 de 1961) (De Pensiones)</t>
  </si>
  <si>
    <t>Transferir A Colpensiones - Administración Beneficios Económicos Periódicos (Ley 1328 De 2009 Y Decreto 604 De 2013) (De Pensiones)</t>
  </si>
  <si>
    <t>Sostenimiento Educativo Hijos Enfermos De Lepra (Ley 148 De 1961) (No De Pensiones)</t>
  </si>
  <si>
    <t>Subsidio Enfermos De Lepra (Decreto 0475 De 1954/ Decreto 1975 De 1957/ Ley 148 De 1961/ Ley 380 De 1997) (No De Pensiones)</t>
  </si>
  <si>
    <t>Derechos De Los Soldados Cuando Reciben Lesiones Permanentes, Literal f, Art. 40, Ley 48 De 1993 (No De Pensiones)</t>
  </si>
  <si>
    <t>Subsidio Veteranos Guerra De Corea Y Conflicto Con El Perú. Ley 683-2001 (No De Pensiones)</t>
  </si>
  <si>
    <t>Campañas Control Lepra (Ley 148 De 1961/ Ley 380 De 1997) (No De Pensiones)</t>
  </si>
  <si>
    <t>Programa Atención Áreas Marginadas Y Población Dispersa (Ley 100 De 1993) (No De Pensiones)</t>
  </si>
  <si>
    <t>Fondo Solidaridad En Salud Ley 1122 De 2007 (No De Pensiones)</t>
  </si>
  <si>
    <t>Implementación Del Sistema Integral De Salud En El Sistema Penitenciario (No De Pensiones)</t>
  </si>
  <si>
    <t>Atención Integral A La Población Desplazada En Cumplimiento De La Sentencia T-025 De 2004 (No De Pensiones)</t>
  </si>
  <si>
    <t>Mesadas Pensionales (De Pensiones)</t>
  </si>
  <si>
    <t>Cuotas Partes Pensionales (De Pensiones)</t>
  </si>
  <si>
    <t>Bonos Pensionales (De Pensiones)</t>
  </si>
  <si>
    <t>Fondo Prestaciones De Los Pensionados De Las Empresas Productoras De Metales Del Chocó Ley 50 De 1990 (De Pensiones)</t>
  </si>
  <si>
    <t>Fondo Nacional De Prestaciones Sociales Del Magisterio (De Pensiones)</t>
  </si>
  <si>
    <t>Prestaciones Convencionales (De Pensiones)</t>
  </si>
  <si>
    <t>Obligaciones Convencionales Pensionados Del Idema (De Pensiones)</t>
  </si>
  <si>
    <t>Aportes Previsión Pensiones Vejez Jubilados (De Pensiones)</t>
  </si>
  <si>
    <t>Mesadas Pensionales Hospital San Juan De Dios E Instituto Materno Infantil (De Pensiones)</t>
  </si>
  <si>
    <t>Asignaciones De Retiro (No De Pensiones)</t>
  </si>
  <si>
    <t>Auxilios Funerarios (No De Pensiones)</t>
  </si>
  <si>
    <t>Aporte Previsión Social Servicios Médicos (No De Pensiones)</t>
  </si>
  <si>
    <t>Servicios Médicos, Educativos, Recreativos, Y Culturales Para Funcionarios De La Contraloría General De La República (Art. 90 y 91 Ley 106 De 1993) (No De Pensiones)</t>
  </si>
  <si>
    <t>Bienestar Social Del Pensionado (No De Pensiones)</t>
  </si>
  <si>
    <t>Indemnizaciones Enfermedad General (No De Pensiones)</t>
  </si>
  <si>
    <t>Promoción Y Prevención En Salud (No De Pensiones)</t>
  </si>
  <si>
    <t>Servicios Médicos Asistenciales (No De Pensiones)</t>
  </si>
  <si>
    <t>Servicios Médicos Convencionales (No De Pensiones)</t>
  </si>
  <si>
    <t>Programas De Vivienda Y Otros (No De Pensiones)</t>
  </si>
  <si>
    <t>Prestaciones Sociales (No De Pensiones)</t>
  </si>
  <si>
    <t>Transferir Al Fondo De Solidaridad De La Caja De Vivienda Militar Y De Policía. Numeral 5 Parágrafo 2 Articulo 1 Ley 1305 De 2009 (No De Pensiones)</t>
  </si>
  <si>
    <t>Indemnizaciones (No De Pensiones)</t>
  </si>
  <si>
    <t>Indemnizaciones Y Reconocimiento Económico, Art 8 Ley 790 de 2002 (No de Pensiones)</t>
  </si>
  <si>
    <t>Aportes Convencionales A Salud Y Auxilios Funerarios Pensionados Fondo Pasivo Social Empresa Puertos De Colombia (No De Pensiones)</t>
  </si>
  <si>
    <t>Atención En Salud A Población Inimputable Por Trastorno Mental (Ley 65 De 1993) (No De Pensiones)</t>
  </si>
  <si>
    <t>Planes Complementarios De Salud Ley 314 de 1996 (No De Pensiones)</t>
  </si>
  <si>
    <t>Aporte Patronal FAVI (Decreto 294 De 1981) (No De Pensiones)</t>
  </si>
  <si>
    <t>Fondo Nacional De Prestaciones Sociales Del Magisterio - Aporte De Afiliados Docentes Del Sistema General De Participaciones (No De Pensiones)</t>
  </si>
  <si>
    <t>Auxilio Sindical (No De Pensiones)</t>
  </si>
  <si>
    <t>Programa De Crédito De Vivienda Para Los Empleados De La Superintendencia De Sociedades (Decreto 1695 de 1997) (No De Pensiones)</t>
  </si>
  <si>
    <t>Programa De Salud Ocupacional (No De Pensiones)</t>
  </si>
  <si>
    <t>Bienestar Social Afiliados De La Caja De Retiro De Las Fuerzas Militares Y La Caja De Sueldos De Retiro De La Policía Nacional, Decretos 2002 y 2003 de 1984 (No De Pensiones)</t>
  </si>
  <si>
    <t>Fondo Nacional De Pensiones De Las Entidades Territoriales Ley 549 De 1999 (De Pensiones)</t>
  </si>
  <si>
    <t>Prestaciones Convencionales Pensionados Puertos De Colombia (De Pensiones)</t>
  </si>
  <si>
    <t>Transferencia Obligaciones Laborales Reconocidas Insolutas, Empresas Sociales Del Estado Decreto 1750 De 2003 (De Pensiones)</t>
  </si>
  <si>
    <t>Financiación Pensiones Régimen De Prima Media Con Prestación Definida Colpensiones Ley 1151 De 2007 (De Pensiones)</t>
  </si>
  <si>
    <t>Otros Recursos Para Seguridad Social (De Pensiones)</t>
  </si>
  <si>
    <t>Concurrencia Nación Pasivo Pensional Leyes 1151/2007 Y 1371/2009 (De Pensiones)</t>
  </si>
  <si>
    <t>Pagos Excepcionales De Extrabajadores De La Fundación San Juan De Dios (De Pensiones)</t>
  </si>
  <si>
    <t>Pasivo Pensional Municipio Armero Guayabal (Ley 1478 De 2011 Decreto 2622 De 2014) (De Pensiones)</t>
  </si>
  <si>
    <t>Prestaciones Del Sector Salud (Ley 715/2001) (De Pensiones)</t>
  </si>
  <si>
    <t>Planes Complementarios De Salud Ley 314 De 1996 (No De Pensiones)</t>
  </si>
  <si>
    <t>Prestación Humanitaria Periódica Articulo 2.2.9.5.7 Decreto 600 De 2017 (De Pensiones)</t>
  </si>
  <si>
    <t>Obligaciones Laborales Del Instituto De Seguros Sociales -ISS Y Empresas Sociales Del Estado- Decreto 1750 De 2003, En Liquidación (De Pensiones)</t>
  </si>
  <si>
    <t>Fortalecimiento De Las Asociaciones Y Ligas De Consumidores (Ley 73 De 1981 Y Decreto 1320 De 1982).</t>
  </si>
  <si>
    <t>Centro De Educación En Administración De Salud - CEADS - Convenio</t>
  </si>
  <si>
    <t>Campaña Y Control Antituberculosis</t>
  </si>
  <si>
    <t>Plan Nacional De Salud Rural</t>
  </si>
  <si>
    <t>Programa Emergencia Sanitaria</t>
  </si>
  <si>
    <t>Transferencias Al Sector Agrícola Y Sector Industrial Para Apoyo A La Producción - Articulo 1 Ley 16/90 Y Articulo 1 Ley 101/93; Ley 795/03</t>
  </si>
  <si>
    <t>Subsidio Liquidaciones Leyes 550 De 1999 Y 1116 De 2006</t>
  </si>
  <si>
    <t>Cruce De Cuentas Por Concepto De Obligaciones De Los Organismos Y Entidades Del Gobierno Nacional Con Empresas De Servicios Públicos Y Entidades Territoriales Para El Pago De Servicios Públicos</t>
  </si>
  <si>
    <t>Transferir A Colpensiones - Costas Judiciales Antigua ISS Decreto 0553 De 2015</t>
  </si>
  <si>
    <t>Fundación Colegio Mayor De San Bartolomé (Ley 72/83)</t>
  </si>
  <si>
    <t>Transferencia A FOGAFIN Aval Guardadores Ley 1306/09</t>
  </si>
  <si>
    <t>Transferencia A FOGAFIN Para Administración De Negocios Fiduciarios. Decreto 2555 De 2010</t>
  </si>
  <si>
    <t>Transferencias A FOGAFIN, Pasivos Contingentes Derivados De La Venta De Acciones Banco Popular Y Banco De Colombia. Art 31. Ley 35 De 1993, Decreto 2049 De 1993 Y 1118 De 1995</t>
  </si>
  <si>
    <t>Cubrimiento Del Riesgo Del Deslizamiento Del Salario Mínimo - Decreto 036 De 2015</t>
  </si>
  <si>
    <t>Apertura Y/U Operación Oficinas De La Red Social Del Banco Agrario A Nivel Nacional. Ley 795 De 2003</t>
  </si>
  <si>
    <t>Transferir Al Operador Oficial De Los Servicios De Franquicia Postal Y Telegráfica</t>
  </si>
  <si>
    <t>Fortalecimiento Organizacional De Las Entidades Religiosas Y Las Organizaciones Basadas En La Fe Como Actores Sociales Trascendentes En El Marco De La Ley 133 De 1994</t>
  </si>
  <si>
    <t>Capitalización De Positiva Compañía De Seguros S.A. Decreto 2066 De 2016</t>
  </si>
  <si>
    <t>(diligenciar en pesos)</t>
  </si>
  <si>
    <t>Atención De Procesos Judiciales Y Reclamaciones Administrativas Del Extinto DAS O Su Fondo Rotatorio. Art. 238 Ley 1753 De 2015 – PND</t>
  </si>
  <si>
    <t>999</t>
  </si>
  <si>
    <t>Otras Transferencias – Previo Concepto DGPPN</t>
  </si>
  <si>
    <t>Apoyo A Las Universidades Públicas - Descuento Votaciones (Ley 403 De 1997 y Ley 815 De 2013)</t>
  </si>
  <si>
    <t>Crédito Hipotecario Para Sus Empleados</t>
  </si>
  <si>
    <t>Devoluciones tributarias</t>
  </si>
  <si>
    <t>Contribución de valorización municipal</t>
  </si>
  <si>
    <t>Prevención Y Promoción De La Salud</t>
  </si>
  <si>
    <t>Mejoramiento De La Red De Urgencias Y Atención De Enfermedades Catastróficas Y Accidentes De Tráfico (Servicios Integrantes De Salud)</t>
  </si>
  <si>
    <t>Aseguramiento En Salud - Entidades Territoriales - Impuesto Al Consumo De Licores</t>
  </si>
  <si>
    <t>Consejo Internacional De Archivos (ICA) Ley 927 De 2004</t>
  </si>
  <si>
    <t xml:space="preserve">Asociación Internacional De Supervisores De Seguros -LAIS-Art. 97 De La Ley 795 Del 2003 </t>
  </si>
  <si>
    <t xml:space="preserve">Organización Internacional De Comisiones De Valores IOSCO/OICY Articulo 112 Ley 795/2003 </t>
  </si>
  <si>
    <t>Programa De Apoyo Al Desarrollo De Archivos Iberoamericanos -ADAY- Ley 558 De 2000.</t>
  </si>
  <si>
    <t>Centro Latinoamericano De Administración Para El Desarrollo - CLAD.  Ley 637 De 2001</t>
  </si>
  <si>
    <t>Centro De Información De Las Naciones Unidas. CINU: (Ley 13 De 1945)</t>
  </si>
  <si>
    <t>Centro Internacional De Estudios Para La Conservación Y Restauración De Los Bienes Culturales. UNESCO. ICCROM. (Ley 8 De 1947)</t>
  </si>
  <si>
    <t>Convención Para La Prohibición Del Desarrollo, La Producción Y El Almacena cimiento De Armas Bacteriológicas Y Toxinas Y Sobre Destrucción. BCW - Ley 13 De 1945</t>
  </si>
  <si>
    <t>Convenio De Rotterdam Para La Aplicación Del Procedimiento Del Consentimiento Fundamentado Previo A Ciertos Plaguicidas Y Productos Químicos  Peligrosos Objeto De Comercio Internaciónal (Ley 1159 De 2007)</t>
  </si>
  <si>
    <t>Fondo De Patrimonio Mundial. (Ley 45 De 1983).</t>
  </si>
  <si>
    <t>Fondo Especial Multilateral Del Consejo Interamericano Para El Desarrollo Integral – FEMCIDI. (Ley 1 De 1951, Ley 215 De 1995)</t>
  </si>
  <si>
    <t>Fondo General Del Organismo De Obras Publicas Y Socorro De Las Naciones Unidas Para Refugiados Palestinos. UNRWA. OOPS. (Ley 13 De 1945)</t>
  </si>
  <si>
    <t>Instituto Interamericano Para La Unificación Del Derecho Privado. UNIDORIT. (Ley 32 De 1992)</t>
  </si>
  <si>
    <t>Instituto ITALO Latinoamericano De Roma. IILA. (Ley 17 De 1967)</t>
  </si>
  <si>
    <t>Instituto Latinoamericano De Planificación Económica Y Social LLPES. (Ley 13 De 1945)</t>
  </si>
  <si>
    <t>Organización De Las Naciones Unidas - ONU- Fondos Generales. (Ley13 De 1945)</t>
  </si>
  <si>
    <t>Organización De Las Naciones Unidas Para La Educación, La Ciencia Y La Cultura. UNESCO. (Ley 8 De 1947)</t>
  </si>
  <si>
    <t>Organización Marítima Internacional. OMI. (Ley 6  De 1974 Y Ley 45 De 1994)</t>
  </si>
  <si>
    <t>Protocolo De Kyoto De La Convención Marco De Las Naciones Unidas. Ley 629/2000 Y Decreto 1546/2005</t>
  </si>
  <si>
    <t>Subcomisión Regional Para El Caribe Y Regiones Adyacentes. LOCARIBE. (Ley 76 De 1988)</t>
  </si>
  <si>
    <t>Tribunal Internacional Para El Enjuiciamiento De Los Presuntos Responsables De Las Violaciones Graves Del Derecho Internacional Humanitario, Cometidas En El Territorio De La Ex Yugoslavia Desde 1991.(Ley 13 De 1945)</t>
  </si>
  <si>
    <t>Tribunal Penal Internacional Para El Enjuiciamiento De Los Presuntos Responsables Del Genocidio Y Otras Violaciones Graves Del Derecho Internacional Humanitario, Cometidos En El Territorio De Rwanda Y De Los Ciudadanos Rwandeses Presuntamente  Responsables Del Genocidio Y Otras Violaciones De Esa Naturaleza,Cometidos En El Territorio De Estados Vecinos Entre Enero 1 Y Diciembre 31 De 1994. Ley 13/45</t>
  </si>
  <si>
    <t>Unidad De Apoyo A La Implementación De La Convención Para La Prohibición Del Uso, Almacenamiento, Transferencia De Las Minas Antipersonal Y Sobre Su Destrucción. Isu. Contribucion Voluntaria (Ley 554/2000)</t>
  </si>
  <si>
    <t>Unión Postal De Las Américas, España Y Portugal. UPAEP. (Leyes 60 De 1973 Y 50 De 1977)</t>
  </si>
  <si>
    <t>Acuerdo De Cooperación Entre El Instituto Latinoamericano De Las Naciones Unidas Para La Prevención Del Delito Y El Tratamiento Del Delincuente - LLANUD (Ley 43 De 1989)</t>
  </si>
  <si>
    <t>Convenio Hipólito UNANUE Ley 41 De 1977</t>
  </si>
  <si>
    <t>Instituto Suramericano De Gobierno En Salud – ISAG –(Ley 1440/2011)</t>
  </si>
  <si>
    <t>Comisión FULBRIGHT - Convenio De 1957</t>
  </si>
  <si>
    <t>Organización De Los Estados Iberoamericanos Para La Educación, La Ciencia Y La Cultura -OEI- Ley 28 De 1960, Ley 30 De 1989.</t>
  </si>
  <si>
    <t>Secretaria Ejecutiva Permanente Del Convenio Andrés Bello Ley 122 De 1985; Ley 20 De 1973 Y Ley 20 De 1992. -SECAB.</t>
  </si>
  <si>
    <t>Convenio De Cooperación Técnica Internacional CINTEFOR. Ley 13 De 1963</t>
  </si>
  <si>
    <t>Asociación De Supervisores Bancarios De Las Américas - ASBA Articulo 97 Ley 795 De 2003</t>
  </si>
  <si>
    <t>Organización Iberoamericana De Seguridad Social OISS (Ley 65 / 1981).</t>
  </si>
  <si>
    <t>Comisión Latinoamericana De Aviación Civil- Clac. - Ley 622/2000</t>
  </si>
  <si>
    <t>Organización De Aviación Civil Internacional -OACI- Ley 12 De 1947</t>
  </si>
  <si>
    <t xml:space="preserve">Centro De Las Naciones Unidas Para Asentamientos Humanos. Hábitat. (Ley 13 De 1945) </t>
  </si>
  <si>
    <t xml:space="preserve">Centro Regional De La ONU Para La Paz, El Desarme Y El Desarrollo De América Latina. (Ley 13 De 1945) </t>
  </si>
  <si>
    <t xml:space="preserve">Fondo De Asesoramiento Y Asistencia Técnica En Derechos Humanos. (Ley 13 De 1945) </t>
  </si>
  <si>
    <t xml:space="preserve">Fondo De Población De La ONU. UNFPA. (Ley 13 De 1945) </t>
  </si>
  <si>
    <t xml:space="preserve">Contribución A La Comisión Interamericana Del Atún Tropical - CIAT, Ley 579/2000 </t>
  </si>
  <si>
    <t>Fondo De Cooperación Y Asistencia Internacional  (Ley 318 De 1996)</t>
  </si>
  <si>
    <t>Secretaria De Cooperación Iberoamericana. SECIB. (Ley 786 De 2002)</t>
  </si>
  <si>
    <t>Fondo de Programas Especiales para la Paz: Programa de Reintegración Social y Económica</t>
  </si>
  <si>
    <t>Transferir a La UPME Ley 143 De 1994</t>
  </si>
  <si>
    <t>Fondo de Capacitación y Publicaciones Contraloría General de la República - Decreto 267 de 2000 y Ley 1807 de 2016</t>
  </si>
  <si>
    <t>Fondo para la Defensa de los Derechos E Intereses Colectivos -Ley 472 De 1998</t>
  </si>
  <si>
    <t>Pagos beneficiarios fundación san juan de dios derivados del fallo SU-484 2008 corte constitucional</t>
  </si>
  <si>
    <t>Transferencias para la estrategia de interacción y dialogo permanente entre las autoridades de orden territorial, Gobierno Nacional y los ciudadanos</t>
  </si>
  <si>
    <t>Defensa de los intereses del estado en controversias internacionales</t>
  </si>
  <si>
    <t>Fondo para la Modernización, Descongestión y Bienestar de la Administración de Justicia</t>
  </si>
  <si>
    <t>Distribución de recursos impuesto nacional al consumo sobre los servicios de telefonía móvil - sector cultura, art 201 Ley 1819 de 2016</t>
  </si>
  <si>
    <t>Organización y funcionamiento departamento del Amazonas</t>
  </si>
  <si>
    <t>Organización y funcionamiento departamento del Guainía</t>
  </si>
  <si>
    <t>Organización y funcionamiento departamento del Guaviare</t>
  </si>
  <si>
    <t>Organización y funcionamiento departamento del Vaupés</t>
  </si>
  <si>
    <t>Organización y funcionamiento departamento del Vichada</t>
  </si>
  <si>
    <t>Participación IVA - departamento del amazonas</t>
  </si>
  <si>
    <t>Participación IVA - Departamento Archipiélago de San Andrés Providencia y Santa Catalina</t>
  </si>
  <si>
    <t>Participación IVA - Departamento del Arauca</t>
  </si>
  <si>
    <t>Participación IVA - Departamento del Casanare</t>
  </si>
  <si>
    <t>Participación IVA - Departamento del Guainía</t>
  </si>
  <si>
    <t>Participación IVA - Departamento del Guaviare</t>
  </si>
  <si>
    <t>Participación IVA - Departamento del Putumayo</t>
  </si>
  <si>
    <t>Participación IVA - Departamento del Vaupés</t>
  </si>
  <si>
    <t>Participación IVA - Departamento del Vichada</t>
  </si>
  <si>
    <t>Programas Nacionales de Investigación, Asistencia Técnica y Desarrollo Agropecuario. Convenio con CORPOICA</t>
  </si>
  <si>
    <t xml:space="preserve">A Institutos Técnicos, Tecnológicos y Colegios Mayores - Decreto 1052 de 2006 </t>
  </si>
  <si>
    <t>FONPET - Asignaciones especiales</t>
  </si>
  <si>
    <t>Incapacidades Y Licencias De Maternidad y de paternidad (No De Pensiones)</t>
  </si>
  <si>
    <t>Fondo de Pensiones Públicas de Nivel Nacional - Pensiones Superintendencia de Valores (De Pensiones)</t>
  </si>
  <si>
    <t>Fondo de Pensiones Públicas del Nivel Nacional - CAJANAL Pensiones (De Pensiones)</t>
  </si>
  <si>
    <t>Fondo de Pensiones Públicas del Nivel Nacional - CARBOCOL (De Pensiones)</t>
  </si>
  <si>
    <t>Fondo de Pensiones Públicas del Nivel Nacional - Pensiones Caja de Crédito Agrario Industrial y Minero (De Pensiones)</t>
  </si>
  <si>
    <t>Fondo de Pensiones Públicas del Nivel Nacional - Pensiones FONPRENOR (De Pensiones)</t>
  </si>
  <si>
    <t>Fondo de Pensiones Públicas del Nivel Nacional - Pensiones SUPERINDUSTRIA y Comercio (De Pensiones)</t>
  </si>
  <si>
    <t>Fondo de Pensiones Públicas del Nivel Nacional - Pensiones SUPERSOCIEDADES (De Pensiones)</t>
  </si>
  <si>
    <t>Fondo de Pensiones Públicas del Nivel Nacional -Pensiones CVC - EPSA (De Pensiones)</t>
  </si>
  <si>
    <t>Fondo de Pensiones Públicas del Nivel Nacional-Pensiones Fondo Pasivo Social Empresa Puertos de Colombia (De Pensiones)</t>
  </si>
  <si>
    <t>Fondo de Pensiones Públicas del Nivel Nacional - Pensiones Fondo Nacional de Caminos Vecinales (De Pensiones)</t>
  </si>
  <si>
    <t>Fondo de Pensiones Públicas del Nivel Nacional - Pensiones MINERCOL Ltda. En Liquidación (De Pensiones)</t>
  </si>
  <si>
    <t>Fondo de Pensiones Públicas del Nivel Nacional - Pensiones INCORA (De Pensiones)</t>
  </si>
  <si>
    <t>Fondo de Pensiones Públicas del Nivel Nacional - Pensiones INURBE (De Pensiones)</t>
  </si>
  <si>
    <t>Fondo de Pensiones Públicas del Nivel Nacional - Pensiones Exfuncionarios ISS (De Pensiones)</t>
  </si>
  <si>
    <t>Fondo de Pensiones Públicas del Nivel Nacional - Pensiones Compañía de Fomento Cinematográfico - FOCINE (De Pensiones)</t>
  </si>
  <si>
    <t>Fondo de Pensiones Públicas del Nivel Nacional - Compañía de Informaciones Audiovisuales (De Pensiones)</t>
  </si>
  <si>
    <t>Fondo de Pensiones Públicas del Nivel Nacional - Caja de Previsión Social de Comunicaciones - CAPRECOM (De Pensiones)</t>
  </si>
  <si>
    <t>Fondo de Pensiones Públicas del Nivel Nacional - Administración Postal Nacional - ADPOSTAL (De Pensiones)</t>
  </si>
  <si>
    <t>Fondo de Pensiones Públicas del Nivel Nacional - Instituto Nacional de Radio y Televisión - INRAVISIÓN (De Pensiones)</t>
  </si>
  <si>
    <t>Fondo de Pensiones Públicas del Nivel Nacional - Ministerio de Tecnologías de la Información y Comunicaciones (De Pensiones)</t>
  </si>
  <si>
    <t>Fondo de Pensiones Públicas del Nivel Nacional -  Empresa Nacional de Comunicaciones - TELECOM (De Pensiones)</t>
  </si>
  <si>
    <t xml:space="preserve">Fondo de Pensiones Públicas del Nivel Nacional - Empresa de Telecomunicaciones del Tolima - TELETOLIMA (De Pensiones) </t>
  </si>
  <si>
    <t>Fondo de Pensiones Públicas del Nivel Nacional - Empresa de Telecomunicaciones del Huila - TELEHUILA (De Pensiones)</t>
  </si>
  <si>
    <t>Fondo de Pensiones Públicas del Nivel Nacional - Empresa de Telecomunicaciones de Nariño - TELENARIÑO (De Pensiones)</t>
  </si>
  <si>
    <t>Fondo de Pensiones Públicas del Nivel Nacional - Empresa de Telecomunicaciones de Cartagena - TELECARTAGENA (De Pensiones)</t>
  </si>
  <si>
    <t>Fondo de Pensiones Públicas del Nivel Nacional - Empresa de Telecomunicaciones de Santa Marta - TELESANTAMARTA (De Pensiones)</t>
  </si>
  <si>
    <t>Fondo de Pensiones Públicas del Nivel Nacional - Empresa de Telecomunicaciones de Armenia - TELEARMENIA (De Pensiones)</t>
  </si>
  <si>
    <t>Fondo de Pensiones Públicas del Nivel Nacional - Empresa de Telecomunicaciones de Calarcá - TELECALARCÁ (De Pensiones)</t>
  </si>
  <si>
    <t>Fondo de Pensiones Públicas del Nivel Nacional - Mesadas Pensionales INAT (De Pensiones)</t>
  </si>
  <si>
    <t>Fondo de Pensiones Públicas del Nivel Nacional - Mesadas Pensionales - Zonas Francas (De Pensiones)</t>
  </si>
  <si>
    <t>Fondo de Pensiones Públicas del Nivel Nacional - Mesadas Pensionales - Corporación Financiera del Transporte (Ley 51/90) (De Pensiones)</t>
  </si>
  <si>
    <t>Fondo de Pensiones Públicas del Nivel Nacional - Mesadas Pensionales - Corporación Nacional del Turismo (De Pensiones)</t>
  </si>
  <si>
    <t>Fondo de Pensiones Públicas del Nivel Nacional - Mesadas Pensionales - CAPRESUR (De Pensiones)</t>
  </si>
  <si>
    <t>Fondo de Pensiones Públicas del Nivel Nacional - Mesadas Pensionales - INEA (De Pensiones)</t>
  </si>
  <si>
    <t>Fondo de Pensiones Públicas del Nivel Nacional - Mesadas Pensionales - INTRA (De Pensiones)</t>
  </si>
  <si>
    <t>Fondo de Pensiones Públicas del Nivel Nacional - Mesadas Pensionales - INVÍAS (De Pensiones)</t>
  </si>
  <si>
    <t>Fondo de Pensiones Públicas del Nivel Nacional - Pensiones Positiva S.A. (Articulo 80 Ley 1753 de 2015 Plan Nacional de desarrollo y decreto 1437 de 2015) (De Pensiones)</t>
  </si>
  <si>
    <t>Fondo de Pensiones Públicas del Nivel Nacional - Mesadas Pensionales - Corporación Eléctrica de la Costa Atlántica S.A E.S.P Corelca S.A E.S.P (De Pensiones)</t>
  </si>
  <si>
    <t>Fondo de Pensiones Públicas del Nivel Nacional - Mesadas Pensionales - Promotora de Vacaciones y Recreación Social - Prosocial - Liquidada (De Pensiones)</t>
  </si>
  <si>
    <t>Mesadas Pensionales - Zonas Francas (De Pensiones)</t>
  </si>
  <si>
    <t>Mesadas Pensionales Concesion de Salinas (De Pensiones)</t>
  </si>
  <si>
    <t>Mesadas Pensionales de las Empresas de Obras Sanitarias Empos (De Pensiones)</t>
  </si>
  <si>
    <t>Mesadas Pensionales del Idema (De Pensiones)</t>
  </si>
  <si>
    <t>Mesadas Pensionales Alcalis de Colombia Ltda. En Liquidacion (De Pensiones)</t>
  </si>
  <si>
    <t>Mesadas Pensionales de la Superintendencia de Sociedades A Través del Fopep (De Pensiones)</t>
  </si>
  <si>
    <t>Recursos Para Transferir Al Fondo Nacional de Prestaciones Sociales del Magisterio, Previa Revisión Faltante de Cesantías</t>
  </si>
  <si>
    <t>Fortalecimiento a los Procesos Organizativos y de Concertación de las Minorías Étnicas con el fin de Garantizar su Integridad. Convenio 169 OIT, Ley 21 De 1991, Ley 70 de 1993.</t>
  </si>
  <si>
    <t>Fortalecimiento a los Procesos Organizativos y de Concertación de las Comunidades Negras, Afrocolombianas, Raizales y Palanqueras</t>
  </si>
  <si>
    <t>Fortalecimiento a los Procesos Organizativos y de Concertación de las Comunidades Indígenas, Minorías y ROM</t>
  </si>
  <si>
    <t>Fortalecimiento Institucional de la Mesa Permanente de Concertación con los Pueblos y Organizaciones Indígenas - Decreto 1397 de 1996</t>
  </si>
  <si>
    <t>Actividades de Promoción y Desarrollo de la Cultura - Convenios Sector Privado</t>
  </si>
  <si>
    <t>Créditos Educativos de Excelencia</t>
  </si>
  <si>
    <t xml:space="preserve">Transferencia para financiamiento del Servicio Postal Universal </t>
  </si>
  <si>
    <t xml:space="preserve">    A hogares diferente de prestaciones sociales  </t>
  </si>
  <si>
    <t>Para financiar grandes déficit de los últimos años</t>
  </si>
  <si>
    <t xml:space="preserve">Fondo de préstamos </t>
  </si>
  <si>
    <t xml:space="preserve">Fondo de Calamidad Doméstica </t>
  </si>
  <si>
    <t xml:space="preserve">Fondo Rotatorio de Transporte </t>
  </si>
  <si>
    <t>Préstamos Fondo Rotatorio de la Policía</t>
  </si>
  <si>
    <t xml:space="preserve">De organizaciones internacionales </t>
  </si>
  <si>
    <t xml:space="preserve">De empresas públicas financieras </t>
  </si>
  <si>
    <t xml:space="preserve">De empresas públicas no financieras </t>
  </si>
  <si>
    <t xml:space="preserve">De empresas privadas financieras </t>
  </si>
  <si>
    <t xml:space="preserve">De empresas privadas no financieras </t>
  </si>
  <si>
    <t>Aportes al Fondo de Contingencías</t>
  </si>
  <si>
    <t>Transferencia de Recursos al Patrimonio Autónomo Fideicomiso de Promoción de Exportaciones - Proexport. Articulo 33 Ley 1328 de 2009</t>
  </si>
  <si>
    <t>Subvenciones a Satena S.A. Como único operador de rutas sociales. (Art. 240 Ley 1753 de 2015)</t>
  </si>
  <si>
    <t>Transferencia a los proveedores de redes y servicios de telecomunicaciones Art 58 de Ley 1450 De 2011</t>
  </si>
  <si>
    <t xml:space="preserve">A hogares diferentes de prestaciones sociales </t>
  </si>
  <si>
    <t xml:space="preserve">       Medidas de protección  UNP  - Apoyo de transporte , trasteo y de reubicación   temporal</t>
  </si>
  <si>
    <t xml:space="preserve">FONDOS ESPECIALES </t>
  </si>
  <si>
    <t>Contribucción - Superintendencia de Puertos y Transporte</t>
  </si>
  <si>
    <t>Permiso para la toma de fotografías y videos en parque naturales</t>
  </si>
  <si>
    <t>Tasa por el uso de agua</t>
  </si>
  <si>
    <t xml:space="preserve">Evaluación de calidad de las estadísticas </t>
  </si>
  <si>
    <t>Acreditación de laboratorios ambientales</t>
  </si>
  <si>
    <t xml:space="preserve">Derecho por el registro de marcas </t>
  </si>
  <si>
    <t xml:space="preserve">Sanciones disciplinarias </t>
  </si>
  <si>
    <t xml:space="preserve">Sanciones contractuales </t>
  </si>
  <si>
    <t>Sanciones administrativas</t>
  </si>
  <si>
    <t>1.02.2.55. Permiso para la toma de fotografías y videos en parque naturales</t>
  </si>
  <si>
    <t>1.02.2.56. Tasa por el uso de agua</t>
  </si>
  <si>
    <t xml:space="preserve">1.02.2.57. Evaluación de calidad de las estadísticas </t>
  </si>
  <si>
    <t>1.02.2.61. Acreditación de laboratorios ambientales</t>
  </si>
  <si>
    <t xml:space="preserve">1.02.2.62. Derecho por el registro de marcas </t>
  </si>
  <si>
    <t>1.02.3.01.03. Sanciones disciplinarias</t>
  </si>
  <si>
    <t>1.02.3.01.04. Sanciones contractuales</t>
  </si>
  <si>
    <t>1.02.3.01.05. Sanciones administrativas</t>
  </si>
  <si>
    <t xml:space="preserve">Contribucción - Fondo de Curadores Urbanos </t>
  </si>
  <si>
    <t>Contribución - Fondo Notarias Decreto 1672 de 1997</t>
  </si>
  <si>
    <t xml:space="preserve">Contribución - Servicios notariales </t>
  </si>
  <si>
    <t xml:space="preserve">De Indumil </t>
  </si>
  <si>
    <t xml:space="preserve">Autorización de uso de zonas de fondeo - DIMAR </t>
  </si>
  <si>
    <t>1.02.1.04.49 Contribución Fondo de Curadores Urbanos</t>
  </si>
  <si>
    <t>1.02.1.04.50 Contribución Fondo Notarias Decreto 1672 de 1997</t>
  </si>
  <si>
    <t xml:space="preserve">1.02.1.04.51 Contribución Servicios Notariales </t>
  </si>
  <si>
    <t>1.02.1.04.52 De Indumil</t>
  </si>
  <si>
    <t>Recursos FRISCO</t>
  </si>
  <si>
    <t>Prescripción especial adquisitivo de dominio</t>
  </si>
  <si>
    <t>Recursos por acuerdos de compartición Ley 1743 de 2014</t>
  </si>
  <si>
    <t xml:space="preserve">Del Fondo para la Modernización, Descongestión y Bienestar de la Administración de la Justicia </t>
  </si>
  <si>
    <t xml:space="preserve">Distribucción Ley 55 de 1985 Superintendencia de Notariado y Registro </t>
  </si>
  <si>
    <t>Devolución IVA - Instituciones de educación superior</t>
  </si>
  <si>
    <t xml:space="preserve">Recursos de terceros en consignación </t>
  </si>
  <si>
    <t>1.02.6.10.Recursos FRISCO</t>
  </si>
  <si>
    <t>1.02.6.12.Prescripción especial adquisitivo de dominio</t>
  </si>
  <si>
    <t>1.02.6.13.Recursos por acuerdos de compartición Ley 1743 de 2014</t>
  </si>
  <si>
    <t xml:space="preserve">1.02.6.14.Del Fondo para la Modernización, Descongestión y Bienestar de la Administración de la Justicia </t>
  </si>
  <si>
    <t xml:space="preserve">1.02.6.15.Distribucción Ley 55 de 1985 Superintendencia de Notariado y Registro </t>
  </si>
  <si>
    <t xml:space="preserve">Certificaciones y constancias </t>
  </si>
  <si>
    <t xml:space="preserve">Permiso por tenencia y porte de armas </t>
  </si>
  <si>
    <t xml:space="preserve">Expedición de licencias de fabricación de derivados de cannabis </t>
  </si>
  <si>
    <t xml:space="preserve">Seguimiento a las licencias de fabricación de derivados de cannabis </t>
  </si>
  <si>
    <t xml:space="preserve">Derechos marítimos </t>
  </si>
  <si>
    <t xml:space="preserve">Tasas Servicio de seguridad marítima </t>
  </si>
  <si>
    <t xml:space="preserve">Expedición de cédulas militares y policiales </t>
  </si>
  <si>
    <t>Expedición de tarjetas de reservista y provisional</t>
  </si>
  <si>
    <t>59</t>
  </si>
  <si>
    <t>60</t>
  </si>
  <si>
    <t>68</t>
  </si>
  <si>
    <t>69</t>
  </si>
  <si>
    <t>70</t>
  </si>
  <si>
    <t>71</t>
  </si>
  <si>
    <t xml:space="preserve">1.02.2.59. Expedición de licencias de fabricación de derivados de cannabis </t>
  </si>
  <si>
    <t xml:space="preserve">1.02.2.15. Certificaciones y constancias </t>
  </si>
  <si>
    <t xml:space="preserve">1.02.2.39. Expedición de tarjetas profesionales </t>
  </si>
  <si>
    <t xml:space="preserve">1.02.2.40. Derechos de registro </t>
  </si>
  <si>
    <t xml:space="preserve">1.02.2.43. Permiso por tenencia y porte de armas </t>
  </si>
  <si>
    <t xml:space="preserve">1.02.2.60. Seguimiento a las licencias de fabricación de derivados de cannabis </t>
  </si>
  <si>
    <t xml:space="preserve">1.02.2.68. Derechos marítimos </t>
  </si>
  <si>
    <t xml:space="preserve">1.02.2.69. Tasas Servicio de seguridad marítima </t>
  </si>
  <si>
    <t>1.02.2.70. Expedición de tarjetas de reservista y provisional</t>
  </si>
  <si>
    <t xml:space="preserve">1.02.2.71. Expedición de cédulas militares y policiales </t>
  </si>
  <si>
    <t>Multas Superintendencias</t>
  </si>
  <si>
    <t>Sanciones aduaneras</t>
  </si>
  <si>
    <t>Sanciones fiscales</t>
  </si>
  <si>
    <t xml:space="preserve">Multas judiciales </t>
  </si>
  <si>
    <t xml:space="preserve">Sanciones por desestimiento </t>
  </si>
  <si>
    <t xml:space="preserve">1.02.3.01.01. Multas Superintendencias </t>
  </si>
  <si>
    <t xml:space="preserve">1.02.3.01.02. Sanciones Aduaneras </t>
  </si>
  <si>
    <t xml:space="preserve">1.02.3.01.06. Sanciones fiscales </t>
  </si>
  <si>
    <t xml:space="preserve">1.02.3.01.07. Multas judiciales </t>
  </si>
  <si>
    <t>1.02.3.01.08. Sanciones por desestimiento</t>
  </si>
  <si>
    <t>Contribucción pensionados militares y policia</t>
  </si>
  <si>
    <t>Monetización cuota de aprendizaje</t>
  </si>
  <si>
    <t xml:space="preserve">Contribucción servicios notariales </t>
  </si>
  <si>
    <t xml:space="preserve">Expedición de antecedentes disciplinarios profesionales </t>
  </si>
  <si>
    <t>63</t>
  </si>
  <si>
    <t xml:space="preserve">Certificados catastrales </t>
  </si>
  <si>
    <t>65</t>
  </si>
  <si>
    <t>Tasa por el uso de la insfraestructura de transporte</t>
  </si>
  <si>
    <t>66</t>
  </si>
  <si>
    <t xml:space="preserve">Por uso de laboratorios y espacioes físicos </t>
  </si>
  <si>
    <t>67</t>
  </si>
  <si>
    <t>Expedición de permisos para ejercer actividades pesqueras</t>
  </si>
  <si>
    <t>Expedición de patentes de pesca</t>
  </si>
  <si>
    <t xml:space="preserve">Contraprestación para la provisión de redes y servicios </t>
  </si>
  <si>
    <t>72</t>
  </si>
  <si>
    <t>73</t>
  </si>
  <si>
    <t>74</t>
  </si>
  <si>
    <t xml:space="preserve">1.02.2.63. Expedición de antecedentes disciplinarios profesionales </t>
  </si>
  <si>
    <t xml:space="preserve">1.02.2.65. Certificados catastrales </t>
  </si>
  <si>
    <t>1.02.2.66. Tasa por el uso de la insfraestructura de transporte</t>
  </si>
  <si>
    <t xml:space="preserve">1.02.2.67. Por uso de laboratorios y espacioes físicos </t>
  </si>
  <si>
    <t>1.02.2.72. Expedición de permisos para ejercer actividades pesqueras</t>
  </si>
  <si>
    <t>1.02.2.73. Expedición de patentes de pesca</t>
  </si>
  <si>
    <t xml:space="preserve">1.02.2.74. Contraprestación para la provisión de redes y servicios </t>
  </si>
  <si>
    <t xml:space="preserve">Devolución IVA - Instituciones de educación superior </t>
  </si>
  <si>
    <t xml:space="preserve">1.02.1.04.48. Monetización cuota de aprendizaje </t>
  </si>
  <si>
    <t>1.02.1.04.51. Contribucción servicios notariales</t>
  </si>
  <si>
    <t>1.02.6.04 Devolución IVA - Instituciones de educación superior</t>
  </si>
  <si>
    <t>Mercancías Aprehendidas, Decomisadas o Abandonadas</t>
  </si>
  <si>
    <t xml:space="preserve">           Medidas de protección UNP - Blindaje Arquitectónico - Enfoque diferencial </t>
  </si>
  <si>
    <t xml:space="preserve">A productores de mercado que distribuyen directamente a los hogares </t>
  </si>
  <si>
    <t>6010</t>
  </si>
  <si>
    <t>6013</t>
  </si>
  <si>
    <t>6014</t>
  </si>
  <si>
    <t>6015</t>
  </si>
  <si>
    <t>6017</t>
  </si>
  <si>
    <t>6019</t>
  </si>
  <si>
    <t>FONDO DE RECURSOS SOAT Y FONSAT (ANTES FOSYGA)</t>
  </si>
  <si>
    <t>6021</t>
  </si>
  <si>
    <t>6022</t>
  </si>
  <si>
    <t>COMISION DE REGULACION DE TELECOMUNICACIONES</t>
  </si>
  <si>
    <t>6023</t>
  </si>
  <si>
    <t>6024</t>
  </si>
  <si>
    <t>6025</t>
  </si>
  <si>
    <t>6031</t>
  </si>
  <si>
    <t>6033</t>
  </si>
  <si>
    <t>6034</t>
  </si>
  <si>
    <t>6035</t>
  </si>
  <si>
    <t>6036</t>
  </si>
  <si>
    <t>6039</t>
  </si>
  <si>
    <t>6040</t>
  </si>
  <si>
    <t>FONDO SUBSIDIO SOBRETASA GASOLINA LEY 488/98</t>
  </si>
  <si>
    <t>6041</t>
  </si>
  <si>
    <t>FONDO PENSIONES SUPERINTENDENCIAS, CARBOCOL Y CAMINOS VECINALES</t>
  </si>
  <si>
    <t>6042</t>
  </si>
  <si>
    <t>6043</t>
  </si>
  <si>
    <t>FONDO SOBRETASA AL ACPM (LEY 488/98)</t>
  </si>
  <si>
    <t>6046</t>
  </si>
  <si>
    <t>6049</t>
  </si>
  <si>
    <t>FONDO DE INVESTIGACION EN SALUD (Ley643/01)</t>
  </si>
  <si>
    <t>6050</t>
  </si>
  <si>
    <t>6051</t>
  </si>
  <si>
    <t>FONDO APOYO FINANCIERO ZONAS  NO INTERCONECTADAS (FAZNI)</t>
  </si>
  <si>
    <t>6052</t>
  </si>
  <si>
    <t>FONDO APOYO FINANCIERO PARA LA ENERGIZACIÓN DE LAS ZONAS RURALES INTERCONECTADAS (FAER)</t>
  </si>
  <si>
    <t>6053</t>
  </si>
  <si>
    <t>6055</t>
  </si>
  <si>
    <t>6056</t>
  </si>
  <si>
    <t>FONDO ESPECIAL DE ENERGÍA SOCIAL (FOES ART.118 DE LA LEY 812 DE 2003).</t>
  </si>
  <si>
    <t>6057</t>
  </si>
  <si>
    <t>FONDO CUENTA DE CAPACITACIÓN Y PUBLICACIONES DE LA CONTRALORIA GENERAL REPUBLICA</t>
  </si>
  <si>
    <t>6059</t>
  </si>
  <si>
    <t>6060</t>
  </si>
  <si>
    <t>6061</t>
  </si>
  <si>
    <t>6062</t>
  </si>
  <si>
    <t>6063</t>
  </si>
  <si>
    <t>6066</t>
  </si>
  <si>
    <t>FONDO DE MODERNIZACIÓN, DESCONGESTIÓN Y BIENESTAR DE LA ADMINISTRACIÓN DE   JUSTICIA</t>
  </si>
  <si>
    <t>6067</t>
  </si>
  <si>
    <t>FONDO RENTAS MONOPOLIO PARA EL SECTOR SALUD - LEY 643 DE 2001</t>
  </si>
  <si>
    <t>6068</t>
  </si>
  <si>
    <t>6069</t>
  </si>
  <si>
    <t>6070</t>
  </si>
  <si>
    <t>FONDOS MINISTERIO JUSTICIA</t>
  </si>
  <si>
    <t>6071</t>
  </si>
  <si>
    <t>FONDO DESARROLLO PEQUEÑA Y MEDIANA MINERÍA (ART. 151 LEY 1530 DE 2012)</t>
  </si>
  <si>
    <t>6073</t>
  </si>
  <si>
    <t>6074</t>
  </si>
  <si>
    <t>6075</t>
  </si>
  <si>
    <t>6077</t>
  </si>
  <si>
    <t>6078</t>
  </si>
  <si>
    <t>FONDO DE REPARACIÓN DE VICTIMAS</t>
  </si>
  <si>
    <t>FONDO NACIONAL DE SEGURIDAD VIAL</t>
  </si>
  <si>
    <t>FONDO FISCALIZACIÓN MINERA</t>
  </si>
  <si>
    <t>FONDO VIVIENDA - SENA</t>
  </si>
  <si>
    <t>FONDO VIVIENDA - SUPERINTENDENCIA NOTARIADO Y REGISTRO</t>
  </si>
  <si>
    <t>FONDO INDUSTRIA DE LA CONSTRUCCION FIC</t>
  </si>
  <si>
    <t>3210</t>
  </si>
  <si>
    <t>FONDO DE CURADORES URBANOS</t>
  </si>
  <si>
    <t>3211</t>
  </si>
  <si>
    <t>FONDO PARA LA ADMINISTRACIÓN DE BIENES DE LA FISCALIA</t>
  </si>
  <si>
    <t>3212</t>
  </si>
  <si>
    <t>CONTRIBUCIONES ESPECIALES  - EP</t>
  </si>
  <si>
    <t>CENSATÍAS</t>
  </si>
  <si>
    <t xml:space="preserve">Cesantías definitivas </t>
  </si>
  <si>
    <t xml:space="preserve">Cesantías parciales </t>
  </si>
  <si>
    <t>Deuda Cesantías soldados profesionales afiliados Caja Promotora de Vivienda Militar y de Policía - CPVMP</t>
  </si>
  <si>
    <t>Deuda Cesantías Policía Nacional afiliados Caja Promotora de Vivienda Militar y de Policía - CPVMP</t>
  </si>
  <si>
    <t>Comisión de Regulación de Comunicaciones - CRC. Art 12 Ley 1507 de 2012</t>
  </si>
  <si>
    <t>Personal extranjero en consulados y embajadas</t>
  </si>
  <si>
    <t>021401</t>
  </si>
  <si>
    <t>AGENCIA DE RENOVACION DEL TERRITORIO – ART - GESTIÓN GENERAL</t>
  </si>
  <si>
    <t>021402</t>
  </si>
  <si>
    <t>DIRECCIÓN DE SUSTITUCIÓN DE CULTIVOS ILÍCITOS</t>
  </si>
  <si>
    <t>DEPARTAMENTO ADMINISTRATIVO DE LA FUNCION PUBLICA - GESTION GENERAL</t>
  </si>
  <si>
    <t>MINISTERIO DE RELACIONES EXTERIORES - GESTION GENERAL</t>
  </si>
  <si>
    <t>UNIDAD ADMINISTRATIVA ESPECIAL DE GESTION PENSIONAL Y CONTRIBUCIONES PARAFISCALES DE LA PROTECCIÓN SOCIAL - UGPPP - GESTION GENERAL</t>
  </si>
  <si>
    <t>MINISTERIO DE DEFENSA NACIONAL - DIRECCION CENTRO DE REHABILITACION INCLUSIVA - DCRI</t>
  </si>
  <si>
    <t>FONDO ROTATORIO DE LA POLICIA - GESTION GENERAL</t>
  </si>
  <si>
    <t>UNIDAD DE PLANIFICACIÓN DE TIERRAS RURALES, ADECUACIÓN DE TIERRAS Y USOS AGROPECUARIOS - UPRA</t>
  </si>
  <si>
    <t>MINISTERIO DE MINAS Y ENERGIA - COMISION DE REGULACION DE ENERGIA Y GAS - CREG</t>
  </si>
  <si>
    <t>UNIDAD ADMINISTRATIVA ESPECIAL ALIMENTACIÓN ESCOLAR</t>
  </si>
  <si>
    <t>FONDO ÚNICO DE TECNOLOGIAS DE LA INFORMACION Y LAS COMUNICACIONES</t>
  </si>
  <si>
    <t>UNIDAD ADMINISTRATIVA ESPECIAL COMISION DE REGULACION DE COMUNICACIONES</t>
  </si>
  <si>
    <t>AUTORIDAD NACIONAL DE TELEVISION ANTV EN LIQUIDACIÓN</t>
  </si>
  <si>
    <t>231100</t>
  </si>
  <si>
    <t>CORPORACIÓN AGENCIA NACIONAL DE GOBIERNO DIGITAL - AND</t>
  </si>
  <si>
    <t>CONTRALORIA GENERAL DE LA  REPUBLICA - GESTION GENERAL</t>
  </si>
  <si>
    <t>FONDO ESPECIAL PARA LA ADMINISTRACION DE BIENES DE LA FISCALIA GENERAL DE LA NACION</t>
  </si>
  <si>
    <t>DIRECCIÓN DE LA AUTORIDAD NACIONAL DE CONSULTA PREVIA</t>
  </si>
  <si>
    <t>MINISTERIO DE CIENCIA, TECNOLOGÍA E INNOVACIÓN - GESTIÓN GENERAL</t>
  </si>
  <si>
    <t>MINISTERIO DEL DEPORTE - GESTIÓN GENERAL</t>
  </si>
  <si>
    <t>JURISDICCIÓN ESPECIAL PARA LA PAZ</t>
  </si>
  <si>
    <t>AGENCIA COLOMBIANA PARA LA REINCORPORACIÓN Y LA NORMALIZACIÓN - ARN</t>
  </si>
  <si>
    <t>CORPORACION AUTONOMA REGIONAL DE LA ORINOQUIA - CORPORINOQUIA</t>
  </si>
  <si>
    <t>CORPORACION AUTONOMA REGIONAL DE SUCRE - CARSUCRE</t>
  </si>
  <si>
    <t>CORPORACION AUTONOMA REGIONAL DEL ALTO MAGDALENA - CAM</t>
  </si>
  <si>
    <t>CORPORACION AUTONOMA REGIONAL DEL CENTRO DE ANTIOQUIA - CORANTIOQUIA</t>
  </si>
  <si>
    <t>CORPORACION AUTONOMA REGIONAL DE SANTANDER - CAS</t>
  </si>
  <si>
    <t>CORPORACION AUTONOMA REGIONAL DE BOYACA - CORPOBOYACA</t>
  </si>
  <si>
    <t>CORPORACION AUTONOMA REGIONAL DE CHIVOR - CORPOCHIVOR</t>
  </si>
  <si>
    <t>CORPORACION AUTONOMA REGIONAL DEL GUAVIO - CORPOGUAVIO</t>
  </si>
  <si>
    <t>CORPORACION AUTONOMA REGIONAL DEL CANAL DEL DIQUE - CARDIQUE</t>
  </si>
  <si>
    <t>CORPORACION AUTONOMA REGIONAL DEL SUR DE BOLIVAR - CSB</t>
  </si>
  <si>
    <t>SERVICIO NACIONAL DE APRENDIZAJE - SENA</t>
  </si>
  <si>
    <t>COMISION DE REGULACION DE AGUA POTABLE Y SANEAMIENTO BÁSICO - CRA</t>
  </si>
  <si>
    <t>INSTITUTO COLOMBIANO DE BIENESTAR FAMILIAR - ICBF</t>
  </si>
  <si>
    <t>FONDO DE LA DIRECCIÓN DE CONSULTA PREVIA</t>
  </si>
  <si>
    <t>FONDO PARA EL FORTALECIMIENTO DE LA INSPECCIÓN, VIGILANCIA Y CONTROL DEL TRABAJO Y LA SEGURIDAD SOCIAL - FIVICOT</t>
  </si>
  <si>
    <t>Contribución SOAT</t>
  </si>
  <si>
    <t>55</t>
  </si>
  <si>
    <t>Aporte de contratistas por el uso económico del subsuelo</t>
  </si>
  <si>
    <t>Contribución de recuperación de la inversión</t>
  </si>
  <si>
    <t>56</t>
  </si>
  <si>
    <t>Contribución - Comisión de regulación de comunicaciones</t>
  </si>
  <si>
    <t>1.02.1.04.01. Contribución - Comisión de regulación de comunicaciones</t>
  </si>
  <si>
    <t>Contribución - Superintendencia de sociedades</t>
  </si>
  <si>
    <t>1.02.1.04.06. Contribución – Superintendencia de sociedades</t>
  </si>
  <si>
    <t>1.02.1.04.44. Contribución SOAT</t>
  </si>
  <si>
    <t>1.02.1.04.55. Aporte de contratistas por el uso económico del subsuelo</t>
  </si>
  <si>
    <t>1.02.1.04.56. Contribución de recuperación de la inversión</t>
  </si>
  <si>
    <t>FONSAT</t>
  </si>
  <si>
    <t>1.02.1.04.52 FONSAT</t>
  </si>
  <si>
    <t>Permisos de importación y exportación de fauna y flora -CITES</t>
  </si>
  <si>
    <t>Acreditación para procesos de selección</t>
  </si>
  <si>
    <t>78</t>
  </si>
  <si>
    <t>Autorización para el ejecicio de las actividades</t>
  </si>
  <si>
    <t>79</t>
  </si>
  <si>
    <t>Servicios de inspección</t>
  </si>
  <si>
    <t>80</t>
  </si>
  <si>
    <t>Tasa por la prestación del servicio público de adecuación de tierras</t>
  </si>
  <si>
    <t>1.02.2.77. Permisos de importación y exportación de fauna y flora -CITES</t>
  </si>
  <si>
    <t>1.02.2.78. Acreditación para procesos de selección</t>
  </si>
  <si>
    <t>1.02.2.79. Autorización para el ejecicio de las actividades</t>
  </si>
  <si>
    <t>1.02.2.80. Servicios de inspección</t>
  </si>
  <si>
    <t>1.02.2.81. Tasa por la prestación del servicio público de adecuación de tierras</t>
  </si>
  <si>
    <t>Tasa sobre tarifas por servicios de los organismos de apoyo</t>
  </si>
  <si>
    <t>Tasa por la realización de la consulta previa</t>
  </si>
  <si>
    <t>1.02.2.76. Tasa sobre tarifas por servicios de organismos de apoyo</t>
  </si>
  <si>
    <t>1.02.2.82. Tasa por la realización de consulta previa</t>
  </si>
  <si>
    <t>Permiso por acceso a recursos genéticos</t>
  </si>
  <si>
    <t>1.02.4.07 Permiso por acceso a recurso genéticos</t>
  </si>
  <si>
    <t>Recursos de terceros</t>
  </si>
  <si>
    <t>Compensación UPC - SSS</t>
  </si>
  <si>
    <t>Compensación UPC</t>
  </si>
  <si>
    <t>Compensación promoción y prevención</t>
  </si>
  <si>
    <t>Compensación prestaciones económicas (licencias e incapacidades)</t>
  </si>
  <si>
    <t>Cuenta de alto costo</t>
  </si>
  <si>
    <t>1.02.6.11. Mercanciás aprehendidas, decomisadas o abandonadas</t>
  </si>
  <si>
    <t>Mercancias aprehendidas, decomisadas o abandonadas</t>
  </si>
  <si>
    <t>Incentivo a las inversiones en hidrocarburos y minería - certificado de reembolso tributario (CERT). Artículo 365 de la Ley 1819 de 2016</t>
  </si>
  <si>
    <t>139</t>
  </si>
  <si>
    <t>Comité científico de investigación en la antártida - SCAR (Ley 69 de 1988)</t>
  </si>
  <si>
    <t xml:space="preserve">Transferencia para entidades en proceso de liquidación </t>
  </si>
  <si>
    <t>Fondo de la direeción de la consulta previa ART. 161 Ley 1955 de 2019</t>
  </si>
  <si>
    <t>Transferir por regalías derivadas de la explotación de sal en manaure - Guajira Leyes de 141 de 1994, 549 de 1993 y 863 de 2003</t>
  </si>
  <si>
    <t>A instituciones de educación superior - Establecimientos públicos del orden territorial. Artículo 183 de la Ley 1955 de 2019</t>
  </si>
  <si>
    <t>Programas para el apoyo MYPIMES Ley 590 de 2000</t>
  </si>
  <si>
    <t>Recursos para transferir a instituciones de educación superior públicas - Artículo 142 de la Ley 1819 de 2016</t>
  </si>
  <si>
    <t>Alimentación para internos</t>
  </si>
  <si>
    <t>Auxilio mutuo (No de préstamos) (No de pensiones)</t>
  </si>
  <si>
    <t>Compensación por muerte (No de pensiones)</t>
  </si>
  <si>
    <t>Subsidio por invalidez</t>
  </si>
  <si>
    <t xml:space="preserve">Bonificación para pensionados </t>
  </si>
  <si>
    <t>Fondo de pensiones públicas del nivel nacional - Ministerio de obras públicas y transporte (De pensiones)</t>
  </si>
  <si>
    <t>Transferencia Convenio ICETEX</t>
  </si>
  <si>
    <t>Financiación de beneficiarios del régimen subsidiado en salud. Art 10 Ley 1122 de 2007</t>
  </si>
  <si>
    <t>Transferencia al Instituto Nacional de Cancerología</t>
  </si>
  <si>
    <t>Transferencia al Sanatorio de Contratación</t>
  </si>
  <si>
    <t>Transferencia al Sanatorio agua de dios</t>
  </si>
  <si>
    <t>Transferencia al centro dermatológico Federico Lleras Acosta</t>
  </si>
  <si>
    <t>Transferencia a COLJUEGOS</t>
  </si>
  <si>
    <t>Comercio al por mayor y al por menor; reparación de vehículos automotores y bicicletas</t>
  </si>
  <si>
    <t>Transferecia a artesanías de colombia</t>
  </si>
  <si>
    <t>Distribución de agua; evacuación y tratamiento de aguas residuales, gestión de desechos y actividades de saneamiento ambiental</t>
  </si>
  <si>
    <t>Transferecia a la corporación autónoma regional del Rio Grande de la Magdalena - CORMAGDALENA</t>
  </si>
  <si>
    <t>Préstamos educativos</t>
  </si>
  <si>
    <t>En organizacioones internacionales</t>
  </si>
  <si>
    <t>Fondo de organismos financieros internacionales - FOFI, Ley 318 de 1996</t>
  </si>
  <si>
    <t>En empresas - públicas financieras</t>
  </si>
  <si>
    <t>En empresas - públicas no financieras</t>
  </si>
  <si>
    <t>Capitalización para el fortalecimiento de los canales públicos de televisión</t>
  </si>
  <si>
    <t>En empresas privadas fiancieras</t>
  </si>
  <si>
    <t>En empresas privadas no financieras</t>
  </si>
  <si>
    <t>Cesantías definitivas</t>
  </si>
  <si>
    <t>Cesantías parciales</t>
  </si>
  <si>
    <t>Deuda cesantías soldados profesionales afiliados a la caja promotora de vivienda militar y de policía  - CPVMP</t>
  </si>
  <si>
    <t>Deuda de cesantías policía nacional afiliados caja promotora de vivienda militar y de policía  - CPVMP</t>
  </si>
  <si>
    <t>Contribución de valorización departamental</t>
  </si>
  <si>
    <t>Contribución de vigilancia - superintendencia nacional de salud</t>
  </si>
  <si>
    <t>1.02.1.04.57. Contribución de vigilancia - superintendencia nacional de salud</t>
  </si>
  <si>
    <t xml:space="preserve">artículo 20 de la Ley 1978 de 2019, por el cual se modifica el artículo 24 de la ley 1341 de 2009. Adicionalmente, en el literal g) del artículo mencionado </t>
  </si>
  <si>
    <t>Formulario 4. Anteproyecto Planta de personal</t>
  </si>
  <si>
    <t>UNIDAD ADMINISTRATIVA ESPECIAL COMISIÓN DE REGULACIÓN DE COMUNICACIONES</t>
  </si>
  <si>
    <t>ANTEPROYECTO PLANTA DE PERSONAL - VIGENCIA</t>
  </si>
  <si>
    <t>DENOMINACIÓN DE CARGOS</t>
  </si>
  <si>
    <t>Grado</t>
  </si>
  <si>
    <t>No. Cargos</t>
  </si>
  <si>
    <t>Remuneraciones no constitutivas de Factor Salarial</t>
  </si>
  <si>
    <t>Contribuciones Inherentes a la Nómina</t>
  </si>
  <si>
    <t>Total  
Gastos SIN incapacidades</t>
  </si>
  <si>
    <t>Factores Salariales comunes</t>
  </si>
  <si>
    <t>Factores Salariales Especiales</t>
  </si>
  <si>
    <t>Prestaciones sociales según definición legal</t>
  </si>
  <si>
    <t>Otras remuneraciones no constitutivas de Factor Salarial</t>
  </si>
  <si>
    <t>Pensiones</t>
  </si>
  <si>
    <t>Aportes de Cesantías</t>
  </si>
  <si>
    <t>Cajas de Compensación Familiar</t>
  </si>
  <si>
    <t>Aportes Generales al Sistema de Riesgos Laborales</t>
  </si>
  <si>
    <t>Aportes al ICBF</t>
  </si>
  <si>
    <t>Aportes al SENA</t>
  </si>
  <si>
    <t>Aportes a la ESAP</t>
  </si>
  <si>
    <t>Aportes a escuelas industriales e institutos técnicos</t>
  </si>
  <si>
    <t>Subsidio de vivienda Fuerzas Militares y Policía</t>
  </si>
  <si>
    <t>Incapacidades (No de pensiones)</t>
  </si>
  <si>
    <t>Licencias de maternidad y paternidad (No de pensiones)</t>
  </si>
  <si>
    <t>Total 
Transferencia</t>
  </si>
  <si>
    <t>Sueldo básico</t>
  </si>
  <si>
    <t>Gastos de representación</t>
  </si>
  <si>
    <t>Prima técnica salarial</t>
  </si>
  <si>
    <t>Subsidio de alimentación</t>
  </si>
  <si>
    <t>Auxilio de transporte</t>
  </si>
  <si>
    <t>Prima de servicio</t>
  </si>
  <si>
    <t>Bonificación por servicios prestados</t>
  </si>
  <si>
    <t>Horas extras, dominicales, festivos y recargos</t>
  </si>
  <si>
    <t>Prima de navidad</t>
  </si>
  <si>
    <t>Prima de vacaciones</t>
  </si>
  <si>
    <t>Viáticos de los funcionarios en comisión</t>
  </si>
  <si>
    <t>Subtotal 1</t>
  </si>
  <si>
    <t>Factor Salarial Especial 1</t>
  </si>
  <si>
    <t>Factor Salarial Especial 2</t>
  </si>
  <si>
    <t>Factor Salarial Especial 3</t>
  </si>
  <si>
    <t>Factor Salarial Especial 4</t>
  </si>
  <si>
    <t>Subtotal 2</t>
  </si>
  <si>
    <t>Sueldo de vacaciones</t>
  </si>
  <si>
    <t>Indemnización por vacaciones</t>
  </si>
  <si>
    <t>Bonificación especial de recreación</t>
  </si>
  <si>
    <t>Prima técnica no factor</t>
  </si>
  <si>
    <t>Bonificación de dirección</t>
  </si>
  <si>
    <t>Prima de dirección</t>
  </si>
  <si>
    <t>Remuneración 4</t>
  </si>
  <si>
    <t>Institutos</t>
  </si>
  <si>
    <t>Mes</t>
  </si>
  <si>
    <t>Anual</t>
  </si>
  <si>
    <t>Técnicos</t>
  </si>
  <si>
    <t>4+5= 6</t>
  </si>
  <si>
    <t>A-01-01-03-030</t>
  </si>
  <si>
    <t>7+8=9</t>
  </si>
  <si>
    <t>11.1+11.2</t>
  </si>
  <si>
    <t>6+9+10=12</t>
  </si>
  <si>
    <t>EMPLEADOS PÚBLICOS</t>
  </si>
  <si>
    <t>6</t>
  </si>
  <si>
    <t>4</t>
  </si>
  <si>
    <t>3</t>
  </si>
  <si>
    <t>5</t>
  </si>
  <si>
    <t>NIVEL DIRECTIVO</t>
  </si>
  <si>
    <t>Experto Comisionado</t>
  </si>
  <si>
    <t>0090-0</t>
  </si>
  <si>
    <t>NIVEL ASESOR</t>
  </si>
  <si>
    <t>Asesor 18 -  p.t. SI factor</t>
  </si>
  <si>
    <t>1020-18</t>
  </si>
  <si>
    <t>Asesor 17 -  p.t. SI factor</t>
  </si>
  <si>
    <t>1020-17</t>
  </si>
  <si>
    <t>Asesor 17 -  p.t.NO  factor</t>
  </si>
  <si>
    <t>Asesor 16 -  p.t. SI factor</t>
  </si>
  <si>
    <t>1020-16</t>
  </si>
  <si>
    <t>Asesor 16 -  p.t.NO  factor</t>
  </si>
  <si>
    <t>Asesor 15 -  p.t. SI factor</t>
  </si>
  <si>
    <t>1020-15</t>
  </si>
  <si>
    <t>Asesor 15 -  p.t.NO  factor</t>
  </si>
  <si>
    <t>Asesor 14 -  p.t. SI factor</t>
  </si>
  <si>
    <t>1020-14</t>
  </si>
  <si>
    <t>Asesor 14 -  p.t.NO  factor</t>
  </si>
  <si>
    <t>Asesor 12 -  p.t. SI factor</t>
  </si>
  <si>
    <t>1020-12</t>
  </si>
  <si>
    <t>Asesor 12 -  p.t.NO  factor</t>
  </si>
  <si>
    <t>Asesor 09 -  p.t. SI factor</t>
  </si>
  <si>
    <t>1020-09</t>
  </si>
  <si>
    <t>Asesor 09 -  p.t.NO  factor</t>
  </si>
  <si>
    <t>Asesor 07 -  p.t. SI factor</t>
  </si>
  <si>
    <t>1020-07</t>
  </si>
  <si>
    <t>Asesor 07 -  p.t.NO  factor</t>
  </si>
  <si>
    <t>NIVEL EJECUTIVO</t>
  </si>
  <si>
    <t>NIVEL PROFESIONAL</t>
  </si>
  <si>
    <t>Profesional Especializado</t>
  </si>
  <si>
    <t>2028-24</t>
  </si>
  <si>
    <t>2028-23</t>
  </si>
  <si>
    <t>2028-22</t>
  </si>
  <si>
    <t>2028-21</t>
  </si>
  <si>
    <t>2028-19</t>
  </si>
  <si>
    <t>2028-18</t>
  </si>
  <si>
    <t>2028-17</t>
  </si>
  <si>
    <t>2028-14</t>
  </si>
  <si>
    <t>Profesional Universitario</t>
  </si>
  <si>
    <t>2044-11</t>
  </si>
  <si>
    <t>2044-08</t>
  </si>
  <si>
    <t>2044-06</t>
  </si>
  <si>
    <t>2044-05</t>
  </si>
  <si>
    <t>2044-02</t>
  </si>
  <si>
    <t>2044-01</t>
  </si>
  <si>
    <t>NIVEL TÉCNICO</t>
  </si>
  <si>
    <t>Técnico  Administrativo</t>
  </si>
  <si>
    <t>3124-18</t>
  </si>
  <si>
    <t>NIVEL ASISTENCIAL</t>
  </si>
  <si>
    <t>Secretario Ejecutivo</t>
  </si>
  <si>
    <t>4210-24</t>
  </si>
  <si>
    <t>Conductor Mecánico</t>
  </si>
  <si>
    <t>4103-19</t>
  </si>
  <si>
    <t>TOTAL EMPLEADOS PÚBLICOS</t>
  </si>
  <si>
    <t>TRABAJADORES OFICIALES</t>
  </si>
  <si>
    <t>TOTAL TRABAJADORES OFICIALES</t>
  </si>
  <si>
    <t>TOTAL PLANTA DE PERSONAL</t>
  </si>
  <si>
    <t>RESUMEN  PLANTA DE PERSONAL</t>
  </si>
  <si>
    <t xml:space="preserve">CUENTA </t>
  </si>
  <si>
    <t>TOTAL</t>
  </si>
  <si>
    <t>ELPLEADOS PÚBLICOS</t>
  </si>
  <si>
    <t xml:space="preserve">TRABAJADORES OFICIALES </t>
  </si>
  <si>
    <t xml:space="preserve">GASTOS DE PERSONAL </t>
  </si>
  <si>
    <t xml:space="preserve">         Salario </t>
  </si>
  <si>
    <t>subtotal 1</t>
  </si>
  <si>
    <t xml:space="preserve">                    Factores salariales comunes </t>
  </si>
  <si>
    <t xml:space="preserve">                     Factores salariales especiales </t>
  </si>
  <si>
    <t xml:space="preserve">         Remuneraciones no constitutivas de factor salarial </t>
  </si>
  <si>
    <t xml:space="preserve">                    Prestaciones sociales según definición legal </t>
  </si>
  <si>
    <t>subtotal 2</t>
  </si>
  <si>
    <t xml:space="preserve">                     Otras prestaciones no constitutivas de factor salarial </t>
  </si>
  <si>
    <t xml:space="preserve">         Contribuciones inherentes a la nómina </t>
  </si>
  <si>
    <t>TRANSFERENCIAS CORRIENTES</t>
  </si>
  <si>
    <t xml:space="preserve">         Prestaciones sociales relacionadas con el empleo</t>
  </si>
  <si>
    <t xml:space="preserve">                     Incapacidades</t>
  </si>
  <si>
    <t xml:space="preserve">                     Licencias de maternidad y paternidad</t>
  </si>
  <si>
    <t>GRAN TOTAL</t>
  </si>
  <si>
    <t>Apropiación para estímulos - Remuneraciones No Constitutivas de Factor Salarial</t>
  </si>
  <si>
    <t>Formulario 4A Certificación de Nómina</t>
  </si>
  <si>
    <t>ANTEPROYECTO COSTO DE NÓMINA - VIGENCIA</t>
  </si>
  <si>
    <t>DENOMINACIÓN DE CARGO</t>
  </si>
  <si>
    <t>Planta Actual</t>
  </si>
  <si>
    <t>Nómina Provista</t>
  </si>
  <si>
    <t>Total Cargos Provistos</t>
  </si>
  <si>
    <t>Cargos Vacantes</t>
  </si>
  <si>
    <t>Libre Nombramiento</t>
  </si>
  <si>
    <t>Carrera Administrativa</t>
  </si>
  <si>
    <t>Propiedad</t>
  </si>
  <si>
    <t>Provisionales</t>
  </si>
  <si>
    <t>5=2+3+4</t>
  </si>
  <si>
    <t>6=1-5</t>
  </si>
  <si>
    <t>Empleados Públicos</t>
  </si>
  <si>
    <t>EXPERTO COMISIONADO</t>
  </si>
  <si>
    <t>0090-00</t>
  </si>
  <si>
    <t>ASESOR 18</t>
  </si>
  <si>
    <t>ASESOR 17</t>
  </si>
  <si>
    <t>ASESOR 16</t>
  </si>
  <si>
    <t>ASESOR 15</t>
  </si>
  <si>
    <t>ASESOR 14</t>
  </si>
  <si>
    <t>ASESOR 12</t>
  </si>
  <si>
    <t>ASESOR 09</t>
  </si>
  <si>
    <t>ASESOR 07</t>
  </si>
  <si>
    <t xml:space="preserve">PROFESIONAL ESPECIALIZADO </t>
  </si>
  <si>
    <t>PROFESIONAL UNIVERSITARIO</t>
  </si>
  <si>
    <t>PROFESIONAL  UNIVERSITARIO</t>
  </si>
  <si>
    <t>NIVEL TECNICO</t>
  </si>
  <si>
    <t>TECNICO ADMINISTRATIVO</t>
  </si>
  <si>
    <t>SECRETARIO EJECUTIVO</t>
  </si>
  <si>
    <t>CONDUCTOR MECÁNICO</t>
  </si>
  <si>
    <t>Total Empleados Públicos</t>
  </si>
  <si>
    <t>Trabajadores Oficiales</t>
  </si>
  <si>
    <t>Total  Trabajadores Oficiales</t>
  </si>
  <si>
    <t>Total Personal</t>
  </si>
  <si>
    <t>Bogotá D.C., 31 marzo de 2020</t>
  </si>
  <si>
    <t xml:space="preserve">Ciudad y fecha </t>
  </si>
  <si>
    <t>Jefe de Personal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</si>
</sst>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quot;$&quot;* #,##0_-;\-&quot;$&quot;* #,##0_-;_-&quot;$&quot;* &quot;-&quot;_-;_-@_-"/>
    <numFmt numFmtId="165" formatCode="_(&quot;$&quot;\ * #,##0.00_);_(&quot;$&quot;\ * \(#,##0.00\);_(&quot;$&quot;\ * &quot;-&quot;??_);_(@_)"/>
    <numFmt numFmtId="166" formatCode="_-* #,##0_-;\-* #,##0_-;_-* &quot;-&quot;??_-;_-@_-"/>
    <numFmt numFmtId="167" formatCode="_(* #,##0_);_(* \(#,##0\);_(* &quot;-&quot;??_);_(@_)"/>
    <numFmt numFmtId="168" formatCode="#,##0_ ;[Red]\-#,##0\ "/>
    <numFmt numFmtId="169" formatCode="000"/>
    <numFmt numFmtId="170" formatCode="&quot;$&quot;#,##0"/>
    <numFmt numFmtId="171" formatCode="0_)"/>
  </numFmts>
  <fonts count="48" x14ac:knownFonts="1">
    <font>
      <sz val="11"/>
      <color theme="1"/>
      <name val="Calibri"/>
      <family val="2"/>
      <scheme val="minor"/>
    </font>
    <font>
      <sz val="11"/>
      <color theme="1"/>
      <name val="Calibri"/>
      <family val="2"/>
      <scheme val="minor"/>
    </font>
    <font>
      <sz val="12"/>
      <color theme="1"/>
      <name val="Calibri"/>
      <family val="2"/>
      <scheme val="minor"/>
    </font>
    <font>
      <b/>
      <sz val="11"/>
      <color theme="1"/>
      <name val="Calibri"/>
      <family val="2"/>
      <scheme val="minor"/>
    </font>
    <font>
      <sz val="10"/>
      <name val="Arial"/>
      <family val="2"/>
    </font>
    <font>
      <sz val="9"/>
      <color indexed="81"/>
      <name val="Tahoma"/>
      <family val="2"/>
    </font>
    <font>
      <u/>
      <sz val="9"/>
      <color indexed="81"/>
      <name val="Tahoma"/>
      <family val="2"/>
    </font>
    <font>
      <sz val="9"/>
      <color theme="1"/>
      <name val="Calibri"/>
      <family val="2"/>
      <scheme val="minor"/>
    </font>
    <font>
      <sz val="8"/>
      <color theme="1"/>
      <name val="Calibri"/>
      <family val="2"/>
      <scheme val="minor"/>
    </font>
    <font>
      <b/>
      <sz val="8"/>
      <name val="Calibri"/>
      <family val="2"/>
      <scheme val="minor"/>
    </font>
    <font>
      <b/>
      <sz val="8"/>
      <color theme="1"/>
      <name val="Calibri"/>
      <family val="2"/>
      <scheme val="minor"/>
    </font>
    <font>
      <b/>
      <sz val="8"/>
      <color theme="0"/>
      <name val="Calibri"/>
      <family val="2"/>
      <scheme val="minor"/>
    </font>
    <font>
      <sz val="8"/>
      <color theme="0"/>
      <name val="Calibri"/>
      <family val="2"/>
      <scheme val="minor"/>
    </font>
    <font>
      <sz val="8"/>
      <name val="Calibri"/>
      <family val="2"/>
      <scheme val="minor"/>
    </font>
    <font>
      <b/>
      <sz val="8"/>
      <color rgb="FFFFFFFF"/>
      <name val="Calibri"/>
      <family val="2"/>
      <scheme val="minor"/>
    </font>
    <font>
      <sz val="8"/>
      <color rgb="FF000000"/>
      <name val="Calibri"/>
      <family val="2"/>
      <scheme val="minor"/>
    </font>
    <font>
      <b/>
      <sz val="8"/>
      <color theme="0"/>
      <name val="Arial"/>
      <family val="2"/>
    </font>
    <font>
      <b/>
      <sz val="8"/>
      <name val="Arial"/>
      <family val="2"/>
    </font>
    <font>
      <sz val="8"/>
      <name val="Arial"/>
      <family val="2"/>
    </font>
    <font>
      <sz val="8"/>
      <color indexed="8"/>
      <name val="Arial"/>
      <family val="2"/>
    </font>
    <font>
      <u/>
      <sz val="11"/>
      <color theme="10"/>
      <name val="Calibri"/>
      <family val="2"/>
      <scheme val="minor"/>
    </font>
    <font>
      <u/>
      <sz val="11"/>
      <color theme="11"/>
      <name val="Calibri"/>
      <family val="2"/>
      <scheme val="minor"/>
    </font>
    <font>
      <b/>
      <sz val="9"/>
      <color theme="1"/>
      <name val="Calibri"/>
      <family val="2"/>
      <scheme val="minor"/>
    </font>
    <font>
      <sz val="8"/>
      <color indexed="81"/>
      <name val="Tahoma"/>
      <family val="2"/>
    </font>
    <font>
      <b/>
      <sz val="8"/>
      <color indexed="81"/>
      <name val="Tahoma"/>
      <family val="2"/>
    </font>
    <font>
      <u/>
      <sz val="8"/>
      <color indexed="81"/>
      <name val="Tahoma"/>
      <family val="2"/>
    </font>
    <font>
      <b/>
      <sz val="9"/>
      <color theme="1"/>
      <name val="Calibri"/>
      <family val="2"/>
      <scheme val="minor"/>
    </font>
    <font>
      <sz val="8"/>
      <color rgb="FFFF0000"/>
      <name val="Arial"/>
      <family val="2"/>
    </font>
    <font>
      <sz val="8"/>
      <color theme="1"/>
      <name val="Tahoma"/>
      <family val="2"/>
    </font>
    <font>
      <u/>
      <sz val="8"/>
      <color theme="1"/>
      <name val="Tahoma"/>
      <family val="2"/>
    </font>
    <font>
      <b/>
      <sz val="7"/>
      <color theme="1"/>
      <name val="Calibri"/>
      <family val="2"/>
      <scheme val="minor"/>
    </font>
    <font>
      <b/>
      <u/>
      <sz val="9"/>
      <color indexed="81"/>
      <name val="Tahoma"/>
      <family val="2"/>
    </font>
    <font>
      <b/>
      <sz val="8"/>
      <color indexed="8"/>
      <name val="Arial"/>
      <family val="2"/>
    </font>
    <font>
      <b/>
      <sz val="10"/>
      <name val="Arial"/>
      <family val="2"/>
    </font>
    <font>
      <b/>
      <sz val="12"/>
      <name val="Arial"/>
      <family val="2"/>
    </font>
    <font>
      <b/>
      <sz val="10"/>
      <color theme="0"/>
      <name val="Arial"/>
      <family val="2"/>
    </font>
    <font>
      <sz val="10"/>
      <color theme="0"/>
      <name val="Arial"/>
      <family val="2"/>
    </font>
    <font>
      <sz val="8"/>
      <color theme="1"/>
      <name val="Arial"/>
      <family val="2"/>
    </font>
    <font>
      <sz val="10"/>
      <color indexed="81"/>
      <name val="Tahoma"/>
      <family val="2"/>
    </font>
    <font>
      <b/>
      <sz val="9"/>
      <color indexed="81"/>
      <name val="Tahoma"/>
      <family val="2"/>
    </font>
    <font>
      <sz val="10"/>
      <name val="Arial Narrow"/>
      <family val="2"/>
    </font>
    <font>
      <b/>
      <u/>
      <sz val="8"/>
      <name val="Calibri"/>
      <family val="2"/>
      <scheme val="minor"/>
    </font>
    <font>
      <b/>
      <sz val="8"/>
      <color rgb="FFFF0000"/>
      <name val="Calibri"/>
      <family val="2"/>
      <scheme val="minor"/>
    </font>
    <font>
      <sz val="10"/>
      <color rgb="FF000000"/>
      <name val="Calibri"/>
      <family val="2"/>
      <scheme val="minor"/>
    </font>
    <font>
      <b/>
      <sz val="8"/>
      <color rgb="FF7030A0"/>
      <name val="Calibri"/>
      <family val="2"/>
      <scheme val="minor"/>
    </font>
    <font>
      <sz val="8"/>
      <color rgb="FF7030A0"/>
      <name val="Calibri"/>
      <family val="2"/>
      <scheme val="minor"/>
    </font>
    <font>
      <sz val="11"/>
      <color rgb="FF7030A0"/>
      <name val="Calibri"/>
      <family val="2"/>
      <scheme val="minor"/>
    </font>
    <font>
      <b/>
      <sz val="9"/>
      <name val="Calibri"/>
      <family val="2"/>
      <scheme val="minor"/>
    </font>
  </fonts>
  <fills count="23">
    <fill>
      <patternFill patternType="none"/>
    </fill>
    <fill>
      <patternFill patternType="gray125"/>
    </fill>
    <fill>
      <patternFill patternType="solid">
        <fgColor theme="4" tint="0.79998168889431442"/>
        <bgColor indexed="65"/>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0"/>
        <bgColor indexed="64"/>
      </patternFill>
    </fill>
    <fill>
      <patternFill patternType="solid">
        <fgColor theme="5" tint="0.59999389629810485"/>
        <bgColor indexed="65"/>
      </patternFill>
    </fill>
    <fill>
      <patternFill patternType="solid">
        <fgColor rgb="FF790909"/>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rgb="FFFFFF00"/>
        <bgColor indexed="64"/>
      </patternFill>
    </fill>
    <fill>
      <patternFill patternType="solid">
        <fgColor theme="5" tint="-0.249977111117893"/>
        <bgColor indexed="64"/>
      </patternFill>
    </fill>
    <fill>
      <patternFill patternType="solid">
        <fgColor rgb="FF00B05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8" tint="0.39997558519241921"/>
        <bgColor indexed="64"/>
      </patternFill>
    </fill>
  </fills>
  <borders count="24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double">
        <color auto="1"/>
      </top>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thin">
        <color auto="1"/>
      </left>
      <right style="thin">
        <color auto="1"/>
      </right>
      <top/>
      <bottom/>
      <diagonal/>
    </border>
    <border>
      <left style="thin">
        <color auto="1"/>
      </left>
      <right style="double">
        <color auto="1"/>
      </right>
      <top/>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dashed">
        <color auto="1"/>
      </left>
      <right style="dashed">
        <color auto="1"/>
      </right>
      <top/>
      <bottom/>
      <diagonal/>
    </border>
    <border>
      <left style="thick">
        <color auto="1"/>
      </left>
      <right style="thick">
        <color auto="1"/>
      </right>
      <top style="thick">
        <color auto="1"/>
      </top>
      <bottom style="medium">
        <color auto="1"/>
      </bottom>
      <diagonal/>
    </border>
    <border>
      <left style="thin">
        <color auto="1"/>
      </left>
      <right style="thick">
        <color auto="1"/>
      </right>
      <top style="thin">
        <color auto="1"/>
      </top>
      <bottom style="thin">
        <color auto="1"/>
      </bottom>
      <diagonal/>
    </border>
    <border>
      <left/>
      <right style="thick">
        <color auto="1"/>
      </right>
      <top style="thick">
        <color auto="1"/>
      </top>
      <bottom style="medium">
        <color auto="1"/>
      </bottom>
      <diagonal/>
    </border>
    <border>
      <left style="medium">
        <color auto="1"/>
      </left>
      <right style="thick">
        <color auto="1"/>
      </right>
      <top style="medium">
        <color auto="1"/>
      </top>
      <bottom style="medium">
        <color auto="1"/>
      </bottom>
      <diagonal/>
    </border>
    <border>
      <left style="thin">
        <color auto="1"/>
      </left>
      <right style="thick">
        <color auto="1"/>
      </right>
      <top/>
      <bottom style="thin">
        <color auto="1"/>
      </bottom>
      <diagonal/>
    </border>
    <border>
      <left style="dashed">
        <color auto="1"/>
      </left>
      <right style="thick">
        <color auto="1"/>
      </right>
      <top/>
      <bottom/>
      <diagonal/>
    </border>
    <border>
      <left style="thin">
        <color auto="1"/>
      </left>
      <right style="thick">
        <color auto="1"/>
      </right>
      <top/>
      <bottom/>
      <diagonal/>
    </border>
    <border>
      <left style="medium">
        <color auto="1"/>
      </left>
      <right style="thick">
        <color auto="1"/>
      </right>
      <top/>
      <bottom/>
      <diagonal/>
    </border>
    <border>
      <left style="medium">
        <color auto="1"/>
      </left>
      <right style="medium">
        <color auto="1"/>
      </right>
      <top style="thick">
        <color auto="1"/>
      </top>
      <bottom style="medium">
        <color auto="1"/>
      </bottom>
      <diagonal/>
    </border>
    <border>
      <left style="medium">
        <color auto="1"/>
      </left>
      <right style="medium">
        <color auto="1"/>
      </right>
      <top style="medium">
        <color auto="1"/>
      </top>
      <bottom style="thick">
        <color auto="1"/>
      </bottom>
      <diagonal/>
    </border>
    <border>
      <left style="medium">
        <color auto="1"/>
      </left>
      <right style="thick">
        <color auto="1"/>
      </right>
      <top style="medium">
        <color auto="1"/>
      </top>
      <bottom style="thick">
        <color auto="1"/>
      </bottom>
      <diagonal/>
    </border>
    <border>
      <left/>
      <right style="medium">
        <color auto="1"/>
      </right>
      <top style="thick">
        <color auto="1"/>
      </top>
      <bottom style="medium">
        <color auto="1"/>
      </bottom>
      <diagonal/>
    </border>
    <border>
      <left style="dashed">
        <color auto="1"/>
      </left>
      <right/>
      <top/>
      <bottom/>
      <diagonal/>
    </border>
    <border>
      <left/>
      <right/>
      <top style="medium">
        <color auto="1"/>
      </top>
      <bottom style="medium">
        <color auto="1"/>
      </bottom>
      <diagonal/>
    </border>
    <border>
      <left/>
      <right/>
      <top style="thin">
        <color auto="1"/>
      </top>
      <bottom style="thin">
        <color auto="1"/>
      </bottom>
      <diagonal/>
    </border>
    <border>
      <left/>
      <right/>
      <top style="thick">
        <color auto="1"/>
      </top>
      <bottom style="medium">
        <color auto="1"/>
      </bottom>
      <diagonal/>
    </border>
    <border>
      <left style="thick">
        <color auto="1"/>
      </left>
      <right style="thick">
        <color auto="1"/>
      </right>
      <top/>
      <bottom style="medium">
        <color auto="1"/>
      </bottom>
      <diagonal/>
    </border>
    <border>
      <left style="medium">
        <color auto="1"/>
      </left>
      <right style="medium">
        <color auto="1"/>
      </right>
      <top/>
      <bottom style="thick">
        <color auto="1"/>
      </bottom>
      <diagonal/>
    </border>
    <border>
      <left style="medium">
        <color auto="1"/>
      </left>
      <right/>
      <top style="thick">
        <color auto="1"/>
      </top>
      <bottom style="medium">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dashed">
        <color auto="1"/>
      </left>
      <right style="dashed">
        <color auto="1"/>
      </right>
      <top style="dashed">
        <color auto="1"/>
      </top>
      <bottom style="dashed">
        <color auto="1"/>
      </bottom>
      <diagonal/>
    </border>
    <border>
      <left style="medium">
        <color auto="1"/>
      </left>
      <right style="medium">
        <color auto="1"/>
      </right>
      <top/>
      <bottom style="medium">
        <color auto="1"/>
      </bottom>
      <diagonal/>
    </border>
    <border>
      <left style="medium">
        <color auto="1"/>
      </left>
      <right style="thick">
        <color auto="1"/>
      </right>
      <top/>
      <bottom style="medium">
        <color auto="1"/>
      </bottom>
      <diagonal/>
    </border>
    <border>
      <left/>
      <right style="thick">
        <color auto="1"/>
      </right>
      <top style="dashed">
        <color auto="1"/>
      </top>
      <bottom style="dashed">
        <color auto="1"/>
      </bottom>
      <diagonal/>
    </border>
    <border>
      <left style="thick">
        <color auto="1"/>
      </left>
      <right style="thick">
        <color auto="1"/>
      </right>
      <top style="dashed">
        <color auto="1"/>
      </top>
      <bottom style="dashed">
        <color auto="1"/>
      </bottom>
      <diagonal/>
    </border>
    <border>
      <left/>
      <right style="thick">
        <color auto="1"/>
      </right>
      <top/>
      <bottom/>
      <diagonal/>
    </border>
    <border>
      <left/>
      <right style="thick">
        <color auto="1"/>
      </right>
      <top/>
      <bottom style="medium">
        <color auto="1"/>
      </bottom>
      <diagonal/>
    </border>
    <border>
      <left/>
      <right style="thick">
        <color auto="1"/>
      </right>
      <top/>
      <bottom style="thin">
        <color auto="1"/>
      </bottom>
      <diagonal/>
    </border>
    <border>
      <left/>
      <right style="thick">
        <color auto="1"/>
      </right>
      <top style="medium">
        <color auto="1"/>
      </top>
      <bottom style="medium">
        <color auto="1"/>
      </bottom>
      <diagonal/>
    </border>
    <border>
      <left/>
      <right style="thick">
        <color auto="1"/>
      </right>
      <top style="thin">
        <color auto="1"/>
      </top>
      <bottom style="thin">
        <color auto="1"/>
      </bottom>
      <diagonal/>
    </border>
    <border>
      <left style="thick">
        <color auto="1"/>
      </left>
      <right style="thick">
        <color auto="1"/>
      </right>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dashed">
        <color auto="1"/>
      </top>
      <bottom/>
      <diagonal/>
    </border>
    <border>
      <left style="hair">
        <color auto="1"/>
      </left>
      <right style="hair">
        <color auto="1"/>
      </right>
      <top style="hair">
        <color auto="1"/>
      </top>
      <bottom style="hair">
        <color auto="1"/>
      </bottom>
      <diagonal/>
    </border>
    <border>
      <left style="dashed">
        <color auto="1"/>
      </left>
      <right style="dashed">
        <color auto="1"/>
      </right>
      <top style="dashed">
        <color auto="1"/>
      </top>
      <bottom/>
      <diagonal/>
    </border>
    <border>
      <left/>
      <right style="thick">
        <color auto="1"/>
      </right>
      <top style="dashed">
        <color auto="1"/>
      </top>
      <bottom/>
      <diagonal/>
    </border>
    <border>
      <left style="dashed">
        <color auto="1"/>
      </left>
      <right style="dashed">
        <color auto="1"/>
      </right>
      <top/>
      <bottom style="dashed">
        <color auto="1"/>
      </bottom>
      <diagonal/>
    </border>
    <border>
      <left style="thick">
        <color auto="1"/>
      </left>
      <right style="thick">
        <color auto="1"/>
      </right>
      <top style="medium">
        <color auto="1"/>
      </top>
      <bottom style="thin">
        <color auto="1"/>
      </bottom>
      <diagonal/>
    </border>
    <border>
      <left/>
      <right style="thick">
        <color auto="1"/>
      </right>
      <top style="medium">
        <color auto="1"/>
      </top>
      <bottom/>
      <diagonal/>
    </border>
    <border>
      <left style="thick">
        <color auto="1"/>
      </left>
      <right style="thick">
        <color auto="1"/>
      </right>
      <top/>
      <bottom style="dashed">
        <color auto="1"/>
      </bottom>
      <diagonal/>
    </border>
    <border>
      <left style="hair">
        <color auto="1"/>
      </left>
      <right style="hair">
        <color auto="1"/>
      </right>
      <top style="hair">
        <color auto="1"/>
      </top>
      <bottom/>
      <diagonal/>
    </border>
    <border>
      <left/>
      <right/>
      <top style="medium">
        <color auto="1"/>
      </top>
      <bottom/>
      <diagonal/>
    </border>
    <border>
      <left style="thick">
        <color auto="1"/>
      </left>
      <right style="thick">
        <color auto="1"/>
      </right>
      <top style="thin">
        <color auto="1"/>
      </top>
      <bottom style="dashed">
        <color auto="1"/>
      </bottom>
      <diagonal/>
    </border>
    <border>
      <left style="dashed">
        <color auto="1"/>
      </left>
      <right style="thick">
        <color auto="1"/>
      </right>
      <top style="thin">
        <color auto="1"/>
      </top>
      <bottom style="dashed">
        <color auto="1"/>
      </bottom>
      <diagonal/>
    </border>
    <border>
      <left style="dashed">
        <color auto="1"/>
      </left>
      <right style="thick">
        <color auto="1"/>
      </right>
      <top style="dashed">
        <color auto="1"/>
      </top>
      <bottom style="dashed">
        <color auto="1"/>
      </bottom>
      <diagonal/>
    </border>
    <border>
      <left style="medium">
        <color auto="1"/>
      </left>
      <right style="thick">
        <color auto="1"/>
      </right>
      <top style="medium">
        <color auto="1"/>
      </top>
      <bottom/>
      <diagonal/>
    </border>
    <border>
      <left style="thick">
        <color auto="1"/>
      </left>
      <right style="thick">
        <color auto="1"/>
      </right>
      <top style="thick">
        <color auto="1"/>
      </top>
      <bottom style="thin">
        <color auto="1"/>
      </bottom>
      <diagonal/>
    </border>
    <border>
      <left/>
      <right style="thick">
        <color auto="1"/>
      </right>
      <top style="thin">
        <color auto="1"/>
      </top>
      <bottom/>
      <diagonal/>
    </border>
    <border>
      <left/>
      <right style="thick">
        <color auto="1"/>
      </right>
      <top style="medium">
        <color auto="1"/>
      </top>
      <bottom style="thin">
        <color auto="1"/>
      </bottom>
      <diagonal/>
    </border>
    <border>
      <left/>
      <right style="thick">
        <color auto="1"/>
      </right>
      <top style="thin">
        <color auto="1"/>
      </top>
      <bottom style="hair">
        <color auto="1"/>
      </bottom>
      <diagonal/>
    </border>
    <border>
      <left style="dashed">
        <color auto="1"/>
      </left>
      <right style="thick">
        <color auto="1"/>
      </right>
      <top style="dashed">
        <color auto="1"/>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n">
        <color auto="1"/>
      </top>
      <bottom/>
      <diagonal/>
    </border>
    <border>
      <left style="thick">
        <color auto="1"/>
      </left>
      <right/>
      <top style="thick">
        <color auto="1"/>
      </top>
      <bottom style="medium">
        <color auto="1"/>
      </bottom>
      <diagonal/>
    </border>
    <border>
      <left style="medium">
        <color auto="1"/>
      </left>
      <right style="medium">
        <color auto="1"/>
      </right>
      <top style="thick">
        <color auto="1"/>
      </top>
      <bottom/>
      <diagonal/>
    </border>
    <border>
      <left style="thick">
        <color auto="1"/>
      </left>
      <right style="thick">
        <color auto="1"/>
      </right>
      <top style="thin">
        <color auto="1"/>
      </top>
      <bottom/>
      <diagonal/>
    </border>
    <border>
      <left style="thick">
        <color auto="1"/>
      </left>
      <right style="thick">
        <color auto="1"/>
      </right>
      <top style="thick">
        <color auto="1"/>
      </top>
      <bottom style="thick">
        <color auto="1"/>
      </bottom>
      <diagonal/>
    </border>
    <border>
      <left style="thick">
        <color auto="1"/>
      </left>
      <right style="thick">
        <color auto="1"/>
      </right>
      <top style="thin">
        <color auto="1"/>
      </top>
      <bottom style="thick">
        <color auto="1"/>
      </bottom>
      <diagonal/>
    </border>
    <border>
      <left style="medium">
        <color auto="1"/>
      </left>
      <right/>
      <top style="thick">
        <color auto="1"/>
      </top>
      <bottom style="thick">
        <color auto="1"/>
      </bottom>
      <diagonal/>
    </border>
    <border>
      <left/>
      <right/>
      <top style="thick">
        <color auto="1"/>
      </top>
      <bottom/>
      <diagonal/>
    </border>
    <border>
      <left style="dashDotDot">
        <color auto="1"/>
      </left>
      <right style="dashDotDot">
        <color auto="1"/>
      </right>
      <top/>
      <bottom/>
      <diagonal/>
    </border>
    <border>
      <left/>
      <right style="thick">
        <color auto="1"/>
      </right>
      <top style="thick">
        <color auto="1"/>
      </top>
      <bottom/>
      <diagonal/>
    </border>
    <border>
      <left style="hair">
        <color auto="1"/>
      </left>
      <right style="thick">
        <color auto="1"/>
      </right>
      <top style="dashed">
        <color auto="1"/>
      </top>
      <bottom style="dashed">
        <color auto="1"/>
      </bottom>
      <diagonal/>
    </border>
    <border>
      <left style="hair">
        <color auto="1"/>
      </left>
      <right style="thick">
        <color auto="1"/>
      </right>
      <top style="dashed">
        <color auto="1"/>
      </top>
      <bottom style="hair">
        <color auto="1"/>
      </bottom>
      <diagonal/>
    </border>
    <border>
      <left style="hair">
        <color auto="1"/>
      </left>
      <right style="hair">
        <color auto="1"/>
      </right>
      <top style="dashed">
        <color auto="1"/>
      </top>
      <bottom style="hair">
        <color auto="1"/>
      </bottom>
      <diagonal/>
    </border>
    <border>
      <left/>
      <right/>
      <top style="dashed">
        <color auto="1"/>
      </top>
      <bottom style="hair">
        <color auto="1"/>
      </bottom>
      <diagonal/>
    </border>
    <border>
      <left style="dashed">
        <color auto="1"/>
      </left>
      <right style="thick">
        <color auto="1"/>
      </right>
      <top style="thin">
        <color auto="1"/>
      </top>
      <bottom style="thin">
        <color auto="1"/>
      </bottom>
      <diagonal/>
    </border>
    <border>
      <left style="thin">
        <color auto="1"/>
      </left>
      <right style="thick">
        <color auto="1"/>
      </right>
      <top style="thin">
        <color auto="1"/>
      </top>
      <bottom/>
      <diagonal/>
    </border>
    <border>
      <left style="thin">
        <color auto="1"/>
      </left>
      <right/>
      <top/>
      <bottom/>
      <diagonal/>
    </border>
    <border>
      <left/>
      <right/>
      <top/>
      <bottom style="thin">
        <color auto="1"/>
      </bottom>
      <diagonal/>
    </border>
    <border>
      <left style="thick">
        <color auto="1"/>
      </left>
      <right style="thick">
        <color auto="1"/>
      </right>
      <top style="medium">
        <color auto="1"/>
      </top>
      <bottom style="thick">
        <color auto="1"/>
      </bottom>
      <diagonal/>
    </border>
    <border>
      <left style="dashed">
        <color auto="1"/>
      </left>
      <right/>
      <top style="dashed">
        <color auto="1"/>
      </top>
      <bottom style="dashed">
        <color auto="1"/>
      </bottom>
      <diagonal/>
    </border>
    <border>
      <left style="thick">
        <color auto="1"/>
      </left>
      <right style="thick">
        <color auto="1"/>
      </right>
      <top style="hair">
        <color auto="1"/>
      </top>
      <bottom style="dashed">
        <color auto="1"/>
      </bottom>
      <diagonal/>
    </border>
    <border>
      <left style="thick">
        <color auto="1"/>
      </left>
      <right style="thick">
        <color auto="1"/>
      </right>
      <top style="medium">
        <color auto="1"/>
      </top>
      <bottom style="medium">
        <color auto="1"/>
      </bottom>
      <diagonal/>
    </border>
    <border>
      <left style="medium">
        <color auto="1"/>
      </left>
      <right/>
      <top style="medium">
        <color auto="1"/>
      </top>
      <bottom style="medium">
        <color auto="1"/>
      </bottom>
      <diagonal/>
    </border>
    <border>
      <left style="hair">
        <color auto="1"/>
      </left>
      <right style="hair">
        <color auto="1"/>
      </right>
      <top style="hair">
        <color auto="1"/>
      </top>
      <bottom style="thin">
        <color auto="1"/>
      </bottom>
      <diagonal/>
    </border>
    <border>
      <left style="thick">
        <color auto="1"/>
      </left>
      <right style="thick">
        <color auto="1"/>
      </right>
      <top style="hair">
        <color auto="1"/>
      </top>
      <bottom/>
      <diagonal/>
    </border>
    <border>
      <left style="thick">
        <color auto="1"/>
      </left>
      <right style="thick">
        <color auto="1"/>
      </right>
      <top style="hair">
        <color auto="1"/>
      </top>
      <bottom style="thin">
        <color auto="1"/>
      </bottom>
      <diagonal/>
    </border>
    <border>
      <left style="slantDashDot">
        <color theme="1"/>
      </left>
      <right style="slantDashDot">
        <color theme="1"/>
      </right>
      <top style="medium">
        <color auto="1"/>
      </top>
      <bottom style="medium">
        <color auto="1"/>
      </bottom>
      <diagonal/>
    </border>
    <border>
      <left style="thick">
        <color theme="1"/>
      </left>
      <right style="thick">
        <color theme="1"/>
      </right>
      <top style="medium">
        <color auto="1"/>
      </top>
      <bottom style="medium">
        <color auto="1"/>
      </bottom>
      <diagonal/>
    </border>
    <border>
      <left style="slantDashDot">
        <color theme="1"/>
      </left>
      <right/>
      <top style="medium">
        <color auto="1"/>
      </top>
      <bottom style="medium">
        <color auto="1"/>
      </bottom>
      <diagonal/>
    </border>
    <border>
      <left style="hair">
        <color auto="1"/>
      </left>
      <right style="hair">
        <color auto="1"/>
      </right>
      <top style="hair">
        <color auto="1"/>
      </top>
      <bottom style="dashed">
        <color auto="1"/>
      </bottom>
      <diagonal/>
    </border>
    <border>
      <left style="hair">
        <color auto="1"/>
      </left>
      <right style="thick">
        <color auto="1"/>
      </right>
      <top style="dashed">
        <color auto="1"/>
      </top>
      <bottom/>
      <diagonal/>
    </border>
    <border>
      <left style="dashed">
        <color indexed="64"/>
      </left>
      <right style="dashed">
        <color indexed="64"/>
      </right>
      <top style="dashed">
        <color indexed="64"/>
      </top>
      <bottom style="thin">
        <color auto="1"/>
      </bottom>
      <diagonal/>
    </border>
    <border>
      <left style="dashed">
        <color indexed="64"/>
      </left>
      <right style="thick">
        <color auto="1"/>
      </right>
      <top style="dashed">
        <color indexed="64"/>
      </top>
      <bottom style="thin">
        <color auto="1"/>
      </bottom>
      <diagonal/>
    </border>
    <border>
      <left style="thick">
        <color auto="1"/>
      </left>
      <right style="thick">
        <color auto="1"/>
      </right>
      <top style="dashed">
        <color indexed="64"/>
      </top>
      <bottom style="thin">
        <color auto="1"/>
      </bottom>
      <diagonal/>
    </border>
    <border>
      <left/>
      <right style="dashed">
        <color indexed="64"/>
      </right>
      <top/>
      <bottom/>
      <diagonal/>
    </border>
    <border>
      <left/>
      <right style="slantDashDot">
        <color theme="1"/>
      </right>
      <top style="medium">
        <color indexed="64"/>
      </top>
      <bottom style="medium">
        <color indexed="64"/>
      </bottom>
      <diagonal/>
    </border>
    <border>
      <left style="hair">
        <color auto="1"/>
      </left>
      <right style="thick">
        <color auto="1"/>
      </right>
      <top style="hair">
        <color indexed="64"/>
      </top>
      <bottom style="thin">
        <color auto="1"/>
      </bottom>
      <diagonal/>
    </border>
    <border>
      <left style="thick">
        <color auto="1"/>
      </left>
      <right style="thick">
        <color auto="1"/>
      </right>
      <top style="medium">
        <color auto="1"/>
      </top>
      <bottom/>
      <diagonal/>
    </border>
    <border>
      <left/>
      <right style="thick">
        <color auto="1"/>
      </right>
      <top/>
      <bottom style="hair">
        <color auto="1"/>
      </bottom>
      <diagonal/>
    </border>
    <border>
      <left style="thick">
        <color indexed="64"/>
      </left>
      <right/>
      <top/>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thick">
        <color auto="1"/>
      </left>
      <right style="thick">
        <color auto="1"/>
      </right>
      <top style="thin">
        <color auto="1"/>
      </top>
      <bottom style="medium">
        <color indexed="64"/>
      </bottom>
      <diagonal/>
    </border>
    <border>
      <left/>
      <right/>
      <top/>
      <bottom style="medium">
        <color indexed="64"/>
      </bottom>
      <diagonal/>
    </border>
    <border>
      <left style="thin">
        <color auto="1"/>
      </left>
      <right style="thin">
        <color auto="1"/>
      </right>
      <top/>
      <bottom style="double">
        <color auto="1"/>
      </bottom>
      <diagonal/>
    </border>
    <border>
      <left style="thin">
        <color auto="1"/>
      </left>
      <right style="double">
        <color auto="1"/>
      </right>
      <top/>
      <bottom style="double">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right style="double">
        <color auto="1"/>
      </right>
      <top style="double">
        <color auto="1"/>
      </top>
      <bottom style="thin">
        <color auto="1"/>
      </bottom>
      <diagonal/>
    </border>
    <border>
      <left style="thin">
        <color auto="1"/>
      </left>
      <right style="double">
        <color auto="1"/>
      </right>
      <top/>
      <bottom style="thin">
        <color indexed="64"/>
      </bottom>
      <diagonal/>
    </border>
    <border>
      <left style="thin">
        <color auto="1"/>
      </left>
      <right style="thin">
        <color auto="1"/>
      </right>
      <top style="thin">
        <color indexed="64"/>
      </top>
      <bottom style="double">
        <color auto="1"/>
      </bottom>
      <diagonal/>
    </border>
    <border>
      <left style="thin">
        <color auto="1"/>
      </left>
      <right style="double">
        <color auto="1"/>
      </right>
      <top style="thin">
        <color indexed="64"/>
      </top>
      <bottom style="double">
        <color auto="1"/>
      </bottom>
      <diagonal/>
    </border>
    <border>
      <left/>
      <right style="double">
        <color auto="1"/>
      </right>
      <top/>
      <bottom/>
      <diagonal/>
    </border>
    <border>
      <left/>
      <right style="double">
        <color auto="1"/>
      </right>
      <top/>
      <bottom style="double">
        <color auto="1"/>
      </bottom>
      <diagonal/>
    </border>
    <border>
      <left style="double">
        <color auto="1"/>
      </left>
      <right/>
      <top style="double">
        <color auto="1"/>
      </top>
      <bottom/>
      <diagonal/>
    </border>
    <border>
      <left style="double">
        <color auto="1"/>
      </left>
      <right/>
      <top/>
      <bottom/>
      <diagonal/>
    </border>
    <border>
      <left style="double">
        <color auto="1"/>
      </left>
      <right/>
      <top/>
      <bottom style="double">
        <color indexed="64"/>
      </bottom>
      <diagonal/>
    </border>
    <border>
      <left/>
      <right style="thin">
        <color auto="1"/>
      </right>
      <top/>
      <bottom style="double">
        <color auto="1"/>
      </bottom>
      <diagonal/>
    </border>
    <border>
      <left/>
      <right style="thin">
        <color auto="1"/>
      </right>
      <top style="double">
        <color auto="1"/>
      </top>
      <bottom style="double">
        <color auto="1"/>
      </bottom>
      <diagonal/>
    </border>
    <border>
      <left/>
      <right style="thin">
        <color auto="1"/>
      </right>
      <top/>
      <bottom/>
      <diagonal/>
    </border>
    <border>
      <left style="double">
        <color auto="1"/>
      </left>
      <right style="thin">
        <color indexed="64"/>
      </right>
      <top style="double">
        <color auto="1"/>
      </top>
      <bottom style="double">
        <color auto="1"/>
      </bottom>
      <diagonal/>
    </border>
    <border>
      <left style="medium">
        <color auto="1"/>
      </left>
      <right style="thin">
        <color indexed="64"/>
      </right>
      <top style="double">
        <color indexed="64"/>
      </top>
      <bottom style="double">
        <color indexed="64"/>
      </bottom>
      <diagonal/>
    </border>
    <border>
      <left/>
      <right style="thin">
        <color auto="1"/>
      </right>
      <top style="double">
        <color auto="1"/>
      </top>
      <bottom/>
      <diagonal/>
    </border>
    <border>
      <left style="thin">
        <color auto="1"/>
      </left>
      <right/>
      <top/>
      <bottom style="double">
        <color indexed="64"/>
      </bottom>
      <diagonal/>
    </border>
    <border>
      <left style="thin">
        <color auto="1"/>
      </left>
      <right style="double">
        <color auto="1"/>
      </right>
      <top style="double">
        <color auto="1"/>
      </top>
      <bottom/>
      <diagonal/>
    </border>
    <border>
      <left/>
      <right style="thin">
        <color indexed="64"/>
      </right>
      <top style="thin">
        <color auto="1"/>
      </top>
      <bottom style="double">
        <color auto="1"/>
      </bottom>
      <diagonal/>
    </border>
    <border>
      <left/>
      <right style="thin">
        <color indexed="64"/>
      </right>
      <top/>
      <bottom style="thin">
        <color auto="1"/>
      </bottom>
      <diagonal/>
    </border>
    <border>
      <left/>
      <right style="thin">
        <color indexed="64"/>
      </right>
      <top style="thin">
        <color auto="1"/>
      </top>
      <bottom/>
      <diagonal/>
    </border>
    <border>
      <left/>
      <right/>
      <top style="double">
        <color indexed="64"/>
      </top>
      <bottom/>
      <diagonal/>
    </border>
    <border>
      <left/>
      <right style="double">
        <color auto="1"/>
      </right>
      <top/>
      <bottom style="thin">
        <color indexed="64"/>
      </bottom>
      <diagonal/>
    </border>
    <border>
      <left/>
      <right style="double">
        <color indexed="64"/>
      </right>
      <top style="double">
        <color auto="1"/>
      </top>
      <bottom/>
      <diagonal/>
    </border>
    <border>
      <left/>
      <right/>
      <top style="double">
        <color indexed="64"/>
      </top>
      <bottom style="double">
        <color indexed="64"/>
      </bottom>
      <diagonal/>
    </border>
    <border>
      <left style="thin">
        <color auto="1"/>
      </left>
      <right/>
      <top style="thin">
        <color auto="1"/>
      </top>
      <bottom style="double">
        <color indexed="64"/>
      </bottom>
      <diagonal/>
    </border>
    <border>
      <left style="double">
        <color auto="1"/>
      </left>
      <right style="thin">
        <color indexed="64"/>
      </right>
      <top style="double">
        <color auto="1"/>
      </top>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auto="1"/>
      </left>
      <right style="medium">
        <color auto="1"/>
      </right>
      <top style="double">
        <color indexed="64"/>
      </top>
      <bottom style="medium">
        <color auto="1"/>
      </bottom>
      <diagonal/>
    </border>
    <border>
      <left/>
      <right style="medium">
        <color auto="1"/>
      </right>
      <top style="double">
        <color indexed="64"/>
      </top>
      <bottom style="medium">
        <color auto="1"/>
      </bottom>
      <diagonal/>
    </border>
    <border>
      <left style="double">
        <color indexed="64"/>
      </left>
      <right style="double">
        <color indexed="64"/>
      </right>
      <top style="double">
        <color indexed="64"/>
      </top>
      <bottom style="double">
        <color indexed="64"/>
      </bottom>
      <diagonal/>
    </border>
    <border>
      <left/>
      <right style="double">
        <color indexed="64"/>
      </right>
      <top style="thin">
        <color auto="1"/>
      </top>
      <bottom/>
      <diagonal/>
    </border>
    <border>
      <left style="medium">
        <color auto="1"/>
      </left>
      <right style="medium">
        <color auto="1"/>
      </right>
      <top style="double">
        <color indexed="64"/>
      </top>
      <bottom style="double">
        <color indexed="64"/>
      </bottom>
      <diagonal/>
    </border>
    <border>
      <left style="medium">
        <color auto="1"/>
      </left>
      <right/>
      <top style="double">
        <color indexed="64"/>
      </top>
      <bottom style="double">
        <color indexed="64"/>
      </bottom>
      <diagonal/>
    </border>
    <border>
      <left/>
      <right style="medium">
        <color auto="1"/>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bottom style="thin">
        <color auto="1"/>
      </bottom>
      <diagonal/>
    </border>
    <border>
      <left style="double">
        <color indexed="64"/>
      </left>
      <right style="double">
        <color indexed="64"/>
      </right>
      <top style="thin">
        <color auto="1"/>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style="medium">
        <color indexed="64"/>
      </right>
      <top/>
      <bottom style="double">
        <color indexed="64"/>
      </bottom>
      <diagonal/>
    </border>
    <border>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right style="medium">
        <color indexed="64"/>
      </right>
      <top style="medium">
        <color indexed="64"/>
      </top>
      <bottom style="medium">
        <color indexed="64"/>
      </bottom>
      <diagonal/>
    </border>
    <border>
      <left/>
      <right style="double">
        <color auto="1"/>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medium">
        <color auto="1"/>
      </left>
      <right style="medium">
        <color indexed="64"/>
      </right>
      <top/>
      <bottom style="thin">
        <color indexed="64"/>
      </bottom>
      <diagonal/>
    </border>
    <border>
      <left style="double">
        <color indexed="64"/>
      </left>
      <right style="dashDot">
        <color indexed="64"/>
      </right>
      <top/>
      <bottom/>
      <diagonal/>
    </border>
    <border>
      <left style="double">
        <color indexed="64"/>
      </left>
      <right style="dashDot">
        <color indexed="64"/>
      </right>
      <top style="thin">
        <color auto="1"/>
      </top>
      <bottom/>
      <diagonal/>
    </border>
    <border>
      <left style="double">
        <color indexed="64"/>
      </left>
      <right style="dashDot">
        <color indexed="64"/>
      </right>
      <top/>
      <bottom style="double">
        <color indexed="64"/>
      </bottom>
      <diagonal/>
    </border>
    <border>
      <left style="double">
        <color indexed="64"/>
      </left>
      <right style="dashDot">
        <color indexed="64"/>
      </right>
      <top/>
      <bottom style="thin">
        <color auto="1"/>
      </bottom>
      <diagonal/>
    </border>
    <border>
      <left style="double">
        <color indexed="64"/>
      </left>
      <right style="dashDot">
        <color indexed="64"/>
      </right>
      <top style="double">
        <color indexed="64"/>
      </top>
      <bottom style="medium">
        <color auto="1"/>
      </bottom>
      <diagonal/>
    </border>
    <border>
      <left style="double">
        <color indexed="64"/>
      </left>
      <right style="dashDot">
        <color indexed="64"/>
      </right>
      <top style="medium">
        <color auto="1"/>
      </top>
      <bottom style="medium">
        <color auto="1"/>
      </bottom>
      <diagonal/>
    </border>
    <border>
      <left style="dashDot">
        <color indexed="64"/>
      </left>
      <right style="dashDot">
        <color indexed="64"/>
      </right>
      <top/>
      <bottom/>
      <diagonal/>
    </border>
    <border>
      <left style="dashDot">
        <color indexed="64"/>
      </left>
      <right style="dashDot">
        <color indexed="64"/>
      </right>
      <top style="thin">
        <color auto="1"/>
      </top>
      <bottom/>
      <diagonal/>
    </border>
    <border>
      <left style="dashDot">
        <color indexed="64"/>
      </left>
      <right style="dashDot">
        <color indexed="64"/>
      </right>
      <top/>
      <bottom style="double">
        <color indexed="64"/>
      </bottom>
      <diagonal/>
    </border>
    <border>
      <left style="dashDot">
        <color indexed="64"/>
      </left>
      <right style="dashDot">
        <color indexed="64"/>
      </right>
      <top/>
      <bottom style="thin">
        <color indexed="64"/>
      </bottom>
      <diagonal/>
    </border>
    <border>
      <left style="dashDot">
        <color indexed="64"/>
      </left>
      <right style="dashDot">
        <color indexed="64"/>
      </right>
      <top style="double">
        <color indexed="64"/>
      </top>
      <bottom style="medium">
        <color indexed="64"/>
      </bottom>
      <diagonal/>
    </border>
    <border>
      <left style="dashDot">
        <color indexed="64"/>
      </left>
      <right style="dashDot">
        <color indexed="64"/>
      </right>
      <top style="medium">
        <color indexed="64"/>
      </top>
      <bottom style="medium">
        <color indexed="64"/>
      </bottom>
      <diagonal/>
    </border>
    <border>
      <left/>
      <right style="dashDot">
        <color indexed="64"/>
      </right>
      <top style="thin">
        <color auto="1"/>
      </top>
      <bottom/>
      <diagonal/>
    </border>
    <border>
      <left/>
      <right style="dashDot">
        <color indexed="64"/>
      </right>
      <top/>
      <bottom style="double">
        <color indexed="64"/>
      </bottom>
      <diagonal/>
    </border>
    <border>
      <left/>
      <right style="dashDot">
        <color indexed="64"/>
      </right>
      <top/>
      <bottom/>
      <diagonal/>
    </border>
    <border>
      <left/>
      <right style="dashDot">
        <color indexed="64"/>
      </right>
      <top/>
      <bottom style="thin">
        <color indexed="64"/>
      </bottom>
      <diagonal/>
    </border>
    <border>
      <left/>
      <right style="dashDot">
        <color indexed="64"/>
      </right>
      <top style="double">
        <color indexed="64"/>
      </top>
      <bottom style="medium">
        <color indexed="64"/>
      </bottom>
      <diagonal/>
    </border>
    <border>
      <left/>
      <right style="dashDot">
        <color indexed="64"/>
      </right>
      <top style="medium">
        <color indexed="64"/>
      </top>
      <bottom style="medium">
        <color indexed="64"/>
      </bottom>
      <diagonal/>
    </border>
    <border>
      <left style="medium">
        <color indexed="64"/>
      </left>
      <right style="dashDot">
        <color indexed="64"/>
      </right>
      <top/>
      <bottom/>
      <diagonal/>
    </border>
    <border>
      <left style="medium">
        <color indexed="64"/>
      </left>
      <right style="dashDot">
        <color indexed="64"/>
      </right>
      <top style="thin">
        <color auto="1"/>
      </top>
      <bottom/>
      <diagonal/>
    </border>
    <border>
      <left style="medium">
        <color indexed="64"/>
      </left>
      <right style="dashDot">
        <color indexed="64"/>
      </right>
      <top/>
      <bottom style="double">
        <color indexed="64"/>
      </bottom>
      <diagonal/>
    </border>
    <border>
      <left style="medium">
        <color indexed="64"/>
      </left>
      <right style="dashDot">
        <color indexed="64"/>
      </right>
      <top/>
      <bottom style="thin">
        <color auto="1"/>
      </bottom>
      <diagonal/>
    </border>
    <border>
      <left style="medium">
        <color indexed="64"/>
      </left>
      <right style="dashDot">
        <color indexed="64"/>
      </right>
      <top style="double">
        <color indexed="64"/>
      </top>
      <bottom style="medium">
        <color auto="1"/>
      </bottom>
      <diagonal/>
    </border>
    <border>
      <left style="medium">
        <color indexed="64"/>
      </left>
      <right style="dashDot">
        <color indexed="64"/>
      </right>
      <top style="medium">
        <color auto="1"/>
      </top>
      <bottom style="medium">
        <color auto="1"/>
      </bottom>
      <diagonal/>
    </border>
    <border>
      <left style="medium">
        <color indexed="64"/>
      </left>
      <right style="medium">
        <color indexed="64"/>
      </right>
      <top style="thin">
        <color auto="1"/>
      </top>
      <bottom/>
      <diagonal/>
    </border>
    <border>
      <left style="medium">
        <color auto="1"/>
      </left>
      <right/>
      <top/>
      <bottom style="double">
        <color indexed="64"/>
      </bottom>
      <diagonal/>
    </border>
    <border>
      <left style="medium">
        <color indexed="64"/>
      </left>
      <right style="medium">
        <color indexed="64"/>
      </right>
      <top/>
      <bottom style="double">
        <color indexed="64"/>
      </bottom>
      <diagonal/>
    </border>
    <border>
      <left style="medium">
        <color auto="1"/>
      </left>
      <right style="medium">
        <color auto="1"/>
      </right>
      <top style="double">
        <color indexed="64"/>
      </top>
      <bottom/>
      <diagonal/>
    </border>
    <border>
      <left/>
      <right style="medium">
        <color auto="1"/>
      </right>
      <top style="double">
        <color indexed="64"/>
      </top>
      <bottom/>
      <diagonal/>
    </border>
    <border>
      <left style="double">
        <color indexed="64"/>
      </left>
      <right style="double">
        <color indexed="64"/>
      </right>
      <top style="double">
        <color indexed="64"/>
      </top>
      <bottom/>
      <diagonal/>
    </border>
    <border>
      <left style="medium">
        <color auto="1"/>
      </left>
      <right style="dashDot">
        <color indexed="64"/>
      </right>
      <top style="double">
        <color indexed="64"/>
      </top>
      <bottom style="double">
        <color indexed="64"/>
      </bottom>
      <diagonal/>
    </border>
    <border>
      <left style="dashDot">
        <color indexed="64"/>
      </left>
      <right style="medium">
        <color auto="1"/>
      </right>
      <top style="double">
        <color indexed="64"/>
      </top>
      <bottom style="double">
        <color indexed="64"/>
      </bottom>
      <diagonal/>
    </border>
    <border>
      <left style="dashDot">
        <color indexed="64"/>
      </left>
      <right/>
      <top style="double">
        <color indexed="64"/>
      </top>
      <bottom style="double">
        <color indexed="64"/>
      </bottom>
      <diagonal/>
    </border>
    <border>
      <left style="dashDot">
        <color indexed="64"/>
      </left>
      <right style="double">
        <color indexed="64"/>
      </right>
      <top style="double">
        <color auto="1"/>
      </top>
      <bottom style="double">
        <color indexed="64"/>
      </bottom>
      <diagonal/>
    </border>
    <border>
      <left style="thick">
        <color auto="1"/>
      </left>
      <right style="thick">
        <color auto="1"/>
      </right>
      <top style="dashed">
        <color indexed="64"/>
      </top>
      <bottom style="thick">
        <color auto="1"/>
      </bottom>
      <diagonal/>
    </border>
    <border>
      <left style="thick">
        <color indexed="64"/>
      </left>
      <right/>
      <top style="thin">
        <color auto="1"/>
      </top>
      <bottom/>
      <diagonal/>
    </border>
    <border>
      <left style="dashed">
        <color auto="1"/>
      </left>
      <right style="thick">
        <color auto="1"/>
      </right>
      <top style="thin">
        <color auto="1"/>
      </top>
      <bottom style="dotted">
        <color indexed="64"/>
      </bottom>
      <diagonal/>
    </border>
    <border>
      <left style="dashed">
        <color auto="1"/>
      </left>
      <right/>
      <top/>
      <bottom style="thin">
        <color indexed="64"/>
      </bottom>
      <diagonal/>
    </border>
    <border>
      <left style="hair">
        <color auto="1"/>
      </left>
      <right style="thick">
        <color auto="1"/>
      </right>
      <top style="hair">
        <color indexed="64"/>
      </top>
      <bottom style="dashed">
        <color auto="1"/>
      </bottom>
      <diagonal/>
    </border>
    <border>
      <left style="hair">
        <color auto="1"/>
      </left>
      <right style="thick">
        <color auto="1"/>
      </right>
      <top style="hair">
        <color indexed="64"/>
      </top>
      <bottom/>
      <diagonal/>
    </border>
    <border>
      <left style="dashed">
        <color auto="1"/>
      </left>
      <right style="dashed">
        <color auto="1"/>
      </right>
      <top style="thin">
        <color auto="1"/>
      </top>
      <bottom style="thin">
        <color indexed="64"/>
      </bottom>
      <diagonal/>
    </border>
    <border>
      <left style="thick">
        <color auto="1"/>
      </left>
      <right style="thick">
        <color auto="1"/>
      </right>
      <top style="dashed">
        <color indexed="64"/>
      </top>
      <bottom style="medium">
        <color auto="1"/>
      </bottom>
      <diagonal/>
    </border>
    <border>
      <left style="thin">
        <color auto="1"/>
      </left>
      <right style="thick">
        <color auto="1"/>
      </right>
      <top style="medium">
        <color auto="1"/>
      </top>
      <bottom style="thin">
        <color indexed="64"/>
      </bottom>
      <diagonal/>
    </border>
    <border>
      <left/>
      <right/>
      <top/>
      <bottom style="thick">
        <color auto="1"/>
      </bottom>
      <diagonal/>
    </border>
    <border>
      <left/>
      <right style="thick">
        <color auto="1"/>
      </right>
      <top/>
      <bottom style="thick">
        <color auto="1"/>
      </bottom>
      <diagonal/>
    </border>
    <border>
      <left style="thin">
        <color auto="1"/>
      </left>
      <right style="thick">
        <color auto="1"/>
      </right>
      <top style="thin">
        <color auto="1"/>
      </top>
      <bottom style="medium">
        <color indexed="64"/>
      </bottom>
      <diagonal/>
    </border>
    <border>
      <left/>
      <right style="thick">
        <color auto="1"/>
      </right>
      <top style="thin">
        <color auto="1"/>
      </top>
      <bottom style="medium">
        <color indexed="64"/>
      </bottom>
      <diagonal/>
    </border>
    <border>
      <left style="dotted">
        <color indexed="64"/>
      </left>
      <right style="dotted">
        <color indexed="64"/>
      </right>
      <top style="dotted">
        <color indexed="64"/>
      </top>
      <bottom style="dotted">
        <color indexed="64"/>
      </bottom>
      <diagonal/>
    </border>
    <border>
      <left style="thick">
        <color indexed="64"/>
      </left>
      <right/>
      <top style="hair">
        <color auto="1"/>
      </top>
      <bottom style="hair">
        <color auto="1"/>
      </bottom>
      <diagonal/>
    </border>
    <border>
      <left style="hair">
        <color auto="1"/>
      </left>
      <right style="hair">
        <color auto="1"/>
      </right>
      <top/>
      <bottom style="hair">
        <color auto="1"/>
      </bottom>
      <diagonal/>
    </border>
    <border>
      <left style="dotted">
        <color indexed="64"/>
      </left>
      <right style="thick">
        <color auto="1"/>
      </right>
      <top style="dashed">
        <color auto="1"/>
      </top>
      <bottom style="dashed">
        <color auto="1"/>
      </bottom>
      <diagonal/>
    </border>
    <border>
      <left style="hair">
        <color auto="1"/>
      </left>
      <right/>
      <top style="dashed">
        <color auto="1"/>
      </top>
      <bottom/>
      <diagonal/>
    </border>
    <border>
      <left style="dashed">
        <color auto="1"/>
      </left>
      <right/>
      <top style="dashed">
        <color auto="1"/>
      </top>
      <bottom/>
      <diagonal/>
    </border>
    <border>
      <left style="hair">
        <color auto="1"/>
      </left>
      <right/>
      <top style="hair">
        <color auto="1"/>
      </top>
      <bottom style="hair">
        <color auto="1"/>
      </bottom>
      <diagonal/>
    </border>
    <border>
      <left style="double">
        <color auto="1"/>
      </left>
      <right style="thin">
        <color indexed="64"/>
      </right>
      <top/>
      <bottom style="double">
        <color auto="1"/>
      </bottom>
      <diagonal/>
    </border>
    <border>
      <left/>
      <right/>
      <top style="dashed">
        <color indexed="64"/>
      </top>
      <bottom style="dashed">
        <color indexed="64"/>
      </bottom>
      <diagonal/>
    </border>
    <border>
      <left style="thick">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ashed">
        <color auto="1"/>
      </right>
      <top style="dashed">
        <color auto="1"/>
      </top>
      <bottom/>
      <diagonal/>
    </border>
    <border>
      <left/>
      <right/>
      <top/>
      <bottom style="double">
        <color indexed="64"/>
      </bottom>
      <diagonal/>
    </border>
    <border>
      <left/>
      <right/>
      <top style="thin">
        <color auto="1"/>
      </top>
      <bottom style="double">
        <color indexed="64"/>
      </bottom>
      <diagonal/>
    </border>
    <border>
      <left style="thin">
        <color auto="1"/>
      </left>
      <right/>
      <top style="double">
        <color auto="1"/>
      </top>
      <bottom/>
      <diagonal/>
    </border>
    <border>
      <left style="thin">
        <color auto="1"/>
      </left>
      <right/>
      <top style="double">
        <color auto="1"/>
      </top>
      <bottom style="double">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s>
  <cellStyleXfs count="133">
    <xf numFmtId="0" fontId="0" fillId="0" borderId="0"/>
    <xf numFmtId="43" fontId="1" fillId="0" borderId="0" applyFont="0" applyFill="0" applyBorder="0" applyAlignment="0" applyProtection="0"/>
    <xf numFmtId="0" fontId="2" fillId="2" borderId="0" applyNumberFormat="0" applyBorder="0" applyAlignment="0" applyProtection="0"/>
    <xf numFmtId="0" fontId="2" fillId="0" borderId="0"/>
    <xf numFmtId="0" fontId="1" fillId="0" borderId="0"/>
    <xf numFmtId="0" fontId="1" fillId="0" borderId="0"/>
    <xf numFmtId="0" fontId="1" fillId="8" borderId="0" applyNumberFormat="0" applyBorder="0" applyAlignment="0" applyProtection="0"/>
    <xf numFmtId="0" fontId="1" fillId="0" borderId="0"/>
    <xf numFmtId="0" fontId="4" fillId="0" borderId="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37" fontId="4" fillId="0" borderId="0"/>
    <xf numFmtId="169" fontId="40" fillId="13" borderId="0" applyFill="0" applyProtection="0">
      <alignment horizontal="center" vertical="center"/>
    </xf>
    <xf numFmtId="0" fontId="4" fillId="0" borderId="0"/>
    <xf numFmtId="0" fontId="4" fillId="0" borderId="0"/>
  </cellStyleXfs>
  <cellXfs count="1018">
    <xf numFmtId="0" fontId="0" fillId="0" borderId="0" xfId="0"/>
    <xf numFmtId="0" fontId="8" fillId="7" borderId="0" xfId="0" applyFont="1" applyFill="1" applyProtection="1">
      <protection locked="0"/>
    </xf>
    <xf numFmtId="0" fontId="8" fillId="0" borderId="0" xfId="0" applyFont="1" applyProtection="1">
      <protection locked="0"/>
    </xf>
    <xf numFmtId="0" fontId="8" fillId="7" borderId="0" xfId="0" applyFont="1" applyFill="1" applyBorder="1" applyAlignment="1" applyProtection="1">
      <alignment wrapText="1"/>
      <protection locked="0"/>
    </xf>
    <xf numFmtId="0" fontId="11" fillId="9" borderId="15" xfId="0" applyFont="1" applyFill="1" applyBorder="1" applyAlignment="1" applyProtection="1">
      <alignment horizontal="center" vertical="center" wrapText="1"/>
      <protection locked="0"/>
    </xf>
    <xf numFmtId="0" fontId="11" fillId="9" borderId="22" xfId="0" applyFont="1" applyFill="1" applyBorder="1" applyAlignment="1" applyProtection="1">
      <alignment horizontal="center" vertical="center" wrapText="1"/>
      <protection locked="0"/>
    </xf>
    <xf numFmtId="0" fontId="11" fillId="9" borderId="28" xfId="0" applyFont="1" applyFill="1" applyBorder="1" applyAlignment="1" applyProtection="1">
      <alignment horizontal="center" vertical="center"/>
      <protection locked="0"/>
    </xf>
    <xf numFmtId="0" fontId="11" fillId="9" borderId="29" xfId="0" applyFont="1" applyFill="1" applyBorder="1" applyAlignment="1" applyProtection="1">
      <alignment horizontal="center" vertical="center"/>
      <protection locked="0"/>
    </xf>
    <xf numFmtId="0" fontId="8" fillId="0" borderId="33" xfId="0" applyFont="1" applyBorder="1" applyProtection="1">
      <protection locked="0"/>
    </xf>
    <xf numFmtId="0" fontId="8" fillId="0" borderId="55" xfId="0" applyFont="1" applyBorder="1" applyProtection="1">
      <protection locked="0"/>
    </xf>
    <xf numFmtId="0" fontId="8" fillId="0" borderId="41" xfId="0" applyFont="1" applyBorder="1" applyProtection="1">
      <protection locked="0"/>
    </xf>
    <xf numFmtId="0" fontId="15" fillId="5" borderId="41" xfId="8" applyFont="1" applyFill="1" applyBorder="1" applyAlignment="1" applyProtection="1">
      <alignment horizontal="left" wrapText="1" indent="6"/>
      <protection locked="0"/>
    </xf>
    <xf numFmtId="0" fontId="8" fillId="7" borderId="0" xfId="0" applyFont="1" applyFill="1" applyBorder="1" applyProtection="1">
      <protection locked="0"/>
    </xf>
    <xf numFmtId="0" fontId="15" fillId="7" borderId="61" xfId="8" applyFont="1" applyFill="1" applyBorder="1" applyAlignment="1" applyProtection="1">
      <alignment horizontal="left" wrapText="1" indent="6"/>
      <protection locked="0"/>
    </xf>
    <xf numFmtId="0" fontId="8" fillId="0" borderId="62" xfId="0" applyFont="1" applyBorder="1" applyProtection="1">
      <protection locked="0"/>
    </xf>
    <xf numFmtId="0" fontId="8" fillId="0" borderId="32" xfId="0" applyFont="1" applyBorder="1" applyProtection="1">
      <protection locked="0"/>
    </xf>
    <xf numFmtId="0" fontId="8" fillId="0" borderId="75" xfId="0" applyFont="1" applyBorder="1" applyProtection="1">
      <protection locked="0"/>
    </xf>
    <xf numFmtId="0" fontId="11" fillId="6" borderId="2" xfId="0" applyFont="1" applyFill="1" applyBorder="1" applyAlignment="1" applyProtection="1">
      <alignment horizontal="center" vertical="center"/>
      <protection locked="0"/>
    </xf>
    <xf numFmtId="166" fontId="10" fillId="7" borderId="1" xfId="1" applyNumberFormat="1" applyFont="1" applyFill="1" applyBorder="1" applyProtection="1"/>
    <xf numFmtId="0" fontId="10" fillId="7" borderId="0" xfId="0" applyFont="1" applyFill="1" applyAlignment="1" applyProtection="1">
      <protection locked="0"/>
    </xf>
    <xf numFmtId="1" fontId="10" fillId="7" borderId="0" xfId="0" applyNumberFormat="1" applyFont="1" applyFill="1" applyAlignment="1" applyProtection="1">
      <protection locked="0"/>
    </xf>
    <xf numFmtId="0" fontId="15" fillId="7" borderId="87" xfId="8" applyFont="1" applyFill="1" applyBorder="1" applyAlignment="1" applyProtection="1">
      <alignment horizontal="left" wrapText="1" indent="6"/>
      <protection locked="0"/>
    </xf>
    <xf numFmtId="49" fontId="8" fillId="4" borderId="46" xfId="1" applyNumberFormat="1" applyFont="1" applyFill="1" applyBorder="1" applyAlignment="1" applyProtection="1">
      <alignment wrapText="1"/>
      <protection locked="0"/>
    </xf>
    <xf numFmtId="49" fontId="8" fillId="5" borderId="63" xfId="1" applyNumberFormat="1" applyFont="1" applyFill="1" applyBorder="1" applyAlignment="1" applyProtection="1">
      <alignment wrapText="1"/>
      <protection locked="0"/>
    </xf>
    <xf numFmtId="49" fontId="8" fillId="5" borderId="45" xfId="1" applyNumberFormat="1" applyFont="1" applyFill="1" applyBorder="1" applyAlignment="1" applyProtection="1">
      <alignment wrapText="1"/>
      <protection locked="0"/>
    </xf>
    <xf numFmtId="49" fontId="8" fillId="4" borderId="48" xfId="1" applyNumberFormat="1" applyFont="1" applyFill="1" applyBorder="1" applyAlignment="1" applyProtection="1">
      <alignment wrapText="1"/>
      <protection locked="0"/>
    </xf>
    <xf numFmtId="49" fontId="8" fillId="5" borderId="44" xfId="1" applyNumberFormat="1" applyFont="1" applyFill="1" applyBorder="1" applyAlignment="1" applyProtection="1">
      <alignment wrapText="1"/>
      <protection locked="0"/>
    </xf>
    <xf numFmtId="49" fontId="8" fillId="4" borderId="68" xfId="1" applyNumberFormat="1" applyFont="1" applyFill="1" applyBorder="1" applyAlignment="1" applyProtection="1">
      <alignment wrapText="1"/>
      <protection locked="0"/>
    </xf>
    <xf numFmtId="49" fontId="8" fillId="5" borderId="60" xfId="1" applyNumberFormat="1" applyFont="1" applyFill="1" applyBorder="1" applyAlignment="1" applyProtection="1">
      <alignment wrapText="1"/>
      <protection locked="0"/>
    </xf>
    <xf numFmtId="49" fontId="8" fillId="5" borderId="53" xfId="1" applyNumberFormat="1" applyFont="1" applyFill="1" applyBorder="1" applyAlignment="1" applyProtection="1">
      <alignment wrapText="1"/>
      <protection locked="0"/>
    </xf>
    <xf numFmtId="49" fontId="8" fillId="4" borderId="69" xfId="1" applyNumberFormat="1" applyFont="1" applyFill="1" applyBorder="1" applyAlignment="1" applyProtection="1">
      <alignment wrapText="1"/>
      <protection locked="0"/>
    </xf>
    <xf numFmtId="49" fontId="8" fillId="4" borderId="50" xfId="1" applyNumberFormat="1" applyFont="1" applyFill="1" applyBorder="1" applyAlignment="1" applyProtection="1">
      <alignment wrapText="1"/>
      <protection locked="0"/>
    </xf>
    <xf numFmtId="49" fontId="8" fillId="5" borderId="70" xfId="1" applyNumberFormat="1" applyFont="1" applyFill="1" applyBorder="1" applyAlignment="1" applyProtection="1">
      <alignment wrapText="1"/>
      <protection locked="0"/>
    </xf>
    <xf numFmtId="49" fontId="12" fillId="3" borderId="49" xfId="1" applyNumberFormat="1" applyFont="1" applyFill="1" applyBorder="1" applyAlignment="1" applyProtection="1">
      <alignment wrapText="1"/>
      <protection locked="0"/>
    </xf>
    <xf numFmtId="49" fontId="12" fillId="3" borderId="47" xfId="1" applyNumberFormat="1" applyFont="1" applyFill="1" applyBorder="1" applyAlignment="1" applyProtection="1">
      <alignment wrapText="1"/>
      <protection locked="0"/>
    </xf>
    <xf numFmtId="49" fontId="8" fillId="5" borderId="46" xfId="1" applyNumberFormat="1" applyFont="1" applyFill="1" applyBorder="1" applyAlignment="1" applyProtection="1">
      <alignment wrapText="1"/>
      <protection locked="0"/>
    </xf>
    <xf numFmtId="49" fontId="8" fillId="4" borderId="52" xfId="1" applyNumberFormat="1" applyFont="1" applyFill="1" applyBorder="1" applyAlignment="1" applyProtection="1">
      <alignment wrapText="1"/>
      <protection locked="0"/>
    </xf>
    <xf numFmtId="49" fontId="8" fillId="5" borderId="39" xfId="1" applyNumberFormat="1" applyFont="1" applyFill="1" applyBorder="1" applyAlignment="1" applyProtection="1">
      <alignment wrapText="1"/>
      <protection locked="0"/>
    </xf>
    <xf numFmtId="49" fontId="12" fillId="6" borderId="21" xfId="1" applyNumberFormat="1" applyFont="1" applyFill="1" applyBorder="1" applyAlignment="1" applyProtection="1">
      <alignment wrapText="1"/>
      <protection locked="0"/>
    </xf>
    <xf numFmtId="49" fontId="11" fillId="6" borderId="19" xfId="1" applyNumberFormat="1" applyFont="1" applyFill="1" applyBorder="1" applyAlignment="1" applyProtection="1">
      <alignment vertical="center" wrapText="1"/>
      <protection locked="0"/>
    </xf>
    <xf numFmtId="49" fontId="9" fillId="4" borderId="58" xfId="4" applyNumberFormat="1" applyFont="1" applyFill="1" applyBorder="1" applyAlignment="1" applyProtection="1">
      <alignment horizontal="right" vertical="center" wrapText="1"/>
      <protection locked="0"/>
    </xf>
    <xf numFmtId="49" fontId="8" fillId="7" borderId="85" xfId="1" applyNumberFormat="1" applyFont="1" applyFill="1" applyBorder="1" applyAlignment="1" applyProtection="1">
      <alignment horizontal="right" vertical="center" wrapText="1"/>
      <protection locked="0"/>
    </xf>
    <xf numFmtId="49" fontId="8" fillId="7" borderId="86" xfId="1" applyNumberFormat="1" applyFont="1" applyFill="1" applyBorder="1" applyAlignment="1" applyProtection="1">
      <alignment horizontal="right" vertical="center" wrapText="1"/>
      <protection locked="0"/>
    </xf>
    <xf numFmtId="49" fontId="11" fillId="3" borderId="49" xfId="1" applyNumberFormat="1" applyFont="1" applyFill="1" applyBorder="1" applyAlignment="1" applyProtection="1">
      <alignment horizontal="left" vertical="center" wrapText="1"/>
      <protection locked="0"/>
    </xf>
    <xf numFmtId="49" fontId="8" fillId="5" borderId="45" xfId="1" applyNumberFormat="1" applyFont="1" applyFill="1" applyBorder="1" applyAlignment="1" applyProtection="1">
      <alignment vertical="center" wrapText="1"/>
      <protection locked="0"/>
    </xf>
    <xf numFmtId="0" fontId="8" fillId="7" borderId="91" xfId="0" applyFont="1" applyFill="1" applyBorder="1" applyProtection="1">
      <protection locked="0"/>
    </xf>
    <xf numFmtId="0" fontId="8" fillId="7" borderId="92" xfId="0" applyFont="1" applyFill="1" applyBorder="1" applyProtection="1">
      <protection locked="0"/>
    </xf>
    <xf numFmtId="0" fontId="8" fillId="7" borderId="75" xfId="0" applyFont="1" applyFill="1" applyBorder="1" applyProtection="1">
      <protection locked="0"/>
    </xf>
    <xf numFmtId="0" fontId="16" fillId="9" borderId="7" xfId="0" applyFont="1" applyFill="1" applyBorder="1" applyAlignment="1" applyProtection="1">
      <alignment horizontal="centerContinuous"/>
      <protection locked="0"/>
    </xf>
    <xf numFmtId="0" fontId="16" fillId="9" borderId="10" xfId="0" applyFont="1" applyFill="1" applyBorder="1" applyAlignment="1" applyProtection="1">
      <alignment horizontal="center"/>
      <protection locked="0"/>
    </xf>
    <xf numFmtId="49" fontId="12" fillId="6" borderId="47" xfId="1" applyNumberFormat="1" applyFont="1" applyFill="1" applyBorder="1" applyAlignment="1" applyProtection="1">
      <alignment wrapText="1"/>
      <protection locked="0"/>
    </xf>
    <xf numFmtId="49" fontId="12" fillId="3" borderId="35" xfId="1" applyNumberFormat="1" applyFont="1" applyFill="1" applyBorder="1" applyAlignment="1" applyProtection="1">
      <alignment wrapText="1"/>
      <protection locked="0"/>
    </xf>
    <xf numFmtId="49" fontId="8" fillId="4" borderId="51" xfId="1" applyNumberFormat="1" applyFont="1" applyFill="1" applyBorder="1" applyAlignment="1" applyProtection="1">
      <alignment wrapText="1"/>
      <protection locked="0"/>
    </xf>
    <xf numFmtId="49" fontId="8" fillId="6" borderId="21" xfId="0" applyNumberFormat="1" applyFont="1" applyFill="1" applyBorder="1" applyAlignment="1" applyProtection="1">
      <alignment wrapText="1"/>
      <protection locked="0"/>
    </xf>
    <xf numFmtId="0" fontId="8" fillId="7" borderId="0" xfId="0" applyFont="1" applyFill="1" applyAlignment="1" applyProtection="1">
      <alignment wrapText="1"/>
      <protection locked="0"/>
    </xf>
    <xf numFmtId="0" fontId="10" fillId="7" borderId="0" xfId="0" applyFont="1" applyFill="1" applyAlignment="1" applyProtection="1">
      <alignment wrapText="1"/>
      <protection locked="0"/>
    </xf>
    <xf numFmtId="0" fontId="10" fillId="7" borderId="1" xfId="0" applyFont="1" applyFill="1" applyBorder="1" applyAlignment="1" applyProtection="1">
      <alignment wrapText="1"/>
      <protection locked="0"/>
    </xf>
    <xf numFmtId="0" fontId="8" fillId="0" borderId="0" xfId="0" applyFont="1" applyAlignment="1" applyProtection="1">
      <alignment wrapText="1"/>
      <protection locked="0"/>
    </xf>
    <xf numFmtId="167" fontId="19" fillId="0" borderId="0" xfId="1" applyNumberFormat="1" applyFont="1" applyFill="1" applyBorder="1" applyAlignment="1" applyProtection="1"/>
    <xf numFmtId="49" fontId="10" fillId="4" borderId="50" xfId="0" applyNumberFormat="1" applyFont="1" applyFill="1" applyBorder="1" applyAlignment="1" applyProtection="1">
      <alignment wrapText="1"/>
      <protection locked="0"/>
    </xf>
    <xf numFmtId="49" fontId="9" fillId="4" borderId="50" xfId="4" applyNumberFormat="1" applyFont="1" applyFill="1" applyBorder="1" applyAlignment="1" applyProtection="1">
      <alignment horizontal="right" vertical="center" wrapText="1"/>
      <protection locked="0"/>
    </xf>
    <xf numFmtId="49" fontId="10" fillId="4" borderId="50" xfId="1" applyNumberFormat="1" applyFont="1" applyFill="1" applyBorder="1" applyAlignment="1" applyProtection="1">
      <alignment horizontal="left" vertical="center" wrapText="1"/>
      <protection locked="0"/>
    </xf>
    <xf numFmtId="49" fontId="8" fillId="5" borderId="44" xfId="1" applyNumberFormat="1" applyFont="1" applyFill="1" applyBorder="1" applyAlignment="1" applyProtection="1">
      <alignment vertical="center" wrapText="1"/>
      <protection locked="0"/>
    </xf>
    <xf numFmtId="49" fontId="11" fillId="6" borderId="21" xfId="1" applyNumberFormat="1" applyFont="1" applyFill="1" applyBorder="1" applyAlignment="1" applyProtection="1">
      <alignment vertical="center" wrapText="1"/>
      <protection locked="0"/>
    </xf>
    <xf numFmtId="1" fontId="8" fillId="0" borderId="0" xfId="0" applyNumberFormat="1" applyFont="1" applyProtection="1">
      <protection locked="0"/>
    </xf>
    <xf numFmtId="49" fontId="8" fillId="5" borderId="63" xfId="1" applyNumberFormat="1" applyFont="1" applyFill="1" applyBorder="1" applyAlignment="1" applyProtection="1">
      <alignment vertical="center" wrapText="1"/>
      <protection locked="0"/>
    </xf>
    <xf numFmtId="49" fontId="11" fillId="3" borderId="59" xfId="1" applyNumberFormat="1" applyFont="1" applyFill="1" applyBorder="1" applyAlignment="1" applyProtection="1">
      <alignment horizontal="left" vertical="center" wrapText="1"/>
      <protection locked="0"/>
    </xf>
    <xf numFmtId="49" fontId="19" fillId="0" borderId="0" xfId="1" applyNumberFormat="1" applyFont="1" applyFill="1" applyBorder="1" applyAlignment="1" applyProtection="1">
      <alignment horizontal="right"/>
    </xf>
    <xf numFmtId="49" fontId="11" fillId="6" borderId="102" xfId="1" applyNumberFormat="1" applyFont="1" applyFill="1" applyBorder="1" applyAlignment="1" applyProtection="1">
      <alignment horizontal="left" vertical="center" wrapText="1"/>
      <protection locked="0"/>
    </xf>
    <xf numFmtId="49" fontId="8" fillId="7" borderId="105" xfId="1" applyNumberFormat="1" applyFont="1" applyFill="1" applyBorder="1" applyAlignment="1" applyProtection="1">
      <alignment horizontal="right" vertical="center" wrapText="1"/>
      <protection locked="0"/>
    </xf>
    <xf numFmtId="49" fontId="8" fillId="7" borderId="95" xfId="1" applyNumberFormat="1" applyFont="1" applyFill="1" applyBorder="1" applyAlignment="1" applyProtection="1">
      <alignment horizontal="right" vertical="center" wrapText="1"/>
      <protection locked="0"/>
    </xf>
    <xf numFmtId="167" fontId="27" fillId="0" borderId="0" xfId="1" applyNumberFormat="1" applyFont="1" applyFill="1" applyBorder="1" applyAlignment="1" applyProtection="1"/>
    <xf numFmtId="1" fontId="11" fillId="6" borderId="19" xfId="1" applyNumberFormat="1" applyFont="1" applyFill="1" applyBorder="1" applyAlignment="1" applyProtection="1">
      <alignment horizontal="center" vertical="center" wrapText="1"/>
    </xf>
    <xf numFmtId="1" fontId="11" fillId="3" borderId="15" xfId="1" applyNumberFormat="1" applyFont="1" applyFill="1" applyBorder="1" applyAlignment="1" applyProtection="1">
      <alignment horizontal="center" vertical="center" wrapText="1"/>
    </xf>
    <xf numFmtId="1" fontId="9" fillId="4" borderId="1" xfId="4" applyNumberFormat="1" applyFont="1" applyFill="1" applyBorder="1" applyAlignment="1" applyProtection="1">
      <alignment horizontal="center" vertical="center" wrapText="1"/>
    </xf>
    <xf numFmtId="1" fontId="8" fillId="5" borderId="41" xfId="1" applyNumberFormat="1" applyFont="1" applyFill="1" applyBorder="1" applyAlignment="1" applyProtection="1">
      <alignment horizontal="center" vertical="center" wrapText="1"/>
    </xf>
    <xf numFmtId="1" fontId="8" fillId="7" borderId="61" xfId="1" applyNumberFormat="1" applyFont="1" applyFill="1" applyBorder="1" applyAlignment="1" applyProtection="1">
      <alignment horizontal="center" vertical="center" wrapText="1"/>
    </xf>
    <xf numFmtId="1" fontId="8" fillId="7" borderId="0" xfId="1" applyNumberFormat="1" applyFont="1" applyFill="1" applyBorder="1" applyAlignment="1" applyProtection="1">
      <alignment horizontal="center" vertical="center" wrapText="1"/>
    </xf>
    <xf numFmtId="49" fontId="8" fillId="7" borderId="100" xfId="1" applyNumberFormat="1" applyFont="1" applyFill="1" applyBorder="1" applyAlignment="1" applyProtection="1">
      <alignment horizontal="right" vertical="center" wrapText="1"/>
      <protection locked="0"/>
    </xf>
    <xf numFmtId="0" fontId="11" fillId="6" borderId="21" xfId="6" applyFont="1" applyFill="1" applyBorder="1" applyAlignment="1" applyProtection="1">
      <alignment vertical="center" wrapText="1"/>
    </xf>
    <xf numFmtId="0" fontId="11" fillId="3" borderId="15" xfId="4" applyFont="1" applyFill="1" applyBorder="1" applyAlignment="1" applyProtection="1">
      <alignment horizontal="left" vertical="center" wrapText="1" indent="2"/>
    </xf>
    <xf numFmtId="0" fontId="9" fillId="4" borderId="1" xfId="4" applyFont="1" applyFill="1" applyBorder="1" applyAlignment="1" applyProtection="1">
      <alignment horizontal="left" vertical="center" wrapText="1" indent="4"/>
    </xf>
    <xf numFmtId="0" fontId="15" fillId="5" borderId="41" xfId="8" applyFont="1" applyFill="1" applyBorder="1" applyAlignment="1" applyProtection="1">
      <alignment horizontal="left" wrapText="1" indent="6"/>
    </xf>
    <xf numFmtId="0" fontId="15" fillId="7" borderId="61" xfId="8" applyFont="1" applyFill="1" applyBorder="1" applyAlignment="1" applyProtection="1">
      <alignment horizontal="left" wrapText="1" indent="6"/>
    </xf>
    <xf numFmtId="0" fontId="11" fillId="3" borderId="16" xfId="4" applyFont="1" applyFill="1" applyBorder="1" applyAlignment="1" applyProtection="1">
      <alignment horizontal="left" vertical="center" wrapText="1" indent="2"/>
    </xf>
    <xf numFmtId="49" fontId="19" fillId="0" borderId="0" xfId="1" applyNumberFormat="1" applyFont="1" applyFill="1" applyBorder="1" applyAlignment="1" applyProtection="1">
      <alignment horizontal="center"/>
    </xf>
    <xf numFmtId="0" fontId="19" fillId="0" borderId="0" xfId="1" applyNumberFormat="1" applyFont="1" applyFill="1" applyBorder="1" applyAlignment="1" applyProtection="1">
      <alignment horizontal="center"/>
    </xf>
    <xf numFmtId="2" fontId="19" fillId="0" borderId="0" xfId="1" applyNumberFormat="1" applyFont="1" applyFill="1" applyBorder="1" applyAlignment="1" applyProtection="1">
      <alignment horizontal="center" vertical="center"/>
    </xf>
    <xf numFmtId="1" fontId="19" fillId="0" borderId="0" xfId="1" applyNumberFormat="1" applyFont="1" applyFill="1" applyBorder="1" applyAlignment="1" applyProtection="1">
      <alignment horizontal="center" vertical="center"/>
    </xf>
    <xf numFmtId="1" fontId="27" fillId="0" borderId="0" xfId="1" applyNumberFormat="1" applyFont="1" applyFill="1" applyBorder="1" applyAlignment="1" applyProtection="1">
      <alignment horizontal="center" vertical="center"/>
    </xf>
    <xf numFmtId="49" fontId="19" fillId="0" borderId="0" xfId="1" applyNumberFormat="1" applyFont="1" applyFill="1" applyBorder="1" applyAlignment="1" applyProtection="1">
      <alignment horizontal="center" vertical="center"/>
    </xf>
    <xf numFmtId="0" fontId="19" fillId="0" borderId="0" xfId="1" applyNumberFormat="1" applyFont="1" applyFill="1" applyBorder="1" applyAlignment="1" applyProtection="1">
      <alignment horizontal="center" vertical="center"/>
    </xf>
    <xf numFmtId="1" fontId="8" fillId="7" borderId="87" xfId="1" applyNumberFormat="1" applyFont="1" applyFill="1" applyBorder="1" applyAlignment="1" applyProtection="1">
      <alignment horizontal="center" vertical="center" wrapText="1"/>
    </xf>
    <xf numFmtId="1" fontId="8" fillId="7" borderId="88" xfId="1" applyNumberFormat="1" applyFont="1" applyFill="1" applyBorder="1" applyAlignment="1" applyProtection="1">
      <alignment horizontal="center" vertical="center" wrapText="1"/>
    </xf>
    <xf numFmtId="1" fontId="8" fillId="7" borderId="54" xfId="1" applyNumberFormat="1" applyFont="1" applyFill="1" applyBorder="1" applyAlignment="1" applyProtection="1">
      <alignment horizontal="center" vertical="center" wrapText="1"/>
    </xf>
    <xf numFmtId="165" fontId="10" fillId="7" borderId="1" xfId="127" applyFont="1" applyFill="1" applyBorder="1" applyProtection="1"/>
    <xf numFmtId="165" fontId="8" fillId="7" borderId="2" xfId="127" applyFont="1" applyFill="1" applyBorder="1" applyProtection="1"/>
    <xf numFmtId="165" fontId="8" fillId="7" borderId="3" xfId="127" applyFont="1" applyFill="1" applyBorder="1" applyProtection="1"/>
    <xf numFmtId="0" fontId="8" fillId="7" borderId="0" xfId="0" applyFont="1" applyFill="1" applyAlignment="1" applyProtection="1">
      <alignment vertical="center"/>
      <protection locked="0"/>
    </xf>
    <xf numFmtId="0" fontId="8" fillId="0" borderId="41" xfId="0" applyFont="1" applyBorder="1" applyAlignment="1" applyProtection="1">
      <alignment vertical="center"/>
      <protection locked="0"/>
    </xf>
    <xf numFmtId="49" fontId="8" fillId="5" borderId="113" xfId="1" applyNumberFormat="1" applyFont="1" applyFill="1" applyBorder="1" applyAlignment="1" applyProtection="1">
      <alignment wrapText="1"/>
      <protection locked="0"/>
    </xf>
    <xf numFmtId="49" fontId="8" fillId="4" borderId="58" xfId="1" applyNumberFormat="1" applyFont="1" applyFill="1" applyBorder="1" applyAlignment="1" applyProtection="1">
      <alignment wrapText="1"/>
      <protection locked="0"/>
    </xf>
    <xf numFmtId="0" fontId="9" fillId="7" borderId="0" xfId="0" applyFont="1" applyFill="1" applyAlignment="1" applyProtection="1">
      <alignment horizontal="center"/>
      <protection locked="0"/>
    </xf>
    <xf numFmtId="0" fontId="11" fillId="6" borderId="1" xfId="0" applyFont="1" applyFill="1" applyBorder="1" applyAlignment="1" applyProtection="1">
      <alignment horizontal="center" vertical="center" wrapText="1"/>
      <protection locked="0"/>
    </xf>
    <xf numFmtId="0" fontId="11" fillId="6" borderId="1" xfId="0" applyFont="1" applyFill="1" applyBorder="1" applyAlignment="1" applyProtection="1">
      <alignment horizontal="center" vertical="center"/>
      <protection locked="0"/>
    </xf>
    <xf numFmtId="0" fontId="8" fillId="7" borderId="114" xfId="0" applyFont="1" applyFill="1" applyBorder="1" applyProtection="1">
      <protection locked="0"/>
    </xf>
    <xf numFmtId="165" fontId="11" fillId="6" borderId="19" xfId="127" applyFont="1" applyFill="1" applyBorder="1" applyAlignment="1" applyProtection="1">
      <alignment horizontal="left" vertical="center" wrapText="1"/>
    </xf>
    <xf numFmtId="165" fontId="11" fillId="3" borderId="16" xfId="127" applyFont="1" applyFill="1" applyBorder="1" applyAlignment="1" applyProtection="1">
      <alignment horizontal="left" vertical="center" wrapText="1"/>
    </xf>
    <xf numFmtId="165" fontId="10" fillId="4" borderId="1" xfId="127" applyFont="1" applyFill="1" applyBorder="1" applyAlignment="1" applyProtection="1">
      <alignment horizontal="left" vertical="center" wrapText="1"/>
    </xf>
    <xf numFmtId="165" fontId="8" fillId="5" borderId="55" xfId="127" applyFont="1" applyFill="1" applyBorder="1" applyAlignment="1" applyProtection="1">
      <alignment horizontal="left" vertical="center" wrapText="1"/>
      <protection locked="0"/>
    </xf>
    <xf numFmtId="165" fontId="10" fillId="4" borderId="1" xfId="127" applyFont="1" applyFill="1" applyBorder="1" applyAlignment="1" applyProtection="1">
      <alignment horizontal="left" vertical="center" wrapText="1"/>
      <protection locked="0"/>
    </xf>
    <xf numFmtId="165" fontId="10" fillId="4" borderId="20" xfId="127" applyFont="1" applyFill="1" applyBorder="1" applyAlignment="1" applyProtection="1">
      <alignment horizontal="left" vertical="center" wrapText="1"/>
    </xf>
    <xf numFmtId="165" fontId="8" fillId="4" borderId="1" xfId="127" applyFont="1" applyFill="1" applyBorder="1" applyAlignment="1" applyProtection="1">
      <alignment horizontal="left" vertical="center" wrapText="1"/>
      <protection locked="0"/>
    </xf>
    <xf numFmtId="165" fontId="8" fillId="5" borderId="41" xfId="127" applyFont="1" applyFill="1" applyBorder="1" applyAlignment="1" applyProtection="1">
      <alignment horizontal="left" vertical="center" wrapText="1"/>
      <protection locked="0"/>
    </xf>
    <xf numFmtId="165" fontId="10" fillId="4" borderId="3" xfId="127" applyFont="1" applyFill="1" applyBorder="1" applyAlignment="1" applyProtection="1">
      <alignment horizontal="left" vertical="center" wrapText="1"/>
      <protection locked="0"/>
    </xf>
    <xf numFmtId="165" fontId="10" fillId="4" borderId="3" xfId="127" applyFont="1" applyFill="1" applyBorder="1" applyAlignment="1" applyProtection="1">
      <alignment horizontal="left" vertical="center" wrapText="1"/>
    </xf>
    <xf numFmtId="165" fontId="8" fillId="4" borderId="3" xfId="127" applyFont="1" applyFill="1" applyBorder="1" applyAlignment="1" applyProtection="1">
      <alignment horizontal="left" vertical="center" wrapText="1"/>
      <protection locked="0"/>
    </xf>
    <xf numFmtId="165" fontId="10" fillId="4" borderId="10" xfId="127" applyFont="1" applyFill="1" applyBorder="1" applyAlignment="1" applyProtection="1">
      <alignment horizontal="left" vertical="center" wrapText="1"/>
      <protection locked="0"/>
    </xf>
    <xf numFmtId="165" fontId="10" fillId="4" borderId="10" xfId="127" applyFont="1" applyFill="1" applyBorder="1" applyAlignment="1" applyProtection="1">
      <alignment horizontal="left" vertical="center" wrapText="1"/>
    </xf>
    <xf numFmtId="165" fontId="8" fillId="4" borderId="10" xfId="127" applyFont="1" applyFill="1" applyBorder="1" applyAlignment="1" applyProtection="1">
      <alignment horizontal="left" vertical="center" wrapText="1"/>
      <protection locked="0"/>
    </xf>
    <xf numFmtId="165" fontId="10" fillId="4" borderId="23" xfId="127" applyFont="1" applyFill="1" applyBorder="1" applyAlignment="1" applyProtection="1">
      <alignment horizontal="left" vertical="center" wrapText="1"/>
    </xf>
    <xf numFmtId="165" fontId="11" fillId="3" borderId="15" xfId="127" applyFont="1" applyFill="1" applyBorder="1" applyAlignment="1" applyProtection="1">
      <alignment horizontal="left" vertical="center" wrapText="1"/>
    </xf>
    <xf numFmtId="165" fontId="11" fillId="3" borderId="22" xfId="127" applyFont="1" applyFill="1" applyBorder="1" applyAlignment="1" applyProtection="1">
      <alignment horizontal="left" vertical="center" wrapText="1"/>
    </xf>
    <xf numFmtId="165" fontId="10" fillId="4" borderId="6" xfId="127" applyFont="1" applyFill="1" applyBorder="1" applyAlignment="1" applyProtection="1">
      <alignment horizontal="left" vertical="center" wrapText="1"/>
    </xf>
    <xf numFmtId="165" fontId="11" fillId="3" borderId="15" xfId="127" applyFont="1" applyFill="1" applyBorder="1" applyAlignment="1" applyProtection="1">
      <alignment horizontal="left" vertical="center" wrapText="1"/>
      <protection locked="0"/>
    </xf>
    <xf numFmtId="165" fontId="12" fillId="3" borderId="15" xfId="127" applyFont="1" applyFill="1" applyBorder="1" applyAlignment="1" applyProtection="1">
      <alignment horizontal="left" vertical="center" wrapText="1"/>
      <protection locked="0"/>
    </xf>
    <xf numFmtId="165" fontId="11" fillId="3" borderId="42" xfId="127" applyFont="1" applyFill="1" applyBorder="1" applyAlignment="1" applyProtection="1">
      <alignment horizontal="left" vertical="center" wrapText="1"/>
    </xf>
    <xf numFmtId="165" fontId="11" fillId="3" borderId="43" xfId="127" applyFont="1" applyFill="1" applyBorder="1" applyAlignment="1" applyProtection="1">
      <alignment horizontal="left" vertical="center" wrapText="1"/>
    </xf>
    <xf numFmtId="165" fontId="10" fillId="4" borderId="25" xfId="127" applyFont="1" applyFill="1" applyBorder="1" applyAlignment="1" applyProtection="1">
      <alignment horizontal="left" vertical="center" wrapText="1"/>
    </xf>
    <xf numFmtId="165" fontId="11" fillId="6" borderId="35" xfId="127" applyFont="1" applyFill="1" applyBorder="1" applyAlignment="1" applyProtection="1">
      <alignment horizontal="left" vertical="center" wrapText="1"/>
    </xf>
    <xf numFmtId="165" fontId="8" fillId="5" borderId="18" xfId="127" applyFont="1" applyFill="1" applyBorder="1" applyAlignment="1" applyProtection="1">
      <alignment horizontal="left" vertical="center" wrapText="1"/>
      <protection locked="0"/>
    </xf>
    <xf numFmtId="165" fontId="10" fillId="5" borderId="18" xfId="127" applyFont="1" applyFill="1" applyBorder="1" applyAlignment="1" applyProtection="1">
      <alignment horizontal="left" vertical="center" wrapText="1"/>
    </xf>
    <xf numFmtId="165" fontId="10" fillId="5" borderId="41" xfId="127" applyFont="1" applyFill="1" applyBorder="1" applyAlignment="1" applyProtection="1">
      <alignment horizontal="left" vertical="center" wrapText="1"/>
    </xf>
    <xf numFmtId="165" fontId="10" fillId="5" borderId="55" xfId="127" applyFont="1" applyFill="1" applyBorder="1" applyAlignment="1" applyProtection="1">
      <alignment horizontal="left" vertical="center" wrapText="1"/>
    </xf>
    <xf numFmtId="165" fontId="11" fillId="6" borderId="52" xfId="127" applyFont="1" applyFill="1" applyBorder="1" applyAlignment="1" applyProtection="1">
      <alignment horizontal="left" vertical="center" wrapText="1"/>
    </xf>
    <xf numFmtId="165" fontId="10" fillId="4" borderId="2" xfId="127" applyFont="1" applyFill="1" applyBorder="1" applyAlignment="1" applyProtection="1">
      <alignment horizontal="left" vertical="center" wrapText="1"/>
      <protection locked="0"/>
    </xf>
    <xf numFmtId="165" fontId="10" fillId="4" borderId="2" xfId="127" applyFont="1" applyFill="1" applyBorder="1" applyAlignment="1" applyProtection="1">
      <alignment horizontal="left" vertical="center" wrapText="1"/>
    </xf>
    <xf numFmtId="165" fontId="10" fillId="4" borderId="90" xfId="127" applyFont="1" applyFill="1" applyBorder="1" applyAlignment="1" applyProtection="1">
      <alignment horizontal="left" vertical="center" wrapText="1"/>
    </xf>
    <xf numFmtId="165" fontId="11" fillId="6" borderId="79" xfId="127" applyFont="1" applyFill="1" applyBorder="1" applyAlignment="1" applyProtection="1">
      <alignment horizontal="left" vertical="center" wrapText="1"/>
    </xf>
    <xf numFmtId="165" fontId="11" fillId="6" borderId="21" xfId="127" applyFont="1" applyFill="1" applyBorder="1" applyAlignment="1" applyProtection="1">
      <alignment horizontal="left" vertical="center" wrapText="1"/>
      <protection locked="0"/>
    </xf>
    <xf numFmtId="165" fontId="11" fillId="6" borderId="19" xfId="127" applyFont="1" applyFill="1" applyBorder="1" applyAlignment="1" applyProtection="1">
      <alignment horizontal="left" vertical="center" wrapText="1"/>
      <protection locked="0"/>
    </xf>
    <xf numFmtId="165" fontId="12" fillId="6" borderId="19" xfId="127" applyFont="1" applyFill="1" applyBorder="1" applyAlignment="1" applyProtection="1">
      <alignment horizontal="left" wrapText="1"/>
      <protection locked="0"/>
    </xf>
    <xf numFmtId="165" fontId="10" fillId="4" borderId="115" xfId="127" applyFont="1" applyFill="1" applyBorder="1" applyAlignment="1" applyProtection="1">
      <alignment horizontal="left" vertical="center" wrapText="1"/>
    </xf>
    <xf numFmtId="49" fontId="12" fillId="3" borderId="96" xfId="1" applyNumberFormat="1" applyFont="1" applyFill="1" applyBorder="1" applyAlignment="1" applyProtection="1">
      <alignment wrapText="1"/>
      <protection locked="0"/>
    </xf>
    <xf numFmtId="49" fontId="12" fillId="3" borderId="19" xfId="1" applyNumberFormat="1" applyFont="1" applyFill="1" applyBorder="1" applyAlignment="1" applyProtection="1">
      <alignment wrapText="1"/>
      <protection locked="0"/>
    </xf>
    <xf numFmtId="165" fontId="10" fillId="4" borderId="116" xfId="127" applyFont="1" applyFill="1" applyBorder="1" applyAlignment="1" applyProtection="1">
      <alignment horizontal="left" vertical="center" wrapText="1"/>
      <protection locked="0"/>
    </xf>
    <xf numFmtId="165" fontId="10" fillId="4" borderId="116" xfId="127" applyFont="1" applyFill="1" applyBorder="1" applyAlignment="1" applyProtection="1">
      <alignment horizontal="left" vertical="center" wrapText="1"/>
    </xf>
    <xf numFmtId="165" fontId="8" fillId="4" borderId="116" xfId="127" applyFont="1" applyFill="1" applyBorder="1" applyAlignment="1" applyProtection="1">
      <alignment horizontal="left" vertical="center" wrapText="1"/>
      <protection locked="0"/>
    </xf>
    <xf numFmtId="49" fontId="8" fillId="4" borderId="117" xfId="1" applyNumberFormat="1" applyFont="1" applyFill="1" applyBorder="1" applyAlignment="1" applyProtection="1">
      <alignment wrapText="1"/>
      <protection locked="0"/>
    </xf>
    <xf numFmtId="165" fontId="8" fillId="4" borderId="2" xfId="127" applyFont="1" applyFill="1" applyBorder="1" applyAlignment="1" applyProtection="1">
      <alignment horizontal="left" vertical="center" wrapText="1"/>
      <protection locked="0"/>
    </xf>
    <xf numFmtId="49" fontId="8" fillId="4" borderId="78" xfId="1" applyNumberFormat="1" applyFont="1" applyFill="1" applyBorder="1" applyAlignment="1" applyProtection="1">
      <alignment wrapText="1"/>
      <protection locked="0"/>
    </xf>
    <xf numFmtId="49" fontId="12" fillId="6" borderId="74" xfId="1" applyNumberFormat="1" applyFont="1" applyFill="1" applyBorder="1" applyAlignment="1" applyProtection="1">
      <alignment wrapText="1"/>
      <protection locked="0"/>
    </xf>
    <xf numFmtId="49" fontId="12" fillId="3" borderId="118" xfId="1" applyNumberFormat="1" applyFont="1" applyFill="1" applyBorder="1" applyAlignment="1" applyProtection="1">
      <alignment wrapText="1"/>
      <protection locked="0"/>
    </xf>
    <xf numFmtId="165" fontId="11" fillId="3" borderId="26" xfId="127" applyFont="1" applyFill="1" applyBorder="1" applyAlignment="1" applyProtection="1">
      <alignment horizontal="left" vertical="center" wrapText="1"/>
    </xf>
    <xf numFmtId="0" fontId="9" fillId="4" borderId="3" xfId="4" applyFont="1" applyFill="1" applyBorder="1" applyAlignment="1" applyProtection="1">
      <alignment horizontal="left" vertical="center" wrapText="1" indent="4"/>
    </xf>
    <xf numFmtId="0" fontId="14" fillId="6" borderId="19" xfId="6" applyFont="1" applyFill="1" applyBorder="1" applyAlignment="1" applyProtection="1">
      <alignment vertical="center" wrapText="1"/>
    </xf>
    <xf numFmtId="0" fontId="15" fillId="5" borderId="55" xfId="8" applyFont="1" applyFill="1" applyBorder="1" applyAlignment="1" applyProtection="1">
      <alignment horizontal="left" wrapText="1" indent="6"/>
    </xf>
    <xf numFmtId="0" fontId="11" fillId="6" borderId="19" xfId="6" applyFont="1" applyFill="1" applyBorder="1" applyAlignment="1" applyProtection="1">
      <alignment vertical="center" wrapText="1"/>
    </xf>
    <xf numFmtId="0" fontId="9" fillId="4" borderId="2" xfId="4" applyFont="1" applyFill="1" applyBorder="1" applyAlignment="1" applyProtection="1">
      <alignment horizontal="left" vertical="center" wrapText="1" indent="4"/>
    </xf>
    <xf numFmtId="0" fontId="11" fillId="6" borderId="35" xfId="6" applyFont="1" applyFill="1" applyBorder="1" applyAlignment="1" applyProtection="1">
      <alignment vertical="center" wrapText="1"/>
    </xf>
    <xf numFmtId="0" fontId="9" fillId="4" borderId="116" xfId="4" applyFont="1" applyFill="1" applyBorder="1" applyAlignment="1" applyProtection="1">
      <alignment horizontal="left" vertical="center" wrapText="1" indent="4"/>
    </xf>
    <xf numFmtId="0" fontId="11" fillId="3" borderId="42" xfId="4" applyFont="1" applyFill="1" applyBorder="1" applyAlignment="1" applyProtection="1">
      <alignment horizontal="left" vertical="center" wrapText="1" indent="2"/>
    </xf>
    <xf numFmtId="0" fontId="11" fillId="6" borderId="79" xfId="6" applyFont="1" applyFill="1" applyBorder="1" applyAlignment="1" applyProtection="1">
      <alignment vertical="center" wrapText="1"/>
    </xf>
    <xf numFmtId="0" fontId="10" fillId="7" borderId="0" xfId="0" applyFont="1" applyFill="1" applyProtection="1">
      <protection locked="0"/>
    </xf>
    <xf numFmtId="0" fontId="16" fillId="9" borderId="119" xfId="0" applyFont="1" applyFill="1" applyBorder="1" applyAlignment="1" applyProtection="1">
      <alignment horizontal="center"/>
      <protection locked="0"/>
    </xf>
    <xf numFmtId="0" fontId="16" fillId="9" borderId="128" xfId="0" applyFont="1" applyFill="1" applyBorder="1" applyAlignment="1" applyProtection="1">
      <alignment horizontal="center"/>
      <protection locked="0"/>
    </xf>
    <xf numFmtId="0" fontId="16" fillId="9" borderId="129" xfId="0" applyFont="1" applyFill="1" applyBorder="1" applyAlignment="1" applyProtection="1">
      <alignment horizontal="center"/>
      <protection locked="0"/>
    </xf>
    <xf numFmtId="0" fontId="16" fillId="9" borderId="2" xfId="0" applyFont="1" applyFill="1" applyBorder="1" applyAlignment="1" applyProtection="1">
      <alignment horizontal="center"/>
      <protection locked="0"/>
    </xf>
    <xf numFmtId="0" fontId="16" fillId="9" borderId="132" xfId="0" applyFont="1" applyFill="1" applyBorder="1" applyAlignment="1" applyProtection="1">
      <alignment horizontal="center"/>
      <protection locked="0"/>
    </xf>
    <xf numFmtId="0" fontId="8" fillId="7" borderId="123" xfId="0" applyFont="1" applyFill="1" applyBorder="1" applyProtection="1">
      <protection locked="0"/>
    </xf>
    <xf numFmtId="0" fontId="8" fillId="7" borderId="8" xfId="0" applyFont="1" applyFill="1" applyBorder="1" applyProtection="1">
      <protection locked="0"/>
    </xf>
    <xf numFmtId="0" fontId="18" fillId="5" borderId="123" xfId="0" applyFont="1" applyFill="1" applyBorder="1" applyProtection="1">
      <protection locked="0"/>
    </xf>
    <xf numFmtId="164" fontId="8" fillId="7" borderId="8" xfId="128" applyFont="1" applyFill="1" applyBorder="1" applyProtection="1">
      <protection locked="0"/>
    </xf>
    <xf numFmtId="1" fontId="8" fillId="7" borderId="8" xfId="0" applyNumberFormat="1" applyFont="1" applyFill="1" applyBorder="1" applyProtection="1">
      <protection locked="0"/>
    </xf>
    <xf numFmtId="0" fontId="8" fillId="0" borderId="0" xfId="0" applyFont="1" applyProtection="1"/>
    <xf numFmtId="0" fontId="8" fillId="7" borderId="1" xfId="0" applyFont="1" applyFill="1" applyBorder="1" applyAlignment="1" applyProtection="1">
      <alignment horizontal="center"/>
    </xf>
    <xf numFmtId="0" fontId="12" fillId="3" borderId="12" xfId="0" applyFont="1" applyFill="1" applyBorder="1" applyProtection="1">
      <protection locked="0"/>
    </xf>
    <xf numFmtId="1" fontId="12" fillId="3" borderId="12" xfId="0" applyNumberFormat="1" applyFont="1" applyFill="1" applyBorder="1" applyProtection="1">
      <protection locked="0"/>
    </xf>
    <xf numFmtId="164" fontId="12" fillId="3" borderId="12" xfId="128" applyFont="1" applyFill="1" applyBorder="1" applyProtection="1">
      <protection locked="0"/>
    </xf>
    <xf numFmtId="1" fontId="16" fillId="3" borderId="12" xfId="0" applyNumberFormat="1" applyFont="1" applyFill="1" applyBorder="1" applyAlignment="1" applyProtection="1">
      <alignment horizontal="center"/>
      <protection locked="0"/>
    </xf>
    <xf numFmtId="164" fontId="16" fillId="3" borderId="12" xfId="128" applyFont="1" applyFill="1" applyBorder="1" applyAlignment="1" applyProtection="1">
      <alignment horizontal="center"/>
      <protection locked="0"/>
    </xf>
    <xf numFmtId="0" fontId="16" fillId="3" borderId="12" xfId="0" applyFont="1" applyFill="1" applyBorder="1" applyAlignment="1" applyProtection="1">
      <alignment horizontal="center"/>
      <protection locked="0"/>
    </xf>
    <xf numFmtId="0" fontId="13" fillId="4" borderId="119" xfId="0" applyFont="1" applyFill="1" applyBorder="1" applyProtection="1">
      <protection locked="0"/>
    </xf>
    <xf numFmtId="1" fontId="13" fillId="4" borderId="119" xfId="0" applyNumberFormat="1" applyFont="1" applyFill="1" applyBorder="1" applyProtection="1">
      <protection locked="0"/>
    </xf>
    <xf numFmtId="164" fontId="13" fillId="4" borderId="119" xfId="128" applyFont="1" applyFill="1" applyBorder="1" applyProtection="1">
      <protection locked="0"/>
    </xf>
    <xf numFmtId="164" fontId="17" fillId="4" borderId="119" xfId="128" applyFont="1" applyFill="1" applyBorder="1" applyAlignment="1" applyProtection="1">
      <alignment horizontal="center"/>
      <protection locked="0"/>
    </xf>
    <xf numFmtId="0" fontId="17" fillId="4" borderId="119" xfId="0" applyFont="1" applyFill="1" applyBorder="1" applyAlignment="1" applyProtection="1">
      <alignment horizontal="center"/>
      <protection locked="0"/>
    </xf>
    <xf numFmtId="0" fontId="13" fillId="5" borderId="12" xfId="0" applyFont="1" applyFill="1" applyBorder="1" applyProtection="1">
      <protection locked="0"/>
    </xf>
    <xf numFmtId="1" fontId="13" fillId="5" borderId="12" xfId="0" applyNumberFormat="1" applyFont="1" applyFill="1" applyBorder="1" applyProtection="1">
      <protection locked="0"/>
    </xf>
    <xf numFmtId="164" fontId="13" fillId="5" borderId="12" xfId="128" applyFont="1" applyFill="1" applyBorder="1" applyProtection="1">
      <protection locked="0"/>
    </xf>
    <xf numFmtId="164" fontId="17" fillId="5" borderId="12" xfId="128" applyFont="1" applyFill="1" applyBorder="1" applyAlignment="1" applyProtection="1">
      <alignment horizontal="center"/>
      <protection locked="0"/>
    </xf>
    <xf numFmtId="0" fontId="17" fillId="5" borderId="12" xfId="0" applyFont="1" applyFill="1" applyBorder="1" applyAlignment="1" applyProtection="1">
      <alignment horizontal="center"/>
      <protection locked="0"/>
    </xf>
    <xf numFmtId="0" fontId="13" fillId="4" borderId="12" xfId="0" applyFont="1" applyFill="1" applyBorder="1" applyProtection="1">
      <protection locked="0"/>
    </xf>
    <xf numFmtId="1" fontId="13" fillId="4" borderId="12" xfId="0" applyNumberFormat="1" applyFont="1" applyFill="1" applyBorder="1" applyProtection="1">
      <protection locked="0"/>
    </xf>
    <xf numFmtId="164" fontId="13" fillId="4" borderId="12" xfId="128" applyFont="1" applyFill="1" applyBorder="1" applyProtection="1">
      <protection locked="0"/>
    </xf>
    <xf numFmtId="164" fontId="17" fillId="4" borderId="12" xfId="128" applyFont="1" applyFill="1" applyBorder="1" applyAlignment="1" applyProtection="1">
      <alignment horizontal="center"/>
      <protection locked="0"/>
    </xf>
    <xf numFmtId="0" fontId="17" fillId="4" borderId="12" xfId="0" applyFont="1" applyFill="1" applyBorder="1" applyAlignment="1" applyProtection="1">
      <alignment horizontal="center"/>
      <protection locked="0"/>
    </xf>
    <xf numFmtId="0" fontId="13" fillId="5" borderId="10" xfId="0" applyFont="1" applyFill="1" applyBorder="1" applyProtection="1">
      <protection locked="0"/>
    </xf>
    <xf numFmtId="1" fontId="13" fillId="5" borderId="10" xfId="0" applyNumberFormat="1" applyFont="1" applyFill="1" applyBorder="1" applyProtection="1">
      <protection locked="0"/>
    </xf>
    <xf numFmtId="164" fontId="13" fillId="5" borderId="10" xfId="128" applyFont="1" applyFill="1" applyBorder="1" applyProtection="1">
      <protection locked="0"/>
    </xf>
    <xf numFmtId="164" fontId="17" fillId="5" borderId="10" xfId="128" applyFont="1" applyFill="1" applyBorder="1" applyAlignment="1" applyProtection="1">
      <alignment horizontal="center"/>
      <protection locked="0"/>
    </xf>
    <xf numFmtId="0" fontId="17" fillId="5" borderId="10" xfId="0" applyFont="1" applyFill="1" applyBorder="1" applyAlignment="1" applyProtection="1">
      <alignment horizontal="center"/>
      <protection locked="0"/>
    </xf>
    <xf numFmtId="0" fontId="13" fillId="5" borderId="8" xfId="0" applyFont="1" applyFill="1" applyBorder="1" applyProtection="1">
      <protection locked="0"/>
    </xf>
    <xf numFmtId="1" fontId="13" fillId="5" borderId="8" xfId="0" applyNumberFormat="1" applyFont="1" applyFill="1" applyBorder="1" applyProtection="1">
      <protection locked="0"/>
    </xf>
    <xf numFmtId="164" fontId="13" fillId="5" borderId="8" xfId="128" applyFont="1" applyFill="1" applyBorder="1" applyProtection="1">
      <protection locked="0"/>
    </xf>
    <xf numFmtId="164" fontId="17" fillId="5" borderId="8" xfId="128" applyFont="1" applyFill="1" applyBorder="1" applyAlignment="1" applyProtection="1">
      <alignment horizontal="center"/>
      <protection locked="0"/>
    </xf>
    <xf numFmtId="0" fontId="17" fillId="5" borderId="8" xfId="0" applyFont="1" applyFill="1" applyBorder="1" applyAlignment="1" applyProtection="1">
      <alignment horizontal="center"/>
      <protection locked="0"/>
    </xf>
    <xf numFmtId="0" fontId="13" fillId="5" borderId="7" xfId="0" applyFont="1" applyFill="1" applyBorder="1" applyProtection="1">
      <protection locked="0"/>
    </xf>
    <xf numFmtId="1" fontId="13" fillId="5" borderId="7" xfId="0" applyNumberFormat="1" applyFont="1" applyFill="1" applyBorder="1" applyProtection="1">
      <protection locked="0"/>
    </xf>
    <xf numFmtId="164" fontId="13" fillId="5" borderId="7" xfId="128" applyFont="1" applyFill="1" applyBorder="1" applyProtection="1">
      <protection locked="0"/>
    </xf>
    <xf numFmtId="164" fontId="17" fillId="5" borderId="7" xfId="128" applyFont="1" applyFill="1" applyBorder="1" applyAlignment="1" applyProtection="1">
      <alignment horizontal="center"/>
      <protection locked="0"/>
    </xf>
    <xf numFmtId="0" fontId="17" fillId="5" borderId="7" xfId="0" applyFont="1" applyFill="1" applyBorder="1" applyAlignment="1" applyProtection="1">
      <alignment horizontal="center"/>
      <protection locked="0"/>
    </xf>
    <xf numFmtId="37" fontId="4" fillId="0" borderId="150" xfId="129" applyBorder="1" applyProtection="1">
      <protection locked="0"/>
    </xf>
    <xf numFmtId="37" fontId="4" fillId="0" borderId="0" xfId="129" applyProtection="1">
      <protection locked="0"/>
    </xf>
    <xf numFmtId="37" fontId="4" fillId="0" borderId="135" xfId="129" applyBorder="1" applyProtection="1">
      <protection locked="0"/>
    </xf>
    <xf numFmtId="37" fontId="4" fillId="0" borderId="131" xfId="129" applyBorder="1" applyProtection="1">
      <protection locked="0"/>
    </xf>
    <xf numFmtId="37" fontId="34" fillId="0" borderId="0" xfId="129" applyFont="1" applyProtection="1">
      <protection locked="0"/>
    </xf>
    <xf numFmtId="37" fontId="4" fillId="0" borderId="0" xfId="129" applyAlignment="1" applyProtection="1">
      <alignment horizontal="right"/>
      <protection locked="0"/>
    </xf>
    <xf numFmtId="167" fontId="18" fillId="0" borderId="0" xfId="1" applyNumberFormat="1" applyFont="1" applyFill="1" applyBorder="1" applyAlignment="1" applyProtection="1"/>
    <xf numFmtId="49" fontId="18" fillId="0" borderId="0" xfId="1" applyNumberFormat="1" applyFont="1" applyFill="1" applyBorder="1" applyAlignment="1" applyProtection="1">
      <alignment horizontal="center"/>
    </xf>
    <xf numFmtId="0" fontId="10" fillId="0" borderId="6" xfId="0" applyFont="1" applyBorder="1" applyAlignment="1" applyProtection="1">
      <alignment horizontal="center"/>
    </xf>
    <xf numFmtId="164" fontId="11" fillId="6" borderId="19" xfId="128" applyFont="1" applyFill="1" applyBorder="1" applyAlignment="1" applyProtection="1">
      <alignment vertical="center" wrapText="1"/>
    </xf>
    <xf numFmtId="164" fontId="15" fillId="5" borderId="41" xfId="128" applyFont="1" applyFill="1" applyBorder="1" applyAlignment="1" applyProtection="1">
      <alignment wrapText="1"/>
      <protection locked="0"/>
    </xf>
    <xf numFmtId="164" fontId="15" fillId="5" borderId="41" xfId="128" applyFont="1" applyFill="1" applyBorder="1" applyAlignment="1" applyProtection="1">
      <alignment wrapText="1"/>
    </xf>
    <xf numFmtId="164" fontId="15" fillId="5" borderId="94" xfId="128" applyFont="1" applyFill="1" applyBorder="1" applyAlignment="1" applyProtection="1">
      <alignment wrapText="1"/>
    </xf>
    <xf numFmtId="164" fontId="8" fillId="7" borderId="0" xfId="128" applyFont="1" applyFill="1" applyBorder="1" applyAlignment="1" applyProtection="1">
      <alignment vertical="center" wrapText="1"/>
      <protection locked="0"/>
    </xf>
    <xf numFmtId="164" fontId="8" fillId="7" borderId="104" xfId="128" applyFont="1" applyFill="1" applyBorder="1" applyAlignment="1" applyProtection="1">
      <alignment vertical="center" wrapText="1"/>
      <protection locked="0"/>
    </xf>
    <xf numFmtId="164" fontId="15" fillId="5" borderId="65" xfId="128" applyFont="1" applyFill="1" applyBorder="1" applyAlignment="1" applyProtection="1">
      <alignment wrapText="1"/>
    </xf>
    <xf numFmtId="164" fontId="8" fillId="7" borderId="88" xfId="128" applyFont="1" applyFill="1" applyBorder="1" applyAlignment="1" applyProtection="1">
      <alignment vertical="center" wrapText="1"/>
      <protection locked="0"/>
    </xf>
    <xf numFmtId="164" fontId="8" fillId="7" borderId="86" xfId="128" applyFont="1" applyFill="1" applyBorder="1" applyAlignment="1" applyProtection="1">
      <alignment vertical="center" wrapText="1"/>
      <protection locked="0"/>
    </xf>
    <xf numFmtId="164" fontId="15" fillId="5" borderId="65" xfId="128" applyFont="1" applyFill="1" applyBorder="1" applyAlignment="1" applyProtection="1">
      <alignment wrapText="1"/>
      <protection locked="0"/>
    </xf>
    <xf numFmtId="164" fontId="9" fillId="4" borderId="1" xfId="128" applyFont="1" applyFill="1" applyBorder="1" applyAlignment="1" applyProtection="1">
      <alignment vertical="center" wrapText="1"/>
      <protection locked="0"/>
    </xf>
    <xf numFmtId="164" fontId="9" fillId="4" borderId="20" xfId="128" applyFont="1" applyFill="1" applyBorder="1" applyAlignment="1" applyProtection="1">
      <alignment vertical="center" wrapText="1"/>
      <protection locked="0"/>
    </xf>
    <xf numFmtId="164" fontId="11" fillId="3" borderId="15" xfId="128" applyFont="1" applyFill="1" applyBorder="1" applyAlignment="1" applyProtection="1">
      <alignment vertical="center" wrapText="1"/>
    </xf>
    <xf numFmtId="164" fontId="11" fillId="3" borderId="22" xfId="128" applyFont="1" applyFill="1" applyBorder="1" applyAlignment="1" applyProtection="1">
      <alignment vertical="center" wrapText="1"/>
    </xf>
    <xf numFmtId="164" fontId="13" fillId="4" borderId="1" xfId="128" applyFont="1" applyFill="1" applyBorder="1" applyAlignment="1" applyProtection="1">
      <alignment vertical="center" wrapText="1"/>
    </xf>
    <xf numFmtId="164" fontId="8" fillId="7" borderId="105" xfId="128" applyFont="1" applyFill="1" applyBorder="1" applyAlignment="1" applyProtection="1">
      <alignment vertical="center" wrapText="1"/>
      <protection locked="0"/>
    </xf>
    <xf numFmtId="164" fontId="8" fillId="7" borderId="98" xfId="128" applyFont="1" applyFill="1" applyBorder="1" applyAlignment="1" applyProtection="1">
      <alignment vertical="center" wrapText="1"/>
      <protection locked="0"/>
    </xf>
    <xf numFmtId="164" fontId="8" fillId="7" borderId="111" xfId="128" applyFont="1" applyFill="1" applyBorder="1" applyAlignment="1" applyProtection="1">
      <alignment vertical="center" wrapText="1"/>
      <protection locked="0"/>
    </xf>
    <xf numFmtId="164" fontId="9" fillId="4" borderId="1" xfId="128" applyFont="1" applyFill="1" applyBorder="1" applyAlignment="1" applyProtection="1">
      <alignment vertical="center" wrapText="1"/>
    </xf>
    <xf numFmtId="164" fontId="9" fillId="4" borderId="20" xfId="128" applyFont="1" applyFill="1" applyBorder="1" applyAlignment="1" applyProtection="1">
      <alignment vertical="center" wrapText="1"/>
    </xf>
    <xf numFmtId="164" fontId="10" fillId="4" borderId="1" xfId="128" applyFont="1" applyFill="1" applyBorder="1" applyAlignment="1" applyProtection="1">
      <alignment vertical="center" wrapText="1"/>
    </xf>
    <xf numFmtId="164" fontId="11" fillId="3" borderId="15" xfId="128" applyFont="1" applyFill="1" applyBorder="1" applyAlignment="1" applyProtection="1">
      <alignment vertical="center" wrapText="1"/>
      <protection locked="0"/>
    </xf>
    <xf numFmtId="164" fontId="11" fillId="3" borderId="22" xfId="128" applyFont="1" applyFill="1" applyBorder="1" applyAlignment="1" applyProtection="1">
      <alignment vertical="center" wrapText="1"/>
      <protection locked="0"/>
    </xf>
    <xf numFmtId="164" fontId="11" fillId="3" borderId="16" xfId="128" applyFont="1" applyFill="1" applyBorder="1" applyAlignment="1" applyProtection="1">
      <alignment vertical="center" wrapText="1"/>
      <protection locked="0"/>
    </xf>
    <xf numFmtId="164" fontId="11" fillId="3" borderId="66" xfId="128" applyFont="1" applyFill="1" applyBorder="1" applyAlignment="1" applyProtection="1">
      <alignment vertical="center" wrapText="1"/>
      <protection locked="0"/>
    </xf>
    <xf numFmtId="164" fontId="11" fillId="6" borderId="101" xfId="128" applyFont="1" applyFill="1" applyBorder="1" applyAlignment="1" applyProtection="1">
      <alignment vertical="center" wrapText="1"/>
    </xf>
    <xf numFmtId="164" fontId="11" fillId="6" borderId="103" xfId="128" applyFont="1" applyFill="1" applyBorder="1" applyAlignment="1" applyProtection="1">
      <alignment vertical="center" wrapText="1"/>
    </xf>
    <xf numFmtId="1" fontId="18" fillId="0" borderId="0" xfId="1" applyNumberFormat="1" applyFont="1" applyFill="1" applyBorder="1" applyAlignment="1" applyProtection="1">
      <alignment horizontal="center" vertical="center"/>
    </xf>
    <xf numFmtId="37" fontId="36" fillId="0" borderId="0" xfId="129" applyFont="1" applyProtection="1">
      <protection locked="0"/>
    </xf>
    <xf numFmtId="0" fontId="11" fillId="3" borderId="162" xfId="6" applyFont="1" applyFill="1" applyBorder="1" applyAlignment="1" applyProtection="1">
      <alignment vertical="center" wrapText="1"/>
    </xf>
    <xf numFmtId="164" fontId="19" fillId="10" borderId="198" xfId="128" applyFont="1" applyFill="1" applyBorder="1" applyAlignment="1" applyProtection="1">
      <alignment vertical="center"/>
    </xf>
    <xf numFmtId="164" fontId="19" fillId="10" borderId="192" xfId="128" applyFont="1" applyFill="1" applyBorder="1" applyAlignment="1" applyProtection="1">
      <alignment vertical="center"/>
    </xf>
    <xf numFmtId="164" fontId="19" fillId="10" borderId="171" xfId="128" applyFont="1" applyFill="1" applyBorder="1" applyAlignment="1" applyProtection="1">
      <alignment vertical="center"/>
    </xf>
    <xf numFmtId="164" fontId="19" fillId="10" borderId="198" xfId="128" applyFont="1" applyFill="1" applyBorder="1" applyAlignment="1" applyProtection="1">
      <alignment horizontal="left" vertical="center"/>
    </xf>
    <xf numFmtId="164" fontId="19" fillId="10" borderId="172" xfId="128" applyFont="1" applyFill="1" applyBorder="1" applyAlignment="1" applyProtection="1">
      <alignment vertical="center"/>
    </xf>
    <xf numFmtId="164" fontId="19" fillId="10" borderId="180" xfId="128" applyFont="1" applyFill="1" applyBorder="1" applyAlignment="1" applyProtection="1">
      <alignment vertical="center"/>
    </xf>
    <xf numFmtId="164" fontId="19" fillId="10" borderId="186" xfId="128" applyFont="1" applyFill="1" applyBorder="1" applyAlignment="1" applyProtection="1">
      <alignment vertical="center"/>
    </xf>
    <xf numFmtId="164" fontId="19" fillId="10" borderId="173" xfId="128" applyFont="1" applyFill="1" applyBorder="1" applyAlignment="1" applyProtection="1">
      <alignment vertical="center"/>
    </xf>
    <xf numFmtId="0" fontId="11" fillId="3" borderId="203" xfId="6" applyFont="1" applyFill="1" applyBorder="1" applyAlignment="1" applyProtection="1">
      <alignment horizontal="center" vertical="center" wrapText="1"/>
    </xf>
    <xf numFmtId="0" fontId="0" fillId="0" borderId="75" xfId="0" applyBorder="1"/>
    <xf numFmtId="49" fontId="8" fillId="5" borderId="78" xfId="1" applyNumberFormat="1" applyFont="1" applyFill="1" applyBorder="1" applyAlignment="1" applyProtection="1">
      <alignment vertical="center" wrapText="1"/>
      <protection locked="0"/>
    </xf>
    <xf numFmtId="49" fontId="8" fillId="5" borderId="108" xfId="1" applyNumberFormat="1" applyFont="1" applyFill="1" applyBorder="1" applyAlignment="1" applyProtection="1">
      <alignment wrapText="1"/>
      <protection locked="0"/>
    </xf>
    <xf numFmtId="49" fontId="8" fillId="5" borderId="68" xfId="1" applyNumberFormat="1" applyFont="1" applyFill="1" applyBorder="1" applyAlignment="1" applyProtection="1">
      <alignment wrapText="1"/>
      <protection locked="0"/>
    </xf>
    <xf numFmtId="49" fontId="8" fillId="5" borderId="209" xfId="1" applyNumberFormat="1" applyFont="1" applyFill="1" applyBorder="1" applyAlignment="1" applyProtection="1">
      <alignment wrapText="1"/>
      <protection locked="0"/>
    </xf>
    <xf numFmtId="49" fontId="8" fillId="4" borderId="112" xfId="1" applyNumberFormat="1" applyFont="1" applyFill="1" applyBorder="1" applyAlignment="1" applyProtection="1">
      <alignment wrapText="1"/>
      <protection locked="0"/>
    </xf>
    <xf numFmtId="49" fontId="8" fillId="5" borderId="78" xfId="1" applyNumberFormat="1" applyFont="1" applyFill="1" applyBorder="1" applyAlignment="1" applyProtection="1">
      <alignment wrapText="1"/>
      <protection locked="0"/>
    </xf>
    <xf numFmtId="49" fontId="8" fillId="4" borderId="210" xfId="1" applyNumberFormat="1" applyFont="1" applyFill="1" applyBorder="1" applyAlignment="1" applyProtection="1">
      <alignment wrapText="1"/>
      <protection locked="0"/>
    </xf>
    <xf numFmtId="49" fontId="11" fillId="3" borderId="15" xfId="1" applyNumberFormat="1" applyFont="1" applyFill="1" applyBorder="1" applyAlignment="1" applyProtection="1">
      <alignment horizontal="center" vertical="center" wrapText="1"/>
    </xf>
    <xf numFmtId="49" fontId="9" fillId="4" borderId="1" xfId="4" applyNumberFormat="1" applyFont="1" applyFill="1" applyBorder="1" applyAlignment="1" applyProtection="1">
      <alignment horizontal="center" vertical="center" wrapText="1"/>
    </xf>
    <xf numFmtId="49" fontId="8" fillId="5" borderId="41" xfId="1" applyNumberFormat="1" applyFont="1" applyFill="1" applyBorder="1" applyAlignment="1" applyProtection="1">
      <alignment horizontal="center" vertical="center" wrapText="1"/>
    </xf>
    <xf numFmtId="49" fontId="8" fillId="7" borderId="61" xfId="1" applyNumberFormat="1" applyFont="1" applyFill="1" applyBorder="1" applyAlignment="1" applyProtection="1">
      <alignment horizontal="center" vertical="center" wrapText="1"/>
    </xf>
    <xf numFmtId="49" fontId="11" fillId="6" borderId="19" xfId="1" applyNumberFormat="1" applyFont="1" applyFill="1" applyBorder="1" applyAlignment="1" applyProtection="1">
      <alignment horizontal="center" vertical="center" wrapText="1"/>
    </xf>
    <xf numFmtId="49" fontId="8" fillId="7" borderId="87" xfId="1" applyNumberFormat="1" applyFont="1" applyFill="1" applyBorder="1" applyAlignment="1" applyProtection="1">
      <alignment horizontal="center" vertical="center" wrapText="1"/>
    </xf>
    <xf numFmtId="164" fontId="8" fillId="7" borderId="61" xfId="128" applyFont="1" applyFill="1" applyBorder="1" applyAlignment="1" applyProtection="1">
      <alignment vertical="center" wrapText="1"/>
      <protection locked="0"/>
    </xf>
    <xf numFmtId="164" fontId="8" fillId="7" borderId="213" xfId="128" applyFont="1" applyFill="1" applyBorder="1" applyAlignment="1" applyProtection="1">
      <alignment vertical="center" wrapText="1"/>
      <protection locked="0"/>
    </xf>
    <xf numFmtId="164" fontId="8" fillId="7" borderId="214" xfId="128" applyFont="1" applyFill="1" applyBorder="1" applyAlignment="1" applyProtection="1">
      <alignment vertical="center" wrapText="1"/>
      <protection locked="0"/>
    </xf>
    <xf numFmtId="49" fontId="8" fillId="7" borderId="99" xfId="1" applyNumberFormat="1" applyFont="1" applyFill="1" applyBorder="1" applyAlignment="1" applyProtection="1">
      <alignment horizontal="right" vertical="center" wrapText="1"/>
      <protection locked="0"/>
    </xf>
    <xf numFmtId="0" fontId="17" fillId="11" borderId="138" xfId="0" applyFont="1" applyFill="1" applyBorder="1" applyProtection="1">
      <protection locked="0"/>
    </xf>
    <xf numFmtId="49" fontId="8" fillId="7" borderId="0" xfId="0" applyNumberFormat="1" applyFont="1" applyFill="1" applyAlignment="1" applyProtection="1">
      <alignment horizontal="center" vertical="center"/>
      <protection locked="0"/>
    </xf>
    <xf numFmtId="49" fontId="10" fillId="7" borderId="0" xfId="0" applyNumberFormat="1" applyFont="1" applyFill="1" applyAlignment="1" applyProtection="1">
      <alignment horizontal="center" vertical="center" wrapText="1"/>
      <protection locked="0"/>
    </xf>
    <xf numFmtId="49" fontId="11" fillId="6" borderId="35" xfId="1" applyNumberFormat="1" applyFont="1" applyFill="1" applyBorder="1" applyAlignment="1" applyProtection="1">
      <alignment horizontal="center" wrapText="1"/>
    </xf>
    <xf numFmtId="49" fontId="11" fillId="6" borderId="19" xfId="1" applyNumberFormat="1" applyFont="1" applyFill="1" applyBorder="1" applyAlignment="1" applyProtection="1">
      <alignment horizontal="center" wrapText="1"/>
    </xf>
    <xf numFmtId="49" fontId="11" fillId="3" borderId="15" xfId="1" applyNumberFormat="1" applyFont="1" applyFill="1" applyBorder="1" applyAlignment="1" applyProtection="1">
      <alignment horizontal="center" wrapText="1"/>
    </xf>
    <xf numFmtId="49" fontId="9" fillId="4" borderId="5" xfId="4" applyNumberFormat="1" applyFont="1" applyFill="1" applyBorder="1" applyAlignment="1" applyProtection="1">
      <alignment horizontal="center" wrapText="1"/>
    </xf>
    <xf numFmtId="49" fontId="9" fillId="4" borderId="3" xfId="4" applyNumberFormat="1" applyFont="1" applyFill="1" applyBorder="1" applyAlignment="1" applyProtection="1">
      <alignment horizontal="center" wrapText="1"/>
    </xf>
    <xf numFmtId="49" fontId="9" fillId="4" borderId="92" xfId="4" applyNumberFormat="1" applyFont="1" applyFill="1" applyBorder="1" applyAlignment="1" applyProtection="1">
      <alignment horizontal="center" wrapText="1"/>
    </xf>
    <xf numFmtId="49" fontId="9" fillId="4" borderId="6" xfId="4" applyNumberFormat="1" applyFont="1" applyFill="1" applyBorder="1" applyAlignment="1" applyProtection="1">
      <alignment horizontal="center" wrapText="1"/>
    </xf>
    <xf numFmtId="49" fontId="9" fillId="4" borderId="1" xfId="4" applyNumberFormat="1" applyFont="1" applyFill="1" applyBorder="1" applyAlignment="1" applyProtection="1">
      <alignment horizontal="center" wrapText="1"/>
    </xf>
    <xf numFmtId="49" fontId="9" fillId="4" borderId="33" xfId="4" applyNumberFormat="1" applyFont="1" applyFill="1" applyBorder="1" applyAlignment="1" applyProtection="1">
      <alignment horizontal="center" wrapText="1"/>
    </xf>
    <xf numFmtId="49" fontId="8" fillId="5" borderId="41" xfId="1" applyNumberFormat="1" applyFont="1" applyFill="1" applyBorder="1" applyAlignment="1" applyProtection="1">
      <alignment horizontal="center" wrapText="1"/>
    </xf>
    <xf numFmtId="49" fontId="8" fillId="5" borderId="55" xfId="1" applyNumberFormat="1" applyFont="1" applyFill="1" applyBorder="1" applyAlignment="1" applyProtection="1">
      <alignment horizontal="center" vertical="center" wrapText="1"/>
    </xf>
    <xf numFmtId="49" fontId="10" fillId="4" borderId="1" xfId="1" applyNumberFormat="1" applyFont="1" applyFill="1" applyBorder="1" applyAlignment="1" applyProtection="1">
      <alignment horizontal="center" wrapText="1"/>
    </xf>
    <xf numFmtId="49" fontId="11" fillId="3" borderId="42" xfId="1" applyNumberFormat="1" applyFont="1" applyFill="1" applyBorder="1" applyAlignment="1" applyProtection="1">
      <alignment horizontal="center" wrapText="1"/>
    </xf>
    <xf numFmtId="49" fontId="9" fillId="4" borderId="10" xfId="4" applyNumberFormat="1" applyFont="1" applyFill="1" applyBorder="1" applyAlignment="1" applyProtection="1">
      <alignment horizontal="center" wrapText="1"/>
    </xf>
    <xf numFmtId="49" fontId="9" fillId="4" borderId="116" xfId="4" applyNumberFormat="1" applyFont="1" applyFill="1" applyBorder="1" applyAlignment="1" applyProtection="1">
      <alignment horizontal="center" wrapText="1"/>
    </xf>
    <xf numFmtId="49" fontId="9" fillId="4" borderId="2" xfId="4" applyNumberFormat="1" applyFont="1" applyFill="1" applyBorder="1" applyAlignment="1" applyProtection="1">
      <alignment horizontal="center" wrapText="1"/>
    </xf>
    <xf numFmtId="49" fontId="11" fillId="6" borderId="79" xfId="1" applyNumberFormat="1" applyFont="1" applyFill="1" applyBorder="1" applyAlignment="1" applyProtection="1">
      <alignment horizontal="center" wrapText="1"/>
    </xf>
    <xf numFmtId="49" fontId="8" fillId="0" borderId="0" xfId="0" applyNumberFormat="1" applyFont="1" applyAlignment="1" applyProtection="1">
      <alignment horizontal="center" vertical="center"/>
      <protection locked="0"/>
    </xf>
    <xf numFmtId="165" fontId="8" fillId="5" borderId="215" xfId="127" applyFont="1" applyFill="1" applyBorder="1" applyAlignment="1" applyProtection="1">
      <alignment horizontal="left" vertical="center" wrapText="1"/>
      <protection locked="0"/>
    </xf>
    <xf numFmtId="49" fontId="8" fillId="5" borderId="52" xfId="1" applyNumberFormat="1" applyFont="1" applyFill="1" applyBorder="1" applyAlignment="1" applyProtection="1">
      <alignment wrapText="1"/>
      <protection locked="0"/>
    </xf>
    <xf numFmtId="49" fontId="8" fillId="5" borderId="215" xfId="1" applyNumberFormat="1" applyFont="1" applyFill="1" applyBorder="1" applyAlignment="1" applyProtection="1">
      <alignment horizontal="center" vertical="center" wrapText="1"/>
    </xf>
    <xf numFmtId="49" fontId="8" fillId="5" borderId="216" xfId="1" applyNumberFormat="1" applyFont="1" applyFill="1" applyBorder="1" applyAlignment="1" applyProtection="1">
      <alignment wrapText="1"/>
      <protection locked="0"/>
    </xf>
    <xf numFmtId="49" fontId="8" fillId="5" borderId="18" xfId="1" applyNumberFormat="1" applyFont="1" applyFill="1" applyBorder="1" applyAlignment="1" applyProtection="1">
      <alignment horizontal="center" vertical="center" wrapText="1"/>
    </xf>
    <xf numFmtId="49" fontId="9" fillId="4" borderId="115" xfId="4" applyNumberFormat="1" applyFont="1" applyFill="1" applyBorder="1" applyAlignment="1" applyProtection="1">
      <alignment horizontal="center" wrapText="1"/>
    </xf>
    <xf numFmtId="165" fontId="10" fillId="4" borderId="217" xfId="127" applyFont="1" applyFill="1" applyBorder="1" applyAlignment="1" applyProtection="1">
      <alignment horizontal="left" vertical="center" wrapText="1"/>
    </xf>
    <xf numFmtId="49" fontId="12" fillId="3" borderId="93" xfId="1" applyNumberFormat="1" applyFont="1" applyFill="1" applyBorder="1" applyAlignment="1" applyProtection="1">
      <alignment wrapText="1"/>
      <protection locked="0"/>
    </xf>
    <xf numFmtId="49" fontId="8" fillId="5" borderId="57" xfId="1" applyNumberFormat="1" applyFont="1" applyFill="1" applyBorder="1" applyAlignment="1" applyProtection="1">
      <alignment horizontal="center" vertical="center" wrapText="1"/>
    </xf>
    <xf numFmtId="165" fontId="11" fillId="6" borderId="40" xfId="127" applyFont="1" applyFill="1" applyBorder="1" applyAlignment="1" applyProtection="1">
      <alignment horizontal="left" vertical="center" wrapText="1"/>
    </xf>
    <xf numFmtId="165" fontId="10" fillId="4" borderId="220" xfId="127" applyFont="1" applyFill="1" applyBorder="1" applyAlignment="1" applyProtection="1">
      <alignment horizontal="left" vertical="center" wrapText="1"/>
    </xf>
    <xf numFmtId="49" fontId="8" fillId="4" borderId="221" xfId="1" applyNumberFormat="1" applyFont="1" applyFill="1" applyBorder="1" applyAlignment="1" applyProtection="1">
      <alignment wrapText="1"/>
      <protection locked="0"/>
    </xf>
    <xf numFmtId="165" fontId="10" fillId="5" borderId="215" xfId="127" applyFont="1" applyFill="1" applyBorder="1" applyAlignment="1" applyProtection="1">
      <alignment horizontal="left" vertical="center" wrapText="1"/>
    </xf>
    <xf numFmtId="165" fontId="10" fillId="5" borderId="64" xfId="127" applyFont="1" applyFill="1" applyBorder="1" applyAlignment="1" applyProtection="1">
      <alignment horizontal="left" vertical="center" wrapText="1"/>
    </xf>
    <xf numFmtId="165" fontId="10" fillId="5" borderId="71" xfId="127" applyFont="1" applyFill="1" applyBorder="1" applyAlignment="1" applyProtection="1">
      <alignment horizontal="left" vertical="center" wrapText="1"/>
    </xf>
    <xf numFmtId="165" fontId="10" fillId="5" borderId="65" xfId="127" applyFont="1" applyFill="1" applyBorder="1" applyAlignment="1" applyProtection="1">
      <alignment horizontal="left" vertical="center" wrapText="1"/>
    </xf>
    <xf numFmtId="165" fontId="10" fillId="5" borderId="94" xfId="127" applyFont="1" applyFill="1" applyBorder="1" applyAlignment="1" applyProtection="1">
      <alignment horizontal="left" vertical="center" wrapText="1"/>
    </xf>
    <xf numFmtId="165" fontId="10" fillId="5" borderId="211" xfId="127" applyFont="1" applyFill="1" applyBorder="1" applyAlignment="1" applyProtection="1">
      <alignment horizontal="left" vertical="center" wrapText="1"/>
    </xf>
    <xf numFmtId="165" fontId="10" fillId="5" borderId="24" xfId="127" applyFont="1" applyFill="1" applyBorder="1" applyAlignment="1" applyProtection="1">
      <alignment horizontal="left" vertical="center" wrapText="1"/>
    </xf>
    <xf numFmtId="165" fontId="10" fillId="5" borderId="89" xfId="127" applyFont="1" applyFill="1" applyBorder="1" applyAlignment="1" applyProtection="1">
      <alignment horizontal="left" vertical="center" wrapText="1"/>
    </xf>
    <xf numFmtId="165" fontId="11" fillId="6" borderId="19" xfId="127" applyFont="1" applyFill="1" applyBorder="1" applyAlignment="1" applyProtection="1">
      <alignment horizontal="left" wrapText="1"/>
    </xf>
    <xf numFmtId="0" fontId="10" fillId="7" borderId="0" xfId="0" applyFont="1" applyFill="1" applyAlignment="1" applyProtection="1">
      <alignment horizontal="center" vertical="center"/>
      <protection locked="0"/>
    </xf>
    <xf numFmtId="164" fontId="8" fillId="5" borderId="41" xfId="128" applyFont="1" applyFill="1" applyBorder="1" applyAlignment="1" applyProtection="1">
      <alignment horizontal="left" vertical="center" wrapText="1"/>
      <protection locked="0"/>
    </xf>
    <xf numFmtId="164" fontId="10" fillId="5" borderId="41" xfId="128" applyFont="1" applyFill="1" applyBorder="1" applyAlignment="1" applyProtection="1">
      <alignment horizontal="left" vertical="center" wrapText="1"/>
    </xf>
    <xf numFmtId="165" fontId="8" fillId="4" borderId="1" xfId="127" applyFont="1" applyFill="1" applyBorder="1" applyAlignment="1" applyProtection="1">
      <alignment horizontal="left" vertical="center" wrapText="1"/>
    </xf>
    <xf numFmtId="49" fontId="9" fillId="4" borderId="16" xfId="1" applyNumberFormat="1" applyFont="1" applyFill="1" applyBorder="1" applyAlignment="1" applyProtection="1">
      <alignment horizontal="center" wrapText="1"/>
    </xf>
    <xf numFmtId="0" fontId="8" fillId="0" borderId="0" xfId="0" applyFont="1" applyBorder="1" applyProtection="1">
      <protection locked="0"/>
    </xf>
    <xf numFmtId="49" fontId="9" fillId="4" borderId="0" xfId="1" applyNumberFormat="1" applyFont="1" applyFill="1" applyBorder="1" applyAlignment="1" applyProtection="1">
      <alignment horizontal="center" wrapText="1"/>
    </xf>
    <xf numFmtId="0" fontId="9" fillId="4" borderId="0" xfId="4" applyFont="1" applyFill="1" applyBorder="1" applyAlignment="1" applyProtection="1">
      <alignment horizontal="left" vertical="center" wrapText="1" indent="2"/>
    </xf>
    <xf numFmtId="165" fontId="9" fillId="4" borderId="0" xfId="127" applyFont="1" applyFill="1" applyBorder="1" applyAlignment="1" applyProtection="1">
      <alignment horizontal="left" vertical="center" wrapText="1"/>
    </xf>
    <xf numFmtId="49" fontId="13" fillId="4" borderId="39" xfId="1" applyNumberFormat="1" applyFont="1" applyFill="1" applyBorder="1" applyAlignment="1" applyProtection="1">
      <alignment wrapText="1"/>
      <protection locked="0"/>
    </xf>
    <xf numFmtId="49" fontId="11" fillId="6" borderId="15" xfId="1" applyNumberFormat="1" applyFont="1" applyFill="1" applyBorder="1" applyAlignment="1" applyProtection="1">
      <alignment horizontal="center" wrapText="1"/>
    </xf>
    <xf numFmtId="165" fontId="11" fillId="6" borderId="15" xfId="127" applyFont="1" applyFill="1" applyBorder="1" applyAlignment="1" applyProtection="1">
      <alignment horizontal="left" vertical="center" wrapText="1"/>
    </xf>
    <xf numFmtId="165" fontId="11" fillId="6" borderId="22" xfId="127" applyFont="1" applyFill="1" applyBorder="1" applyAlignment="1" applyProtection="1">
      <alignment horizontal="left" vertical="center" wrapText="1"/>
    </xf>
    <xf numFmtId="49" fontId="12" fillId="6" borderId="49" xfId="1" applyNumberFormat="1" applyFont="1" applyFill="1" applyBorder="1" applyAlignment="1" applyProtection="1">
      <alignment wrapText="1"/>
      <protection locked="0"/>
    </xf>
    <xf numFmtId="0" fontId="15" fillId="7" borderId="222" xfId="8" applyFont="1" applyFill="1" applyBorder="1" applyAlignment="1" applyProtection="1">
      <alignment wrapText="1"/>
      <protection locked="0"/>
    </xf>
    <xf numFmtId="0" fontId="8" fillId="7" borderId="222" xfId="0" applyFont="1" applyFill="1" applyBorder="1" applyProtection="1">
      <protection locked="0"/>
    </xf>
    <xf numFmtId="1" fontId="8" fillId="7" borderId="222" xfId="0" applyNumberFormat="1" applyFont="1" applyFill="1" applyBorder="1" applyProtection="1">
      <protection locked="0"/>
    </xf>
    <xf numFmtId="164" fontId="8" fillId="7" borderId="222" xfId="128" applyFont="1" applyFill="1" applyBorder="1" applyProtection="1">
      <protection locked="0"/>
    </xf>
    <xf numFmtId="0" fontId="13" fillId="4" borderId="7" xfId="0" applyFont="1" applyFill="1" applyBorder="1" applyProtection="1">
      <protection locked="0"/>
    </xf>
    <xf numFmtId="1" fontId="13" fillId="4" borderId="7" xfId="0" applyNumberFormat="1" applyFont="1" applyFill="1" applyBorder="1" applyProtection="1">
      <protection locked="0"/>
    </xf>
    <xf numFmtId="164" fontId="13" fillId="4" borderId="7" xfId="128" applyFont="1" applyFill="1" applyBorder="1" applyProtection="1">
      <protection locked="0"/>
    </xf>
    <xf numFmtId="164" fontId="17" fillId="4" borderId="7" xfId="128" applyFont="1" applyFill="1" applyBorder="1" applyAlignment="1" applyProtection="1">
      <alignment horizontal="center"/>
      <protection locked="0"/>
    </xf>
    <xf numFmtId="0" fontId="17" fillId="4" borderId="7" xfId="0" applyFont="1" applyFill="1" applyBorder="1" applyAlignment="1" applyProtection="1">
      <alignment horizontal="center"/>
      <protection locked="0"/>
    </xf>
    <xf numFmtId="0" fontId="18" fillId="5" borderId="222" xfId="0" applyFont="1" applyFill="1" applyBorder="1" applyProtection="1">
      <protection locked="0"/>
    </xf>
    <xf numFmtId="0" fontId="13" fillId="5" borderId="222" xfId="0" applyFont="1" applyFill="1" applyBorder="1" applyProtection="1">
      <protection locked="0"/>
    </xf>
    <xf numFmtId="1" fontId="13" fillId="5" borderId="222" xfId="0" applyNumberFormat="1" applyFont="1" applyFill="1" applyBorder="1" applyProtection="1">
      <protection locked="0"/>
    </xf>
    <xf numFmtId="164" fontId="13" fillId="5" borderId="222" xfId="128" applyFont="1" applyFill="1" applyBorder="1" applyProtection="1">
      <protection locked="0"/>
    </xf>
    <xf numFmtId="164" fontId="17" fillId="5" borderId="222" xfId="128" applyFont="1" applyFill="1" applyBorder="1" applyAlignment="1" applyProtection="1">
      <alignment horizontal="center"/>
      <protection locked="0"/>
    </xf>
    <xf numFmtId="0" fontId="17" fillId="5" borderId="222" xfId="0" applyFont="1" applyFill="1" applyBorder="1" applyAlignment="1" applyProtection="1">
      <alignment horizontal="center"/>
      <protection locked="0"/>
    </xf>
    <xf numFmtId="0" fontId="8" fillId="7" borderId="222" xfId="0" applyFont="1" applyFill="1" applyBorder="1" applyAlignment="1" applyProtection="1">
      <alignment wrapText="1"/>
      <protection locked="0"/>
    </xf>
    <xf numFmtId="0" fontId="17" fillId="5" borderId="7" xfId="0" applyFont="1" applyFill="1" applyBorder="1" applyProtection="1">
      <protection locked="0"/>
    </xf>
    <xf numFmtId="167" fontId="32" fillId="12" borderId="0" xfId="1" applyNumberFormat="1" applyFont="1" applyFill="1" applyBorder="1" applyAlignment="1" applyProtection="1">
      <alignment horizontal="center"/>
    </xf>
    <xf numFmtId="1" fontId="8" fillId="15" borderId="41" xfId="1" applyNumberFormat="1" applyFont="1" applyFill="1" applyBorder="1" applyAlignment="1" applyProtection="1">
      <alignment horizontal="center" vertical="center" wrapText="1"/>
    </xf>
    <xf numFmtId="49" fontId="8" fillId="15" borderId="41" xfId="1" applyNumberFormat="1" applyFont="1" applyFill="1" applyBorder="1" applyAlignment="1" applyProtection="1">
      <alignment horizontal="center" vertical="center" wrapText="1"/>
    </xf>
    <xf numFmtId="1" fontId="8" fillId="7" borderId="224" xfId="1" applyNumberFormat="1" applyFont="1" applyFill="1" applyBorder="1" applyAlignment="1" applyProtection="1">
      <alignment horizontal="center" vertical="center" wrapText="1"/>
    </xf>
    <xf numFmtId="0" fontId="18" fillId="15" borderId="222" xfId="0" applyFont="1" applyFill="1" applyBorder="1" applyProtection="1">
      <protection locked="0"/>
    </xf>
    <xf numFmtId="0" fontId="13" fillId="15" borderId="222" xfId="0" applyFont="1" applyFill="1" applyBorder="1" applyProtection="1">
      <protection locked="0"/>
    </xf>
    <xf numFmtId="1" fontId="13" fillId="15" borderId="222" xfId="0" applyNumberFormat="1" applyFont="1" applyFill="1" applyBorder="1" applyProtection="1">
      <protection locked="0"/>
    </xf>
    <xf numFmtId="164" fontId="13" fillId="15" borderId="222" xfId="128" applyFont="1" applyFill="1" applyBorder="1" applyProtection="1">
      <protection locked="0"/>
    </xf>
    <xf numFmtId="164" fontId="17" fillId="15" borderId="222" xfId="128" applyFont="1" applyFill="1" applyBorder="1" applyAlignment="1" applyProtection="1">
      <alignment horizontal="center"/>
      <protection locked="0"/>
    </xf>
    <xf numFmtId="0" fontId="17" fillId="15" borderId="222" xfId="0" applyFont="1" applyFill="1" applyBorder="1" applyAlignment="1" applyProtection="1">
      <alignment horizontal="center"/>
      <protection locked="0"/>
    </xf>
    <xf numFmtId="164" fontId="8" fillId="7" borderId="226" xfId="128" applyFont="1" applyFill="1" applyBorder="1" applyAlignment="1" applyProtection="1">
      <alignment vertical="center" wrapText="1"/>
      <protection locked="0"/>
    </xf>
    <xf numFmtId="164" fontId="8" fillId="7" borderId="225" xfId="128" applyFont="1" applyFill="1" applyBorder="1" applyAlignment="1" applyProtection="1">
      <alignment vertical="center" wrapText="1"/>
      <protection locked="0"/>
    </xf>
    <xf numFmtId="1" fontId="8" fillId="5" borderId="55" xfId="1" applyNumberFormat="1" applyFont="1" applyFill="1" applyBorder="1" applyAlignment="1" applyProtection="1">
      <alignment horizontal="center" vertical="center" wrapText="1"/>
    </xf>
    <xf numFmtId="164" fontId="15" fillId="5" borderId="55" xfId="128" applyFont="1" applyFill="1" applyBorder="1" applyAlignment="1" applyProtection="1">
      <alignment wrapText="1"/>
    </xf>
    <xf numFmtId="164" fontId="15" fillId="5" borderId="227" xfId="128" applyFont="1" applyFill="1" applyBorder="1" applyAlignment="1" applyProtection="1">
      <alignment wrapText="1"/>
    </xf>
    <xf numFmtId="164" fontId="8" fillId="7" borderId="54" xfId="128" applyFont="1" applyFill="1" applyBorder="1" applyAlignment="1" applyProtection="1">
      <alignment vertical="center" wrapText="1"/>
      <protection locked="0"/>
    </xf>
    <xf numFmtId="164" fontId="8" fillId="7" borderId="228" xfId="128" applyFont="1" applyFill="1" applyBorder="1" applyAlignment="1" applyProtection="1">
      <alignment vertical="center" wrapText="1"/>
      <protection locked="0"/>
    </xf>
    <xf numFmtId="0" fontId="15" fillId="7" borderId="54" xfId="8" applyFont="1" applyFill="1" applyBorder="1" applyAlignment="1" applyProtection="1">
      <alignment horizontal="left" wrapText="1" indent="6"/>
      <protection locked="0"/>
    </xf>
    <xf numFmtId="164" fontId="8" fillId="15" borderId="56" xfId="128" applyFont="1" applyFill="1" applyBorder="1" applyAlignment="1" applyProtection="1">
      <alignment vertical="center" wrapText="1"/>
      <protection locked="0"/>
    </xf>
    <xf numFmtId="49" fontId="8" fillId="15" borderId="63" xfId="1" applyNumberFormat="1" applyFont="1" applyFill="1" applyBorder="1" applyAlignment="1" applyProtection="1">
      <alignment horizontal="right" vertical="center" wrapText="1"/>
      <protection locked="0"/>
    </xf>
    <xf numFmtId="164" fontId="8" fillId="15" borderId="55" xfId="128" applyFont="1" applyFill="1" applyBorder="1" applyAlignment="1" applyProtection="1">
      <alignment vertical="center" wrapText="1"/>
      <protection locked="0"/>
    </xf>
    <xf numFmtId="164" fontId="8" fillId="15" borderId="71" xfId="128" applyFont="1" applyFill="1" applyBorder="1" applyAlignment="1" applyProtection="1">
      <alignment vertical="center" wrapText="1"/>
      <protection locked="0"/>
    </xf>
    <xf numFmtId="49" fontId="8" fillId="15" borderId="60" xfId="1" applyNumberFormat="1" applyFont="1" applyFill="1" applyBorder="1" applyAlignment="1" applyProtection="1">
      <alignment horizontal="right" vertical="center" wrapText="1"/>
      <protection locked="0"/>
    </xf>
    <xf numFmtId="49" fontId="8" fillId="15" borderId="45" xfId="1" applyNumberFormat="1" applyFont="1" applyFill="1" applyBorder="1" applyAlignment="1" applyProtection="1">
      <alignment horizontal="right" vertical="center" wrapText="1"/>
      <protection locked="0"/>
    </xf>
    <xf numFmtId="164" fontId="8" fillId="15" borderId="106" xfId="128" applyFont="1" applyFill="1" applyBorder="1" applyAlignment="1" applyProtection="1">
      <alignment vertical="center" wrapText="1"/>
      <protection locked="0"/>
    </xf>
    <xf numFmtId="164" fontId="8" fillId="15" borderId="107" xfId="128" applyFont="1" applyFill="1" applyBorder="1" applyAlignment="1" applyProtection="1">
      <alignment vertical="center" wrapText="1"/>
      <protection locked="0"/>
    </xf>
    <xf numFmtId="49" fontId="8" fillId="15" borderId="108" xfId="1" applyNumberFormat="1" applyFont="1" applyFill="1" applyBorder="1" applyAlignment="1" applyProtection="1">
      <alignment horizontal="right" vertical="center" wrapText="1"/>
      <protection locked="0"/>
    </xf>
    <xf numFmtId="49" fontId="8" fillId="7" borderId="223" xfId="1" applyNumberFormat="1" applyFont="1" applyFill="1" applyBorder="1" applyAlignment="1" applyProtection="1">
      <alignment horizontal="right" vertical="center" wrapText="1"/>
      <protection locked="0"/>
    </xf>
    <xf numFmtId="0" fontId="10" fillId="7" borderId="114" xfId="0" applyFont="1" applyFill="1" applyBorder="1" applyAlignment="1" applyProtection="1">
      <protection locked="0"/>
    </xf>
    <xf numFmtId="165" fontId="9" fillId="4" borderId="16" xfId="127" applyFont="1" applyFill="1" applyBorder="1" applyAlignment="1" applyProtection="1">
      <alignment horizontal="left" vertical="center" wrapText="1"/>
      <protection locked="0"/>
    </xf>
    <xf numFmtId="165" fontId="9" fillId="4" borderId="16" xfId="127" applyFont="1" applyFill="1" applyBorder="1" applyAlignment="1" applyProtection="1">
      <alignment horizontal="left" vertical="center" wrapText="1"/>
    </xf>
    <xf numFmtId="165" fontId="9" fillId="4" borderId="66" xfId="127" applyFont="1" applyFill="1" applyBorder="1" applyAlignment="1" applyProtection="1">
      <alignment horizontal="left" vertical="center" wrapText="1"/>
    </xf>
    <xf numFmtId="49" fontId="13" fillId="5" borderId="222" xfId="1" applyNumberFormat="1" applyFont="1" applyFill="1" applyBorder="1" applyAlignment="1" applyProtection="1">
      <alignment horizontal="center" wrapText="1"/>
    </xf>
    <xf numFmtId="0" fontId="15" fillId="5" borderId="230" xfId="8" applyFont="1" applyFill="1" applyBorder="1" applyAlignment="1" applyProtection="1">
      <alignment horizontal="left" wrapText="1" indent="6"/>
      <protection locked="0"/>
    </xf>
    <xf numFmtId="49" fontId="13" fillId="4" borderId="59" xfId="1" applyNumberFormat="1" applyFont="1" applyFill="1" applyBorder="1" applyAlignment="1" applyProtection="1">
      <alignment wrapText="1"/>
      <protection locked="0"/>
    </xf>
    <xf numFmtId="165" fontId="11" fillId="3" borderId="17" xfId="127" applyFont="1" applyFill="1" applyBorder="1" applyAlignment="1" applyProtection="1">
      <alignment horizontal="left" vertical="center" wrapText="1"/>
    </xf>
    <xf numFmtId="165" fontId="9" fillId="5" borderId="222" xfId="127" applyFont="1" applyFill="1" applyBorder="1" applyAlignment="1" applyProtection="1">
      <alignment horizontal="left" vertical="center" wrapText="1"/>
      <protection locked="0"/>
    </xf>
    <xf numFmtId="165" fontId="9" fillId="5" borderId="222" xfId="127" applyFont="1" applyFill="1" applyBorder="1" applyAlignment="1" applyProtection="1">
      <alignment horizontal="left" vertical="center" wrapText="1"/>
    </xf>
    <xf numFmtId="165" fontId="13" fillId="5" borderId="222" xfId="127" applyFont="1" applyFill="1" applyBorder="1" applyAlignment="1" applyProtection="1">
      <alignment horizontal="left" vertical="center" wrapText="1"/>
      <protection locked="0"/>
    </xf>
    <xf numFmtId="165" fontId="9" fillId="5" borderId="232" xfId="127" applyFont="1" applyFill="1" applyBorder="1" applyAlignment="1" applyProtection="1">
      <alignment horizontal="left" vertical="center" wrapText="1"/>
    </xf>
    <xf numFmtId="49" fontId="13" fillId="5" borderId="231" xfId="1" applyNumberFormat="1" applyFont="1" applyFill="1" applyBorder="1" applyAlignment="1" applyProtection="1">
      <alignment wrapText="1"/>
      <protection locked="0"/>
    </xf>
    <xf numFmtId="0" fontId="10" fillId="7" borderId="0" xfId="0" applyFont="1" applyFill="1" applyAlignment="1" applyProtection="1"/>
    <xf numFmtId="1" fontId="10" fillId="7" borderId="0" xfId="0" applyNumberFormat="1" applyFont="1" applyFill="1" applyAlignment="1" applyProtection="1"/>
    <xf numFmtId="1" fontId="8" fillId="0" borderId="0" xfId="0" applyNumberFormat="1" applyFont="1" applyProtection="1"/>
    <xf numFmtId="0" fontId="10" fillId="7" borderId="0" xfId="0" applyFont="1" applyFill="1" applyAlignment="1" applyProtection="1">
      <alignment horizontal="center" vertical="center"/>
    </xf>
    <xf numFmtId="1" fontId="11" fillId="9" borderId="81" xfId="0" applyNumberFormat="1" applyFont="1" applyFill="1" applyBorder="1" applyAlignment="1" applyProtection="1">
      <alignment horizontal="center" vertical="center"/>
    </xf>
    <xf numFmtId="1" fontId="11" fillId="9" borderId="79" xfId="0" applyNumberFormat="1" applyFont="1" applyFill="1" applyBorder="1" applyAlignment="1" applyProtection="1">
      <alignment horizontal="center" vertical="center"/>
    </xf>
    <xf numFmtId="1" fontId="11" fillId="9" borderId="82" xfId="0" applyNumberFormat="1" applyFont="1" applyFill="1" applyBorder="1" applyAlignment="1" applyProtection="1">
      <alignment horizontal="center" vertical="center"/>
    </xf>
    <xf numFmtId="0" fontId="11" fillId="6" borderId="21" xfId="6" applyFont="1" applyFill="1" applyBorder="1" applyAlignment="1" applyProtection="1">
      <alignment horizontal="center" vertical="center" wrapText="1"/>
    </xf>
    <xf numFmtId="0" fontId="10" fillId="7" borderId="1" xfId="0" applyFont="1" applyFill="1" applyBorder="1" applyProtection="1"/>
    <xf numFmtId="0" fontId="8" fillId="7" borderId="4" xfId="0" applyFont="1" applyFill="1" applyBorder="1" applyProtection="1"/>
    <xf numFmtId="0" fontId="8" fillId="7" borderId="5" xfId="0" applyFont="1" applyFill="1" applyBorder="1" applyProtection="1"/>
    <xf numFmtId="49" fontId="22" fillId="3" borderId="0" xfId="0" applyNumberFormat="1" applyFont="1" applyFill="1" applyAlignment="1" applyProtection="1">
      <alignment horizontal="center" wrapText="1"/>
    </xf>
    <xf numFmtId="0" fontId="22" fillId="3" borderId="0" xfId="0" applyFont="1" applyFill="1" applyAlignment="1" applyProtection="1">
      <alignment horizontal="center" wrapText="1"/>
    </xf>
    <xf numFmtId="0" fontId="0" fillId="0" borderId="0" xfId="0" applyFill="1" applyProtection="1"/>
    <xf numFmtId="0" fontId="22" fillId="14" borderId="0" xfId="0" applyFont="1" applyFill="1" applyAlignment="1" applyProtection="1">
      <alignment horizontal="center"/>
    </xf>
    <xf numFmtId="49" fontId="26" fillId="14" borderId="0" xfId="0" applyNumberFormat="1" applyFont="1" applyFill="1" applyAlignment="1" applyProtection="1">
      <alignment horizontal="center" wrapText="1"/>
    </xf>
    <xf numFmtId="0" fontId="3" fillId="0" borderId="0" xfId="0" applyFont="1" applyAlignment="1" applyProtection="1">
      <alignment horizontal="center"/>
    </xf>
    <xf numFmtId="0" fontId="22" fillId="14" borderId="0" xfId="0" applyFont="1" applyFill="1" applyAlignment="1" applyProtection="1">
      <alignment horizontal="center" vertical="center"/>
    </xf>
    <xf numFmtId="0" fontId="22" fillId="3" borderId="0" xfId="0" applyFont="1" applyFill="1" applyAlignment="1" applyProtection="1">
      <alignment horizontal="center"/>
    </xf>
    <xf numFmtId="0" fontId="22" fillId="0" borderId="0" xfId="0" applyFont="1" applyFill="1" applyAlignment="1" applyProtection="1">
      <alignment horizontal="center"/>
    </xf>
    <xf numFmtId="0" fontId="22" fillId="0" borderId="0" xfId="0" applyFont="1" applyAlignment="1" applyProtection="1">
      <alignment horizontal="center"/>
    </xf>
    <xf numFmtId="0" fontId="22" fillId="0" borderId="0" xfId="0" applyFont="1" applyFill="1" applyAlignment="1" applyProtection="1">
      <alignment horizontal="center" vertical="center"/>
    </xf>
    <xf numFmtId="0" fontId="0" fillId="0" borderId="0" xfId="0" applyProtection="1"/>
    <xf numFmtId="0" fontId="26" fillId="3" borderId="0" xfId="0" applyFont="1" applyFill="1" applyAlignment="1" applyProtection="1">
      <alignment horizontal="center"/>
    </xf>
    <xf numFmtId="0" fontId="22" fillId="17" borderId="0" xfId="0" applyFont="1" applyFill="1" applyAlignment="1" applyProtection="1">
      <alignment horizontal="center"/>
    </xf>
    <xf numFmtId="0" fontId="0" fillId="0" borderId="0" xfId="0" applyAlignment="1" applyProtection="1">
      <alignment horizontal="center"/>
    </xf>
    <xf numFmtId="0" fontId="0" fillId="0" borderId="0" xfId="0" applyAlignment="1" applyProtection="1">
      <alignment horizontal="center" vertical="center"/>
    </xf>
    <xf numFmtId="0" fontId="22" fillId="0" borderId="0" xfId="0" applyFont="1" applyAlignment="1" applyProtection="1">
      <alignment horizontal="center" vertical="center"/>
    </xf>
    <xf numFmtId="0" fontId="26" fillId="14" borderId="0" xfId="0" applyFont="1" applyFill="1" applyAlignment="1" applyProtection="1">
      <alignment horizontal="center"/>
    </xf>
    <xf numFmtId="0" fontId="26" fillId="0" borderId="0" xfId="0" applyFont="1" applyAlignment="1" applyProtection="1">
      <alignment horizontal="center"/>
    </xf>
    <xf numFmtId="0" fontId="0" fillId="0" borderId="83" xfId="0" applyBorder="1" applyProtection="1"/>
    <xf numFmtId="0" fontId="0" fillId="0" borderId="0" xfId="0" applyAlignment="1" applyProtection="1">
      <alignment vertical="center"/>
    </xf>
    <xf numFmtId="49" fontId="0" fillId="0" borderId="83" xfId="0" applyNumberFormat="1" applyBorder="1" applyProtection="1"/>
    <xf numFmtId="167" fontId="19" fillId="0" borderId="0" xfId="1" applyNumberFormat="1" applyFont="1" applyFill="1" applyBorder="1" applyAlignment="1" applyProtection="1">
      <alignment horizontal="left" vertical="center"/>
    </xf>
    <xf numFmtId="165" fontId="11" fillId="3" borderId="42" xfId="127" applyFont="1" applyFill="1" applyBorder="1" applyAlignment="1" applyProtection="1">
      <alignment horizontal="left" vertical="center" wrapText="1"/>
      <protection locked="0"/>
    </xf>
    <xf numFmtId="165" fontId="12" fillId="3" borderId="42" xfId="127" applyFont="1" applyFill="1" applyBorder="1" applyAlignment="1" applyProtection="1">
      <alignment horizontal="left" vertical="center" wrapText="1"/>
      <protection locked="0"/>
    </xf>
    <xf numFmtId="49" fontId="11" fillId="6" borderId="38" xfId="1" applyNumberFormat="1" applyFont="1" applyFill="1" applyBorder="1" applyAlignment="1" applyProtection="1">
      <alignment horizontal="center" wrapText="1"/>
    </xf>
    <xf numFmtId="0" fontId="11" fillId="6" borderId="38" xfId="6" applyFont="1" applyFill="1" applyBorder="1" applyAlignment="1" applyProtection="1">
      <alignment vertical="center" wrapText="1"/>
    </xf>
    <xf numFmtId="165" fontId="11" fillId="6" borderId="38" xfId="127" applyFont="1" applyFill="1" applyBorder="1" applyAlignment="1" applyProtection="1">
      <alignment horizontal="left" vertical="center" wrapText="1"/>
    </xf>
    <xf numFmtId="49" fontId="12" fillId="6" borderId="84" xfId="1" applyNumberFormat="1" applyFont="1" applyFill="1" applyBorder="1" applyAlignment="1" applyProtection="1">
      <alignment wrapText="1"/>
      <protection locked="0"/>
    </xf>
    <xf numFmtId="49" fontId="12" fillId="3" borderId="97" xfId="1" applyNumberFormat="1" applyFont="1" applyFill="1" applyBorder="1" applyAlignment="1" applyProtection="1">
      <alignment wrapText="1"/>
      <protection locked="0"/>
    </xf>
    <xf numFmtId="0" fontId="17" fillId="7" borderId="133" xfId="0" applyFont="1" applyFill="1" applyBorder="1" applyProtection="1">
      <protection locked="0"/>
    </xf>
    <xf numFmtId="165" fontId="8" fillId="5" borderId="55" xfId="127" applyFont="1" applyFill="1" applyBorder="1" applyAlignment="1" applyProtection="1">
      <alignment horizontal="left" vertical="center" wrapText="1"/>
    </xf>
    <xf numFmtId="165" fontId="11" fillId="3" borderId="22" xfId="127" applyFont="1" applyFill="1" applyBorder="1" applyAlignment="1" applyProtection="1">
      <alignment horizontal="left" vertical="center" wrapText="1"/>
      <protection locked="0"/>
    </xf>
    <xf numFmtId="49" fontId="12" fillId="3" borderId="47" xfId="1" applyNumberFormat="1" applyFont="1" applyFill="1" applyBorder="1" applyAlignment="1" applyProtection="1">
      <alignment wrapText="1"/>
    </xf>
    <xf numFmtId="0" fontId="11" fillId="6" borderId="15" xfId="4" applyFont="1" applyFill="1" applyBorder="1" applyAlignment="1" applyProtection="1">
      <alignment vertical="center" wrapText="1"/>
    </xf>
    <xf numFmtId="1" fontId="8" fillId="15" borderId="94" xfId="1" applyNumberFormat="1" applyFont="1" applyFill="1" applyBorder="1" applyAlignment="1" applyProtection="1">
      <alignment horizontal="center" vertical="center" wrapText="1"/>
    </xf>
    <xf numFmtId="164" fontId="8" fillId="15" borderId="233" xfId="128" applyFont="1" applyFill="1" applyBorder="1" applyAlignment="1" applyProtection="1">
      <alignment vertical="center" wrapText="1"/>
      <protection locked="0"/>
    </xf>
    <xf numFmtId="0" fontId="15" fillId="15" borderId="222" xfId="8" applyFont="1" applyFill="1" applyBorder="1" applyAlignment="1" applyProtection="1">
      <alignment horizontal="left" wrapText="1" indent="6"/>
      <protection locked="0"/>
    </xf>
    <xf numFmtId="49" fontId="19" fillId="0" borderId="0" xfId="1" applyNumberFormat="1" applyFont="1" applyFill="1" applyBorder="1" applyAlignment="1" applyProtection="1"/>
    <xf numFmtId="2" fontId="19" fillId="0" borderId="0" xfId="1" quotePrefix="1" applyNumberFormat="1" applyFont="1" applyFill="1" applyBorder="1" applyAlignment="1" applyProtection="1">
      <alignment horizontal="center" vertical="center"/>
    </xf>
    <xf numFmtId="167" fontId="19" fillId="0" borderId="0" xfId="1" quotePrefix="1" applyNumberFormat="1" applyFont="1" applyFill="1" applyBorder="1" applyAlignment="1" applyProtection="1"/>
    <xf numFmtId="0" fontId="7" fillId="0" borderId="0" xfId="0" quotePrefix="1" applyFont="1" applyAlignment="1" applyProtection="1">
      <alignment horizontal="center"/>
    </xf>
    <xf numFmtId="167" fontId="19" fillId="0" borderId="0" xfId="1" applyNumberFormat="1" applyFont="1" applyFill="1" applyBorder="1" applyAlignment="1" applyProtection="1">
      <alignment wrapText="1"/>
    </xf>
    <xf numFmtId="1" fontId="8" fillId="5" borderId="41" xfId="1" quotePrefix="1" applyNumberFormat="1" applyFont="1" applyFill="1" applyBorder="1" applyAlignment="1" applyProtection="1">
      <alignment horizontal="center" vertical="center" wrapText="1"/>
    </xf>
    <xf numFmtId="165" fontId="8" fillId="4" borderId="0" xfId="127" applyFont="1" applyFill="1" applyBorder="1" applyAlignment="1" applyProtection="1">
      <alignment horizontal="left" vertical="center" wrapText="1"/>
      <protection locked="0"/>
    </xf>
    <xf numFmtId="1" fontId="10" fillId="0" borderId="6" xfId="0" applyNumberFormat="1" applyFont="1" applyBorder="1" applyAlignment="1" applyProtection="1">
      <alignment horizontal="center" vertical="center"/>
      <protection locked="0"/>
    </xf>
    <xf numFmtId="0" fontId="8" fillId="7" borderId="1" xfId="0" applyFont="1" applyFill="1" applyBorder="1" applyAlignment="1" applyProtection="1">
      <alignment horizontal="center"/>
      <protection locked="0"/>
    </xf>
    <xf numFmtId="0" fontId="11" fillId="3" borderId="137" xfId="4" applyFont="1" applyFill="1" applyBorder="1" applyAlignment="1" applyProtection="1">
      <alignment vertical="center" wrapText="1"/>
      <protection locked="0"/>
    </xf>
    <xf numFmtId="0" fontId="16" fillId="11" borderId="134" xfId="0" applyFont="1" applyFill="1" applyBorder="1" applyProtection="1">
      <protection locked="0"/>
    </xf>
    <xf numFmtId="164" fontId="16" fillId="3" borderId="12" xfId="128" applyFont="1" applyFill="1" applyBorder="1" applyAlignment="1" applyProtection="1">
      <alignment horizontal="right"/>
      <protection locked="0"/>
    </xf>
    <xf numFmtId="164" fontId="16" fillId="3" borderId="13" xfId="128" applyFont="1" applyFill="1" applyBorder="1" applyAlignment="1" applyProtection="1">
      <alignment horizontal="right"/>
      <protection locked="0"/>
    </xf>
    <xf numFmtId="0" fontId="17" fillId="4" borderId="134" xfId="0" applyFont="1" applyFill="1" applyBorder="1" applyProtection="1">
      <protection locked="0"/>
    </xf>
    <xf numFmtId="0" fontId="17" fillId="11" borderId="133" xfId="0" applyFont="1" applyFill="1" applyBorder="1" applyProtection="1">
      <protection locked="0"/>
    </xf>
    <xf numFmtId="164" fontId="13" fillId="4" borderId="120" xfId="128" applyFont="1" applyFill="1" applyBorder="1" applyProtection="1">
      <protection locked="0"/>
    </xf>
    <xf numFmtId="0" fontId="18" fillId="5" borderId="138" xfId="0" applyFont="1" applyFill="1" applyBorder="1" applyProtection="1">
      <protection locked="0"/>
    </xf>
    <xf numFmtId="0" fontId="17" fillId="11" borderId="135" xfId="0" applyFont="1" applyFill="1" applyBorder="1" applyProtection="1">
      <protection locked="0"/>
    </xf>
    <xf numFmtId="164" fontId="13" fillId="5" borderId="11" xfId="128" applyFont="1" applyFill="1" applyBorder="1" applyProtection="1">
      <protection locked="0"/>
    </xf>
    <xf numFmtId="0" fontId="8" fillId="11" borderId="222" xfId="0" applyFont="1" applyFill="1" applyBorder="1" applyAlignment="1" applyProtection="1">
      <alignment wrapText="1"/>
      <protection locked="0"/>
    </xf>
    <xf numFmtId="0" fontId="17" fillId="11" borderId="142" xfId="0" applyFont="1" applyFill="1" applyBorder="1" applyProtection="1">
      <protection locked="0"/>
    </xf>
    <xf numFmtId="0" fontId="17" fillId="7" borderId="3" xfId="0" applyFont="1" applyFill="1" applyBorder="1" applyProtection="1">
      <protection locked="0"/>
    </xf>
    <xf numFmtId="1" fontId="17" fillId="7" borderId="3" xfId="0" applyNumberFormat="1" applyFont="1" applyFill="1" applyBorder="1" applyAlignment="1" applyProtection="1">
      <alignment horizontal="right"/>
      <protection locked="0"/>
    </xf>
    <xf numFmtId="164" fontId="17" fillId="7" borderId="3" xfId="128" applyFont="1" applyFill="1" applyBorder="1" applyProtection="1">
      <protection locked="0"/>
    </xf>
    <xf numFmtId="1" fontId="17" fillId="7" borderId="3" xfId="0" applyNumberFormat="1" applyFont="1" applyFill="1" applyBorder="1" applyProtection="1">
      <protection locked="0"/>
    </xf>
    <xf numFmtId="164" fontId="17" fillId="7" borderId="5" xfId="128" applyFont="1" applyFill="1" applyBorder="1" applyProtection="1">
      <protection locked="0"/>
    </xf>
    <xf numFmtId="164" fontId="17" fillId="7" borderId="120" xfId="128" applyFont="1" applyFill="1" applyBorder="1" applyProtection="1">
      <protection locked="0"/>
    </xf>
    <xf numFmtId="0" fontId="18" fillId="5" borderId="134" xfId="0" applyFont="1" applyFill="1" applyBorder="1" applyProtection="1">
      <protection locked="0"/>
    </xf>
    <xf numFmtId="0" fontId="17" fillId="11" borderId="134" xfId="0" applyFont="1" applyFill="1" applyBorder="1" applyProtection="1">
      <protection locked="0"/>
    </xf>
    <xf numFmtId="164" fontId="13" fillId="5" borderId="13" xfId="128" applyFont="1" applyFill="1" applyBorder="1" applyProtection="1">
      <protection locked="0"/>
    </xf>
    <xf numFmtId="0" fontId="8" fillId="11" borderId="123" xfId="0" applyFont="1" applyFill="1" applyBorder="1" applyAlignment="1" applyProtection="1">
      <alignment wrapText="1"/>
      <protection locked="0"/>
    </xf>
    <xf numFmtId="164" fontId="8" fillId="7" borderId="121" xfId="128" applyFont="1" applyFill="1" applyBorder="1" applyProtection="1">
      <protection locked="0"/>
    </xf>
    <xf numFmtId="164" fontId="8" fillId="7" borderId="9" xfId="128" applyFont="1" applyFill="1" applyBorder="1" applyProtection="1">
      <protection locked="0"/>
    </xf>
    <xf numFmtId="0" fontId="17" fillId="7" borderId="141" xfId="0" applyFont="1" applyFill="1" applyBorder="1" applyProtection="1">
      <protection locked="0"/>
    </xf>
    <xf numFmtId="0" fontId="17" fillId="11" borderId="141" xfId="0" applyFont="1" applyFill="1" applyBorder="1" applyProtection="1">
      <protection locked="0"/>
    </xf>
    <xf numFmtId="0" fontId="17" fillId="7" borderId="126" xfId="0" applyFont="1" applyFill="1" applyBorder="1" applyProtection="1">
      <protection locked="0"/>
    </xf>
    <xf numFmtId="1" fontId="17" fillId="7" borderId="126" xfId="0" applyNumberFormat="1" applyFont="1" applyFill="1" applyBorder="1" applyAlignment="1" applyProtection="1">
      <alignment horizontal="right"/>
      <protection locked="0"/>
    </xf>
    <xf numFmtId="164" fontId="17" fillId="7" borderId="126" xfId="128" applyFont="1" applyFill="1" applyBorder="1" applyProtection="1">
      <protection locked="0"/>
    </xf>
    <xf numFmtId="1" fontId="17" fillId="7" borderId="126" xfId="0" applyNumberFormat="1" applyFont="1" applyFill="1" applyBorder="1" applyProtection="1">
      <protection locked="0"/>
    </xf>
    <xf numFmtId="164" fontId="17" fillId="7" borderId="148" xfId="128" applyFont="1" applyFill="1" applyBorder="1" applyProtection="1">
      <protection locked="0"/>
    </xf>
    <xf numFmtId="164" fontId="17" fillId="7" borderId="127" xfId="128" applyFont="1" applyFill="1" applyBorder="1" applyProtection="1">
      <protection locked="0"/>
    </xf>
    <xf numFmtId="0" fontId="18" fillId="5" borderId="135" xfId="0" applyFont="1" applyFill="1" applyBorder="1" applyProtection="1">
      <protection locked="0"/>
    </xf>
    <xf numFmtId="0" fontId="17" fillId="7" borderId="135" xfId="0" applyFont="1" applyFill="1" applyBorder="1" applyProtection="1">
      <protection locked="0"/>
    </xf>
    <xf numFmtId="0" fontId="17" fillId="7" borderId="10" xfId="0" applyFont="1" applyFill="1" applyBorder="1" applyProtection="1">
      <protection locked="0"/>
    </xf>
    <xf numFmtId="1" fontId="17" fillId="7" borderId="10" xfId="0" applyNumberFormat="1" applyFont="1" applyFill="1" applyBorder="1" applyAlignment="1" applyProtection="1">
      <alignment horizontal="right"/>
      <protection locked="0"/>
    </xf>
    <xf numFmtId="164" fontId="17" fillId="7" borderId="10" xfId="128" applyFont="1" applyFill="1" applyBorder="1" applyProtection="1">
      <protection locked="0"/>
    </xf>
    <xf numFmtId="1" fontId="17" fillId="7" borderId="10" xfId="0" applyNumberFormat="1" applyFont="1" applyFill="1" applyBorder="1" applyProtection="1">
      <protection locked="0"/>
    </xf>
    <xf numFmtId="164" fontId="17" fillId="7" borderId="91" xfId="128" applyFont="1" applyFill="1" applyBorder="1" applyProtection="1">
      <protection locked="0"/>
    </xf>
    <xf numFmtId="164" fontId="17" fillId="7" borderId="11" xfId="128" applyFont="1" applyFill="1" applyBorder="1" applyProtection="1">
      <protection locked="0"/>
    </xf>
    <xf numFmtId="0" fontId="17" fillId="4" borderId="149" xfId="0" applyFont="1" applyFill="1" applyBorder="1" applyProtection="1">
      <protection locked="0"/>
    </xf>
    <xf numFmtId="164" fontId="13" fillId="4" borderId="140" xfId="128" applyFont="1" applyFill="1" applyBorder="1" applyProtection="1">
      <protection locked="0"/>
    </xf>
    <xf numFmtId="0" fontId="17" fillId="11" borderId="222" xfId="0" applyFont="1" applyFill="1" applyBorder="1" applyProtection="1">
      <protection locked="0"/>
    </xf>
    <xf numFmtId="164" fontId="18" fillId="5" borderId="222" xfId="128" applyFont="1" applyFill="1" applyBorder="1" applyAlignment="1" applyProtection="1">
      <alignment horizontal="center"/>
      <protection locked="0"/>
    </xf>
    <xf numFmtId="0" fontId="17" fillId="7" borderId="142" xfId="0" applyFont="1" applyFill="1" applyBorder="1" applyProtection="1">
      <protection locked="0"/>
    </xf>
    <xf numFmtId="164" fontId="17" fillId="7" borderId="125" xfId="128" applyFont="1" applyFill="1" applyBorder="1" applyProtection="1">
      <protection locked="0"/>
    </xf>
    <xf numFmtId="0" fontId="17" fillId="4" borderId="136" xfId="0" applyFont="1" applyFill="1" applyBorder="1" applyProtection="1">
      <protection locked="0"/>
    </xf>
    <xf numFmtId="164" fontId="13" fillId="4" borderId="13" xfId="128" applyFont="1" applyFill="1" applyBorder="1" applyProtection="1">
      <protection locked="0"/>
    </xf>
    <xf numFmtId="164" fontId="13" fillId="5" borderId="140" xfId="128" applyFont="1" applyFill="1" applyBorder="1" applyProtection="1">
      <protection locked="0"/>
    </xf>
    <xf numFmtId="1" fontId="17" fillId="7" borderId="119" xfId="0" applyNumberFormat="1" applyFont="1" applyFill="1" applyBorder="1" applyAlignment="1" applyProtection="1">
      <alignment horizontal="right"/>
      <protection locked="0"/>
    </xf>
    <xf numFmtId="164" fontId="17" fillId="7" borderId="133" xfId="128" applyFont="1" applyFill="1" applyBorder="1" applyProtection="1">
      <protection locked="0"/>
    </xf>
    <xf numFmtId="164" fontId="17" fillId="7" borderId="142" xfId="128" applyFont="1" applyFill="1" applyBorder="1" applyProtection="1">
      <protection locked="0"/>
    </xf>
    <xf numFmtId="0" fontId="17" fillId="7" borderId="119" xfId="0" applyFont="1" applyFill="1" applyBorder="1" applyProtection="1">
      <protection locked="0"/>
    </xf>
    <xf numFmtId="1" fontId="17" fillId="7" borderId="133" xfId="0" applyNumberFormat="1" applyFont="1" applyFill="1" applyBorder="1" applyProtection="1">
      <protection locked="0"/>
    </xf>
    <xf numFmtId="164" fontId="17" fillId="7" borderId="129" xfId="128" applyFont="1" applyFill="1" applyBorder="1" applyProtection="1">
      <protection locked="0"/>
    </xf>
    <xf numFmtId="0" fontId="17" fillId="11" borderId="123" xfId="0" applyFont="1" applyFill="1" applyBorder="1" applyProtection="1">
      <protection locked="0"/>
    </xf>
    <xf numFmtId="164" fontId="13" fillId="5" borderId="9" xfId="128" applyFont="1" applyFill="1" applyBorder="1" applyProtection="1">
      <protection locked="0"/>
    </xf>
    <xf numFmtId="0" fontId="17" fillId="7" borderId="222" xfId="0" applyFont="1" applyFill="1" applyBorder="1" applyProtection="1">
      <protection locked="0"/>
    </xf>
    <xf numFmtId="1" fontId="17" fillId="7" borderId="222" xfId="0" applyNumberFormat="1" applyFont="1" applyFill="1" applyBorder="1" applyAlignment="1" applyProtection="1">
      <alignment horizontal="right"/>
      <protection locked="0"/>
    </xf>
    <xf numFmtId="164" fontId="17" fillId="7" borderId="222" xfId="128" applyFont="1" applyFill="1" applyBorder="1" applyProtection="1">
      <protection locked="0"/>
    </xf>
    <xf numFmtId="1" fontId="17" fillId="7" borderId="222" xfId="0" applyNumberFormat="1" applyFont="1" applyFill="1" applyBorder="1" applyProtection="1">
      <protection locked="0"/>
    </xf>
    <xf numFmtId="0" fontId="17" fillId="4" borderId="229" xfId="0" applyFont="1" applyFill="1" applyBorder="1" applyProtection="1">
      <protection locked="0"/>
    </xf>
    <xf numFmtId="0" fontId="17" fillId="4" borderId="133" xfId="0" applyFont="1" applyFill="1" applyBorder="1" applyProtection="1">
      <protection locked="0"/>
    </xf>
    <xf numFmtId="164" fontId="17" fillId="7" borderId="119" xfId="128" applyFont="1" applyFill="1" applyBorder="1" applyProtection="1">
      <protection locked="0"/>
    </xf>
    <xf numFmtId="1" fontId="17" fillId="7" borderId="119" xfId="0" applyNumberFormat="1" applyFont="1" applyFill="1" applyBorder="1" applyProtection="1">
      <protection locked="0"/>
    </xf>
    <xf numFmtId="164" fontId="17" fillId="7" borderId="139" xfId="128" applyFont="1" applyFill="1" applyBorder="1" applyProtection="1">
      <protection locked="0"/>
    </xf>
    <xf numFmtId="0" fontId="17" fillId="16" borderId="138" xfId="0" applyFont="1" applyFill="1" applyBorder="1" applyProtection="1">
      <protection locked="0"/>
    </xf>
    <xf numFmtId="0" fontId="17" fillId="16" borderId="222" xfId="0" applyFont="1" applyFill="1" applyBorder="1" applyProtection="1">
      <protection locked="0"/>
    </xf>
    <xf numFmtId="0" fontId="17" fillId="16" borderId="133" xfId="0" applyFont="1" applyFill="1" applyBorder="1" applyProtection="1">
      <protection locked="0"/>
    </xf>
    <xf numFmtId="164" fontId="19" fillId="6" borderId="187" xfId="128" applyFont="1" applyFill="1" applyBorder="1" applyAlignment="1" applyProtection="1">
      <alignment horizontal="center" vertical="center"/>
    </xf>
    <xf numFmtId="164" fontId="19" fillId="6" borderId="190" xfId="128" applyFont="1" applyFill="1" applyBorder="1" applyAlignment="1" applyProtection="1">
      <alignment horizontal="center" vertical="center"/>
    </xf>
    <xf numFmtId="0" fontId="10" fillId="7" borderId="1" xfId="0" applyFont="1" applyFill="1" applyBorder="1" applyAlignment="1" applyProtection="1">
      <alignment horizontal="center" vertical="center"/>
      <protection locked="0"/>
    </xf>
    <xf numFmtId="37" fontId="33" fillId="0" borderId="0" xfId="129" applyFont="1" applyAlignment="1" applyProtection="1">
      <alignment horizontal="centerContinuous"/>
      <protection locked="0"/>
    </xf>
    <xf numFmtId="37" fontId="4" fillId="0" borderId="0" xfId="129" applyAlignment="1" applyProtection="1">
      <alignment horizontal="centerContinuous"/>
      <protection locked="0"/>
    </xf>
    <xf numFmtId="37" fontId="33" fillId="0" borderId="0" xfId="129" applyFont="1" applyProtection="1">
      <protection locked="0"/>
    </xf>
    <xf numFmtId="0" fontId="8" fillId="7" borderId="1" xfId="0" applyFont="1" applyFill="1" applyBorder="1" applyAlignment="1">
      <alignment horizontal="center" vertical="center"/>
    </xf>
    <xf numFmtId="0" fontId="35" fillId="3" borderId="160" xfId="0" applyFont="1" applyFill="1" applyBorder="1" applyAlignment="1">
      <alignment horizontal="center" vertical="center" wrapText="1"/>
    </xf>
    <xf numFmtId="0" fontId="35" fillId="3" borderId="158" xfId="0" applyFont="1" applyFill="1" applyBorder="1" applyAlignment="1">
      <alignment horizontal="center" vertical="center" wrapText="1"/>
    </xf>
    <xf numFmtId="0" fontId="35" fillId="3" borderId="163" xfId="0" applyFont="1" applyFill="1" applyBorder="1" applyAlignment="1">
      <alignment horizontal="center" vertical="center" wrapText="1"/>
    </xf>
    <xf numFmtId="0" fontId="35" fillId="3" borderId="202" xfId="0" applyFont="1" applyFill="1" applyBorder="1" applyAlignment="1">
      <alignment horizontal="center" vertical="center" wrapText="1"/>
    </xf>
    <xf numFmtId="0" fontId="35" fillId="3" borderId="205" xfId="0" applyFont="1" applyFill="1" applyBorder="1" applyAlignment="1">
      <alignment horizontal="center" vertical="center" wrapText="1"/>
    </xf>
    <xf numFmtId="0" fontId="35" fillId="3" borderId="144" xfId="0" applyFont="1" applyFill="1" applyBorder="1" applyAlignment="1">
      <alignment horizontal="center" vertical="center" wrapText="1"/>
    </xf>
    <xf numFmtId="0" fontId="35" fillId="3" borderId="206" xfId="0" applyFont="1" applyFill="1" applyBorder="1" applyAlignment="1">
      <alignment horizontal="center" vertical="center" wrapText="1"/>
    </xf>
    <xf numFmtId="0" fontId="35" fillId="3" borderId="207" xfId="0" applyFont="1" applyFill="1" applyBorder="1" applyAlignment="1">
      <alignment horizontal="center" vertical="center" wrapText="1"/>
    </xf>
    <xf numFmtId="0" fontId="35" fillId="3" borderId="208" xfId="0" applyFont="1" applyFill="1" applyBorder="1" applyAlignment="1">
      <alignment horizontal="center" vertical="center" wrapText="1"/>
    </xf>
    <xf numFmtId="0" fontId="35" fillId="3" borderId="204" xfId="0" applyFont="1" applyFill="1" applyBorder="1" applyAlignment="1">
      <alignment horizontal="center" vertical="center" wrapText="1"/>
    </xf>
    <xf numFmtId="0" fontId="35" fillId="3" borderId="146" xfId="0" applyFont="1" applyFill="1" applyBorder="1" applyAlignment="1">
      <alignment horizontal="center" vertical="center" wrapText="1"/>
    </xf>
    <xf numFmtId="0" fontId="19" fillId="4" borderId="156" xfId="0" applyFont="1" applyFill="1" applyBorder="1" applyAlignment="1">
      <alignment horizontal="center" vertical="center" wrapText="1"/>
    </xf>
    <xf numFmtId="0" fontId="19" fillId="4" borderId="157" xfId="0" applyFont="1" applyFill="1" applyBorder="1" applyAlignment="1">
      <alignment horizontal="center" vertical="center" wrapText="1"/>
    </xf>
    <xf numFmtId="168" fontId="19" fillId="4" borderId="197" xfId="0" applyNumberFormat="1" applyFont="1" applyFill="1" applyBorder="1" applyAlignment="1">
      <alignment horizontal="center" vertical="center" wrapText="1"/>
    </xf>
    <xf numFmtId="168" fontId="19" fillId="4" borderId="191" xfId="0" applyNumberFormat="1" applyFont="1" applyFill="1" applyBorder="1" applyAlignment="1">
      <alignment horizontal="center" vertical="center" wrapText="1"/>
    </xf>
    <xf numFmtId="168" fontId="19" fillId="4" borderId="157" xfId="0" applyNumberFormat="1" applyFont="1" applyFill="1" applyBorder="1" applyAlignment="1">
      <alignment horizontal="center" vertical="center" wrapText="1"/>
    </xf>
    <xf numFmtId="0" fontId="19" fillId="4" borderId="197" xfId="0" applyFont="1" applyFill="1" applyBorder="1" applyAlignment="1">
      <alignment horizontal="center" vertical="center" wrapText="1"/>
    </xf>
    <xf numFmtId="0" fontId="19" fillId="4" borderId="191" xfId="0" applyFont="1" applyFill="1" applyBorder="1" applyAlignment="1">
      <alignment horizontal="center" vertical="center" wrapText="1"/>
    </xf>
    <xf numFmtId="168" fontId="19" fillId="4" borderId="169" xfId="0" applyNumberFormat="1" applyFont="1" applyFill="1" applyBorder="1" applyAlignment="1">
      <alignment horizontal="center" vertical="center" wrapText="1"/>
    </xf>
    <xf numFmtId="168" fontId="19" fillId="4" borderId="179" xfId="0" applyNumberFormat="1" applyFont="1" applyFill="1" applyBorder="1" applyAlignment="1">
      <alignment horizontal="center" vertical="center" wrapText="1"/>
    </xf>
    <xf numFmtId="168" fontId="19" fillId="4" borderId="185" xfId="0" applyNumberFormat="1" applyFont="1" applyFill="1" applyBorder="1" applyAlignment="1">
      <alignment horizontal="center" vertical="center" wrapText="1"/>
    </xf>
    <xf numFmtId="168" fontId="19" fillId="4" borderId="170" xfId="0" applyNumberFormat="1" applyFont="1" applyFill="1" applyBorder="1" applyAlignment="1">
      <alignment horizontal="center" vertical="center" wrapText="1"/>
    </xf>
    <xf numFmtId="168" fontId="32" fillId="4" borderId="169" xfId="0" applyNumberFormat="1" applyFont="1" applyFill="1" applyBorder="1" applyAlignment="1">
      <alignment horizontal="center" vertical="center" wrapText="1"/>
    </xf>
    <xf numFmtId="0" fontId="19" fillId="10" borderId="15" xfId="0" applyFont="1" applyFill="1" applyBorder="1" applyAlignment="1">
      <alignment horizontal="center" vertical="center"/>
    </xf>
    <xf numFmtId="0" fontId="9" fillId="10" borderId="171" xfId="4" applyFont="1" applyFill="1" applyBorder="1" applyAlignment="1">
      <alignment vertical="center" wrapText="1"/>
    </xf>
    <xf numFmtId="0" fontId="16" fillId="3" borderId="0" xfId="0" applyFont="1" applyFill="1" applyAlignment="1">
      <alignment vertical="center"/>
    </xf>
    <xf numFmtId="0" fontId="16" fillId="3" borderId="0" xfId="0" applyFont="1" applyFill="1" applyAlignment="1">
      <alignment horizontal="left" vertical="center"/>
    </xf>
    <xf numFmtId="0" fontId="19" fillId="0" borderId="4" xfId="0" applyFont="1" applyBorder="1" applyAlignment="1">
      <alignment vertical="center"/>
    </xf>
    <xf numFmtId="0" fontId="19" fillId="0" borderId="75" xfId="0" applyFont="1" applyBorder="1" applyAlignment="1">
      <alignment vertical="center"/>
    </xf>
    <xf numFmtId="0" fontId="19" fillId="0" borderId="75" xfId="0" applyFont="1" applyBorder="1" applyAlignment="1">
      <alignment horizontal="left" vertical="center"/>
    </xf>
    <xf numFmtId="0" fontId="19" fillId="0" borderId="143" xfId="0" applyFont="1" applyBorder="1" applyAlignment="1">
      <alignment vertical="center"/>
    </xf>
    <xf numFmtId="0" fontId="19" fillId="0" borderId="91" xfId="0" applyFont="1" applyBorder="1" applyAlignment="1">
      <alignment vertical="center"/>
    </xf>
    <xf numFmtId="0" fontId="19" fillId="0" borderId="0" xfId="0" applyFont="1" applyAlignment="1">
      <alignment vertical="center"/>
    </xf>
    <xf numFmtId="0" fontId="19" fillId="0" borderId="0" xfId="0" applyFont="1" applyAlignment="1">
      <alignment horizontal="left" vertical="center"/>
    </xf>
    <xf numFmtId="0" fontId="19" fillId="0" borderId="135" xfId="0" applyFont="1" applyBorder="1" applyAlignment="1">
      <alignment vertical="center"/>
    </xf>
    <xf numFmtId="0" fontId="32" fillId="0" borderId="0" xfId="0" applyFont="1" applyAlignment="1">
      <alignment horizontal="left" vertical="center"/>
    </xf>
    <xf numFmtId="0" fontId="19" fillId="0" borderId="91" xfId="0" applyFont="1" applyBorder="1" applyAlignment="1">
      <alignment horizontal="left" vertical="center" wrapText="1"/>
    </xf>
    <xf numFmtId="0" fontId="19" fillId="0" borderId="0" xfId="0" applyFont="1" applyAlignment="1">
      <alignment horizontal="left" vertical="center" wrapText="1"/>
    </xf>
    <xf numFmtId="0" fontId="19" fillId="0" borderId="135" xfId="0" applyFont="1" applyBorder="1" applyAlignment="1">
      <alignment horizontal="left" vertical="center" wrapText="1"/>
    </xf>
    <xf numFmtId="0" fontId="19" fillId="0" borderId="5" xfId="0" applyFont="1" applyBorder="1" applyAlignment="1">
      <alignment vertical="center"/>
    </xf>
    <xf numFmtId="0" fontId="19" fillId="0" borderId="92" xfId="0" applyFont="1" applyBorder="1" applyAlignment="1">
      <alignment vertical="center"/>
    </xf>
    <xf numFmtId="3" fontId="8" fillId="7" borderId="0" xfId="0" applyNumberFormat="1" applyFont="1" applyFill="1"/>
    <xf numFmtId="0" fontId="0" fillId="7" borderId="0" xfId="0" applyFill="1"/>
    <xf numFmtId="1" fontId="10" fillId="7" borderId="1" xfId="0" applyNumberFormat="1" applyFont="1" applyFill="1" applyBorder="1" applyAlignment="1" applyProtection="1">
      <alignment horizontal="center" vertical="center"/>
      <protection locked="0"/>
    </xf>
    <xf numFmtId="0" fontId="13" fillId="7" borderId="0" xfId="131" applyFont="1" applyFill="1" applyProtection="1">
      <protection locked="0"/>
    </xf>
    <xf numFmtId="3" fontId="0" fillId="7" borderId="0" xfId="0" applyNumberFormat="1" applyFill="1"/>
    <xf numFmtId="37" fontId="9" fillId="7" borderId="0" xfId="131" applyNumberFormat="1" applyFont="1" applyFill="1" applyProtection="1">
      <protection locked="0"/>
    </xf>
    <xf numFmtId="0" fontId="10" fillId="7" borderId="1" xfId="0" applyFont="1" applyFill="1" applyBorder="1" applyAlignment="1" applyProtection="1">
      <alignment horizontal="center"/>
      <protection locked="0"/>
    </xf>
    <xf numFmtId="3" fontId="9" fillId="7" borderId="92" xfId="131" applyNumberFormat="1" applyFont="1" applyFill="1" applyBorder="1" applyProtection="1">
      <protection locked="0"/>
    </xf>
    <xf numFmtId="3" fontId="13" fillId="7" borderId="0" xfId="131" applyNumberFormat="1" applyFont="1" applyFill="1" applyProtection="1">
      <protection locked="0"/>
    </xf>
    <xf numFmtId="3" fontId="13" fillId="7" borderId="92" xfId="131" applyNumberFormat="1" applyFont="1" applyFill="1" applyBorder="1" applyProtection="1">
      <protection locked="0"/>
    </xf>
    <xf numFmtId="3" fontId="13" fillId="7" borderId="234" xfId="131" applyNumberFormat="1" applyFont="1" applyFill="1" applyBorder="1" applyProtection="1">
      <protection locked="0"/>
    </xf>
    <xf numFmtId="3" fontId="13" fillId="7" borderId="235" xfId="131" applyNumberFormat="1" applyFont="1" applyFill="1" applyBorder="1" applyProtection="1">
      <protection locked="0"/>
    </xf>
    <xf numFmtId="49" fontId="8" fillId="0" borderId="0" xfId="0" applyNumberFormat="1" applyFont="1" applyAlignment="1">
      <alignment horizontal="center"/>
    </xf>
    <xf numFmtId="3" fontId="8" fillId="0" borderId="0" xfId="0" applyNumberFormat="1" applyFont="1"/>
    <xf numFmtId="0" fontId="8" fillId="0" borderId="0" xfId="0" applyFont="1"/>
    <xf numFmtId="0" fontId="8" fillId="7" borderId="0" xfId="0" applyFont="1" applyFill="1"/>
    <xf numFmtId="0" fontId="9" fillId="18" borderId="10" xfId="0" applyFont="1" applyFill="1" applyBorder="1" applyAlignment="1" applyProtection="1">
      <alignment horizontal="center" vertical="center"/>
      <protection locked="0"/>
    </xf>
    <xf numFmtId="0" fontId="9" fillId="18" borderId="10" xfId="0" applyFont="1" applyFill="1" applyBorder="1" applyAlignment="1" applyProtection="1">
      <alignment horizontal="center" vertical="center" wrapText="1"/>
      <protection locked="0"/>
    </xf>
    <xf numFmtId="0" fontId="9" fillId="18" borderId="142" xfId="0" applyFont="1" applyFill="1" applyBorder="1" applyAlignment="1" applyProtection="1">
      <alignment horizontal="center" vertical="center"/>
      <protection locked="0"/>
    </xf>
    <xf numFmtId="0" fontId="9" fillId="18" borderId="5" xfId="0" applyFont="1" applyFill="1" applyBorder="1" applyAlignment="1" applyProtection="1">
      <alignment horizontal="center" vertical="center"/>
      <protection locked="0"/>
    </xf>
    <xf numFmtId="0" fontId="9" fillId="18" borderId="3" xfId="0" applyFont="1" applyFill="1" applyBorder="1" applyAlignment="1" applyProtection="1">
      <alignment horizontal="center" vertical="center"/>
      <protection locked="0"/>
    </xf>
    <xf numFmtId="170" fontId="9" fillId="18" borderId="142" xfId="0" applyNumberFormat="1" applyFont="1" applyFill="1" applyBorder="1" applyAlignment="1" applyProtection="1">
      <alignment horizontal="right" vertical="center"/>
      <protection locked="0"/>
    </xf>
    <xf numFmtId="2" fontId="9" fillId="18" borderId="142" xfId="0" applyNumberFormat="1" applyFont="1" applyFill="1" applyBorder="1" applyAlignment="1" applyProtection="1">
      <alignment horizontal="center" vertical="center"/>
      <protection locked="0"/>
    </xf>
    <xf numFmtId="0" fontId="9" fillId="20" borderId="142" xfId="0" applyFont="1" applyFill="1" applyBorder="1" applyAlignment="1" applyProtection="1">
      <alignment horizontal="center" vertical="center"/>
      <protection locked="0"/>
    </xf>
    <xf numFmtId="0" fontId="9" fillId="21" borderId="142" xfId="0" applyFont="1" applyFill="1" applyBorder="1" applyAlignment="1" applyProtection="1">
      <alignment horizontal="center" vertical="center"/>
      <protection locked="0"/>
    </xf>
    <xf numFmtId="0" fontId="9" fillId="21" borderId="142" xfId="0" applyFont="1" applyFill="1" applyBorder="1" applyAlignment="1" applyProtection="1">
      <alignment horizontal="left" vertical="center"/>
      <protection locked="0"/>
    </xf>
    <xf numFmtId="0" fontId="9" fillId="19" borderId="142" xfId="0" applyFont="1" applyFill="1" applyBorder="1" applyAlignment="1" applyProtection="1">
      <alignment horizontal="center" vertical="center"/>
      <protection locked="0"/>
    </xf>
    <xf numFmtId="0" fontId="9" fillId="19" borderId="126" xfId="0" applyFont="1" applyFill="1" applyBorder="1" applyAlignment="1" applyProtection="1">
      <alignment horizontal="center" vertical="center"/>
      <protection locked="0"/>
    </xf>
    <xf numFmtId="0" fontId="9" fillId="18" borderId="3" xfId="0" applyFont="1" applyFill="1" applyBorder="1" applyAlignment="1" applyProtection="1">
      <alignment horizontal="center" vertical="center" wrapText="1"/>
      <protection locked="0"/>
    </xf>
    <xf numFmtId="3" fontId="13" fillId="7" borderId="0" xfId="0" applyNumberFormat="1" applyFont="1" applyFill="1"/>
    <xf numFmtId="3" fontId="13" fillId="0" borderId="0" xfId="0" applyNumberFormat="1" applyFont="1"/>
    <xf numFmtId="0" fontId="13" fillId="7" borderId="0" xfId="0" applyFont="1" applyFill="1"/>
    <xf numFmtId="49" fontId="9" fillId="22" borderId="134" xfId="0" applyNumberFormat="1" applyFont="1" applyFill="1" applyBorder="1" applyAlignment="1" applyProtection="1">
      <alignment horizontal="center" vertical="center"/>
      <protection locked="0"/>
    </xf>
    <xf numFmtId="49" fontId="11" fillId="22" borderId="134" xfId="4" applyNumberFormat="1" applyFont="1" applyFill="1" applyBorder="1" applyAlignment="1" applyProtection="1">
      <alignment horizontal="center" vertical="center" wrapText="1"/>
      <protection locked="0"/>
    </xf>
    <xf numFmtId="49" fontId="11" fillId="22" borderId="147" xfId="4" applyNumberFormat="1" applyFont="1" applyFill="1" applyBorder="1" applyAlignment="1" applyProtection="1">
      <alignment horizontal="center" vertical="center" wrapText="1"/>
      <protection locked="0"/>
    </xf>
    <xf numFmtId="49" fontId="11" fillId="22" borderId="237" xfId="128" applyNumberFormat="1" applyFont="1" applyFill="1" applyBorder="1" applyAlignment="1" applyProtection="1">
      <alignment horizontal="center" vertical="center" wrapText="1"/>
      <protection locked="0"/>
    </xf>
    <xf numFmtId="49" fontId="11" fillId="22" borderId="12" xfId="128" applyNumberFormat="1" applyFont="1" applyFill="1" applyBorder="1" applyAlignment="1" applyProtection="1">
      <alignment horizontal="center" vertical="center" wrapText="1"/>
      <protection locked="0"/>
    </xf>
    <xf numFmtId="49" fontId="11" fillId="22" borderId="147" xfId="128" applyNumberFormat="1" applyFont="1" applyFill="1" applyBorder="1" applyAlignment="1" applyProtection="1">
      <alignment horizontal="center" vertical="center" wrapText="1"/>
      <protection locked="0"/>
    </xf>
    <xf numFmtId="49" fontId="11" fillId="22" borderId="119" xfId="128" applyNumberFormat="1" applyFont="1" applyFill="1" applyBorder="1" applyAlignment="1" applyProtection="1">
      <alignment horizontal="center" vertical="center" wrapText="1"/>
      <protection locked="0"/>
    </xf>
    <xf numFmtId="49" fontId="11" fillId="22" borderId="134" xfId="128" applyNumberFormat="1" applyFont="1" applyFill="1" applyBorder="1" applyAlignment="1" applyProtection="1">
      <alignment horizontal="center" vertical="center" wrapText="1"/>
      <protection locked="0"/>
    </xf>
    <xf numFmtId="49" fontId="8" fillId="7" borderId="0" xfId="0" applyNumberFormat="1" applyFont="1" applyFill="1" applyAlignment="1">
      <alignment horizontal="center"/>
    </xf>
    <xf numFmtId="3" fontId="8" fillId="0" borderId="0" xfId="0" applyNumberFormat="1" applyFont="1" applyAlignment="1">
      <alignment horizontal="center"/>
    </xf>
    <xf numFmtId="0" fontId="9" fillId="5" borderId="134" xfId="0" applyFont="1" applyFill="1" applyBorder="1" applyAlignment="1" applyProtection="1">
      <alignment vertical="center"/>
      <protection locked="0"/>
    </xf>
    <xf numFmtId="0" fontId="9" fillId="5" borderId="134" xfId="0" applyFont="1" applyFill="1" applyBorder="1" applyProtection="1">
      <protection locked="0"/>
    </xf>
    <xf numFmtId="3" fontId="9" fillId="5" borderId="134" xfId="0" applyNumberFormat="1" applyFont="1" applyFill="1" applyBorder="1" applyAlignment="1" applyProtection="1">
      <alignment horizontal="center"/>
      <protection locked="0"/>
    </xf>
    <xf numFmtId="3" fontId="9" fillId="5" borderId="134" xfId="128" applyNumberFormat="1" applyFont="1" applyFill="1" applyBorder="1" applyProtection="1">
      <protection locked="0"/>
    </xf>
    <xf numFmtId="171" fontId="13" fillId="7" borderId="10" xfId="131" applyNumberFormat="1" applyFont="1" applyFill="1" applyBorder="1" applyProtection="1">
      <protection locked="0"/>
    </xf>
    <xf numFmtId="171" fontId="13" fillId="7" borderId="135" xfId="131" applyNumberFormat="1" applyFont="1" applyFill="1" applyBorder="1" applyAlignment="1" applyProtection="1">
      <alignment horizontal="center"/>
      <protection locked="0"/>
    </xf>
    <xf numFmtId="3" fontId="13" fillId="7" borderId="135" xfId="131" applyNumberFormat="1" applyFont="1" applyFill="1" applyBorder="1" applyAlignment="1" applyProtection="1">
      <alignment horizontal="center"/>
      <protection locked="0"/>
    </xf>
    <xf numFmtId="3" fontId="13" fillId="7" borderId="135" xfId="128" applyNumberFormat="1" applyFont="1" applyFill="1" applyBorder="1" applyProtection="1">
      <protection locked="0"/>
    </xf>
    <xf numFmtId="3" fontId="13" fillId="7" borderId="135" xfId="132" applyNumberFormat="1" applyFont="1" applyFill="1" applyBorder="1"/>
    <xf numFmtId="3" fontId="9" fillId="7" borderId="135" xfId="128" applyNumberFormat="1" applyFont="1" applyFill="1" applyBorder="1" applyProtection="1">
      <protection locked="0"/>
    </xf>
    <xf numFmtId="3" fontId="9" fillId="7" borderId="0" xfId="128" applyNumberFormat="1" applyFont="1" applyFill="1" applyBorder="1" applyProtection="1">
      <protection locked="0"/>
    </xf>
    <xf numFmtId="3" fontId="13" fillId="7" borderId="10" xfId="128" applyNumberFormat="1" applyFont="1" applyFill="1" applyBorder="1" applyProtection="1">
      <protection locked="0"/>
    </xf>
    <xf numFmtId="3" fontId="13" fillId="7" borderId="0" xfId="128" applyNumberFormat="1" applyFont="1" applyFill="1" applyBorder="1" applyProtection="1">
      <protection locked="0"/>
    </xf>
    <xf numFmtId="3" fontId="9" fillId="7" borderId="10" xfId="128" applyNumberFormat="1" applyFont="1" applyFill="1" applyBorder="1" applyProtection="1">
      <protection locked="0"/>
    </xf>
    <xf numFmtId="3" fontId="9" fillId="5" borderId="147" xfId="128" applyNumberFormat="1" applyFont="1" applyFill="1" applyBorder="1" applyProtection="1">
      <protection locked="0"/>
    </xf>
    <xf numFmtId="3" fontId="9" fillId="5" borderId="12" xfId="128" applyNumberFormat="1" applyFont="1" applyFill="1" applyBorder="1" applyProtection="1">
      <protection locked="0"/>
    </xf>
    <xf numFmtId="37" fontId="13" fillId="7" borderId="10" xfId="129" applyFont="1" applyFill="1" applyBorder="1" applyProtection="1">
      <protection locked="0"/>
    </xf>
    <xf numFmtId="3" fontId="13" fillId="7" borderId="91" xfId="128" applyNumberFormat="1" applyFont="1" applyFill="1" applyBorder="1" applyProtection="1">
      <protection locked="0"/>
    </xf>
    <xf numFmtId="3" fontId="13" fillId="7" borderId="144" xfId="128" applyNumberFormat="1" applyFont="1" applyFill="1" applyBorder="1" applyProtection="1">
      <protection locked="0"/>
    </xf>
    <xf numFmtId="3" fontId="9" fillId="7" borderId="236" xfId="128" applyNumberFormat="1" applyFont="1" applyFill="1" applyBorder="1" applyProtection="1">
      <protection locked="0"/>
    </xf>
    <xf numFmtId="3" fontId="9" fillId="7" borderId="0" xfId="128" applyNumberFormat="1" applyFont="1" applyFill="1" applyProtection="1">
      <protection locked="0"/>
    </xf>
    <xf numFmtId="3" fontId="9" fillId="0" borderId="135" xfId="128" applyNumberFormat="1" applyFont="1" applyFill="1" applyBorder="1" applyProtection="1">
      <protection locked="0"/>
    </xf>
    <xf numFmtId="3" fontId="9" fillId="5" borderId="134" xfId="0" applyNumberFormat="1" applyFont="1" applyFill="1" applyBorder="1" applyProtection="1">
      <protection locked="0"/>
    </xf>
    <xf numFmtId="3" fontId="9" fillId="5" borderId="133" xfId="128" applyNumberFormat="1" applyFont="1" applyFill="1" applyBorder="1" applyProtection="1">
      <protection locked="0"/>
    </xf>
    <xf numFmtId="171" fontId="13" fillId="7" borderId="135" xfId="131" applyNumberFormat="1" applyFont="1" applyFill="1" applyBorder="1" applyProtection="1">
      <protection locked="0"/>
    </xf>
    <xf numFmtId="3" fontId="13" fillId="7" borderId="135" xfId="131" applyNumberFormat="1" applyFont="1" applyFill="1" applyBorder="1" applyProtection="1">
      <protection locked="0"/>
    </xf>
    <xf numFmtId="3" fontId="13" fillId="7" borderId="0" xfId="128" applyNumberFormat="1" applyFont="1" applyFill="1" applyProtection="1">
      <protection locked="0"/>
    </xf>
    <xf numFmtId="37" fontId="13" fillId="15" borderId="10" xfId="129" applyFont="1" applyFill="1" applyBorder="1" applyProtection="1">
      <protection locked="0"/>
    </xf>
    <xf numFmtId="171" fontId="13" fillId="15" borderId="135" xfId="131" applyNumberFormat="1" applyFont="1" applyFill="1" applyBorder="1" applyProtection="1">
      <protection locked="0"/>
    </xf>
    <xf numFmtId="3" fontId="13" fillId="15" borderId="135" xfId="131" applyNumberFormat="1" applyFont="1" applyFill="1" applyBorder="1" applyAlignment="1" applyProtection="1">
      <alignment horizontal="center"/>
      <protection locked="0"/>
    </xf>
    <xf numFmtId="3" fontId="42" fillId="7" borderId="135" xfId="128" applyNumberFormat="1" applyFont="1" applyFill="1" applyBorder="1" applyProtection="1">
      <protection locked="0"/>
    </xf>
    <xf numFmtId="3" fontId="42" fillId="7" borderId="10" xfId="128" applyNumberFormat="1" applyFont="1" applyFill="1" applyBorder="1" applyProtection="1">
      <protection locked="0"/>
    </xf>
    <xf numFmtId="3" fontId="13" fillId="0" borderId="135" xfId="128" applyNumberFormat="1" applyFont="1" applyFill="1" applyBorder="1" applyProtection="1">
      <protection locked="0"/>
    </xf>
    <xf numFmtId="37" fontId="13" fillId="7" borderId="10" xfId="129" applyFont="1" applyFill="1" applyBorder="1" applyAlignment="1" applyProtection="1">
      <alignment horizontal="left"/>
      <protection locked="0"/>
    </xf>
    <xf numFmtId="0" fontId="9" fillId="18" borderId="137" xfId="4" applyFont="1" applyFill="1" applyBorder="1" applyAlignment="1" applyProtection="1">
      <alignment vertical="center"/>
      <protection locked="0"/>
    </xf>
    <xf numFmtId="0" fontId="9" fillId="18" borderId="134" xfId="4" applyFont="1" applyFill="1" applyBorder="1" applyAlignment="1" applyProtection="1">
      <alignment vertical="center" wrapText="1"/>
      <protection locked="0"/>
    </xf>
    <xf numFmtId="3" fontId="9" fillId="18" borderId="147" xfId="4" applyNumberFormat="1" applyFont="1" applyFill="1" applyBorder="1" applyAlignment="1" applyProtection="1">
      <alignment horizontal="center" vertical="center" wrapText="1"/>
      <protection locked="0"/>
    </xf>
    <xf numFmtId="3" fontId="9" fillId="18" borderId="237" xfId="128" applyNumberFormat="1" applyFont="1" applyFill="1" applyBorder="1" applyAlignment="1" applyProtection="1">
      <alignment vertical="center" wrapText="1"/>
      <protection locked="0"/>
    </xf>
    <xf numFmtId="3" fontId="9" fillId="18" borderId="12" xfId="128" applyNumberFormat="1" applyFont="1" applyFill="1" applyBorder="1" applyAlignment="1" applyProtection="1">
      <alignment vertical="center" wrapText="1"/>
      <protection locked="0"/>
    </xf>
    <xf numFmtId="3" fontId="9" fillId="18" borderId="134" xfId="128" applyNumberFormat="1" applyFont="1" applyFill="1" applyBorder="1" applyAlignment="1" applyProtection="1">
      <alignment vertical="center" wrapText="1"/>
      <protection locked="0"/>
    </xf>
    <xf numFmtId="0" fontId="9" fillId="22" borderId="134" xfId="0" applyFont="1" applyFill="1" applyBorder="1" applyAlignment="1" applyProtection="1">
      <alignment vertical="center"/>
      <protection locked="0"/>
    </xf>
    <xf numFmtId="0" fontId="9" fillId="22" borderId="134" xfId="0" applyFont="1" applyFill="1" applyBorder="1" applyProtection="1">
      <protection locked="0"/>
    </xf>
    <xf numFmtId="3" fontId="9" fillId="22" borderId="134" xfId="0" applyNumberFormat="1" applyFont="1" applyFill="1" applyBorder="1" applyAlignment="1" applyProtection="1">
      <alignment horizontal="center"/>
      <protection locked="0"/>
    </xf>
    <xf numFmtId="3" fontId="9" fillId="22" borderId="134" xfId="128" applyNumberFormat="1" applyFont="1" applyFill="1" applyBorder="1" applyProtection="1">
      <protection locked="0"/>
    </xf>
    <xf numFmtId="3" fontId="9" fillId="22" borderId="147" xfId="128" applyNumberFormat="1" applyFont="1" applyFill="1" applyBorder="1" applyProtection="1">
      <protection locked="0"/>
    </xf>
    <xf numFmtId="3" fontId="9" fillId="22" borderId="12" xfId="128" applyNumberFormat="1" applyFont="1" applyFill="1" applyBorder="1" applyProtection="1">
      <protection locked="0"/>
    </xf>
    <xf numFmtId="171" fontId="13" fillId="7" borderId="10" xfId="129" applyNumberFormat="1" applyFont="1" applyFill="1" applyBorder="1" applyProtection="1">
      <protection locked="0"/>
    </xf>
    <xf numFmtId="3" fontId="13" fillId="7" borderId="119" xfId="128" applyNumberFormat="1" applyFont="1" applyFill="1" applyBorder="1" applyProtection="1">
      <protection locked="0"/>
    </xf>
    <xf numFmtId="0" fontId="9" fillId="18" borderId="134" xfId="4" applyFont="1" applyFill="1" applyBorder="1" applyAlignment="1" applyProtection="1">
      <alignment vertical="center"/>
      <protection locked="0"/>
    </xf>
    <xf numFmtId="3" fontId="9" fillId="18" borderId="147" xfId="4" applyNumberFormat="1" applyFont="1" applyFill="1" applyBorder="1" applyAlignment="1" applyProtection="1">
      <alignment horizontal="center" vertical="center"/>
      <protection locked="0"/>
    </xf>
    <xf numFmtId="3" fontId="9" fillId="18" borderId="237" xfId="128" applyNumberFormat="1" applyFont="1" applyFill="1" applyBorder="1" applyAlignment="1" applyProtection="1">
      <alignment vertical="center"/>
      <protection locked="0"/>
    </xf>
    <xf numFmtId="3" fontId="9" fillId="18" borderId="12" xfId="128" applyNumberFormat="1" applyFont="1" applyFill="1" applyBorder="1" applyAlignment="1" applyProtection="1">
      <alignment vertical="center"/>
      <protection locked="0"/>
    </xf>
    <xf numFmtId="3" fontId="9" fillId="18" borderId="134" xfId="128" applyNumberFormat="1" applyFont="1" applyFill="1" applyBorder="1" applyAlignment="1" applyProtection="1">
      <alignment vertical="center"/>
      <protection locked="0"/>
    </xf>
    <xf numFmtId="3" fontId="9" fillId="18" borderId="8" xfId="128" applyNumberFormat="1" applyFont="1" applyFill="1" applyBorder="1" applyAlignment="1" applyProtection="1">
      <alignment vertical="center"/>
      <protection locked="0"/>
    </xf>
    <xf numFmtId="3" fontId="10" fillId="7" borderId="0" xfId="0" applyNumberFormat="1" applyFont="1" applyFill="1"/>
    <xf numFmtId="0" fontId="13" fillId="0" borderId="0" xfId="131" applyFont="1" applyProtection="1">
      <protection locked="0"/>
    </xf>
    <xf numFmtId="3" fontId="13" fillId="0" borderId="0" xfId="131" applyNumberFormat="1" applyFont="1" applyProtection="1">
      <protection locked="0"/>
    </xf>
    <xf numFmtId="170" fontId="9" fillId="0" borderId="0" xfId="131" applyNumberFormat="1" applyFont="1" applyAlignment="1" applyProtection="1">
      <alignment horizontal="right"/>
      <protection locked="0"/>
    </xf>
    <xf numFmtId="0" fontId="43" fillId="0" borderId="0" xfId="0" applyFont="1"/>
    <xf numFmtId="0" fontId="9" fillId="0" borderId="0" xfId="131" applyFont="1" applyProtection="1">
      <protection locked="0"/>
    </xf>
    <xf numFmtId="0" fontId="13" fillId="0" borderId="0" xfId="131" applyFont="1" applyAlignment="1" applyProtection="1">
      <alignment horizontal="center"/>
      <protection locked="0"/>
    </xf>
    <xf numFmtId="0" fontId="41" fillId="0" borderId="0" xfId="131" applyFont="1" applyAlignment="1" applyProtection="1">
      <alignment horizontal="center"/>
      <protection locked="0"/>
    </xf>
    <xf numFmtId="0" fontId="41" fillId="0" borderId="0" xfId="131" applyFont="1" applyProtection="1">
      <protection locked="0"/>
    </xf>
    <xf numFmtId="0" fontId="9" fillId="18" borderId="143" xfId="131" applyFont="1" applyFill="1" applyBorder="1" applyAlignment="1" applyProtection="1">
      <alignment vertical="center"/>
      <protection locked="0"/>
    </xf>
    <xf numFmtId="3" fontId="44" fillId="0" borderId="0" xfId="131" applyNumberFormat="1" applyFont="1" applyProtection="1">
      <protection locked="0"/>
    </xf>
    <xf numFmtId="0" fontId="9" fillId="0" borderId="0" xfId="131" applyFont="1" applyAlignment="1" applyProtection="1">
      <alignment horizontal="center"/>
      <protection locked="0"/>
    </xf>
    <xf numFmtId="0" fontId="9" fillId="18" borderId="135" xfId="131" applyFont="1" applyFill="1" applyBorder="1" applyAlignment="1" applyProtection="1">
      <alignment vertical="center"/>
      <protection locked="0"/>
    </xf>
    <xf numFmtId="3" fontId="41" fillId="0" borderId="0" xfId="131" applyNumberFormat="1" applyFont="1" applyAlignment="1" applyProtection="1">
      <alignment horizontal="center"/>
      <protection locked="0"/>
    </xf>
    <xf numFmtId="3" fontId="9" fillId="0" borderId="0" xfId="131" applyNumberFormat="1" applyFont="1" applyAlignment="1" applyProtection="1">
      <alignment horizontal="right"/>
      <protection locked="0"/>
    </xf>
    <xf numFmtId="0" fontId="9" fillId="0" borderId="4" xfId="131" applyFont="1" applyBorder="1" applyAlignment="1" applyProtection="1">
      <alignment vertical="center"/>
      <protection locked="0"/>
    </xf>
    <xf numFmtId="0" fontId="9" fillId="0" borderId="75" xfId="131" applyFont="1" applyBorder="1" applyAlignment="1" applyProtection="1">
      <alignment vertical="center"/>
      <protection locked="0"/>
    </xf>
    <xf numFmtId="0" fontId="9" fillId="0" borderId="143" xfId="131" applyFont="1" applyBorder="1" applyAlignment="1" applyProtection="1">
      <alignment vertical="center"/>
      <protection locked="0"/>
    </xf>
    <xf numFmtId="3" fontId="9" fillId="0" borderId="4" xfId="131" applyNumberFormat="1" applyFont="1" applyBorder="1" applyAlignment="1" applyProtection="1">
      <alignment horizontal="right" vertical="center" wrapText="1"/>
      <protection locked="0"/>
    </xf>
    <xf numFmtId="3" fontId="9" fillId="0" borderId="75" xfId="131" applyNumberFormat="1" applyFont="1" applyBorder="1" applyAlignment="1" applyProtection="1">
      <alignment horizontal="right" vertical="center" wrapText="1"/>
      <protection locked="0"/>
    </xf>
    <xf numFmtId="3" fontId="9" fillId="0" borderId="143" xfId="131" applyNumberFormat="1" applyFont="1" applyBorder="1" applyAlignment="1" applyProtection="1">
      <alignment horizontal="right" vertical="center" wrapText="1"/>
      <protection locked="0"/>
    </xf>
    <xf numFmtId="3" fontId="13" fillId="0" borderId="4" xfId="131" applyNumberFormat="1" applyFont="1" applyBorder="1" applyAlignment="1" applyProtection="1">
      <alignment horizontal="right" vertical="center" wrapText="1"/>
      <protection locked="0"/>
    </xf>
    <xf numFmtId="3" fontId="13" fillId="0" borderId="75" xfId="131" applyNumberFormat="1" applyFont="1" applyBorder="1" applyAlignment="1" applyProtection="1">
      <alignment horizontal="right" vertical="center" wrapText="1"/>
      <protection locked="0"/>
    </xf>
    <xf numFmtId="3" fontId="13" fillId="0" borderId="143" xfId="131" applyNumberFormat="1" applyFont="1" applyBorder="1" applyAlignment="1" applyProtection="1">
      <alignment horizontal="right" vertical="center" wrapText="1"/>
      <protection locked="0"/>
    </xf>
    <xf numFmtId="3" fontId="9" fillId="0" borderId="1" xfId="128" applyNumberFormat="1" applyFont="1" applyBorder="1" applyAlignment="1" applyProtection="1">
      <alignment horizontal="right" vertical="center" wrapText="1"/>
      <protection locked="0"/>
    </xf>
    <xf numFmtId="3" fontId="13" fillId="0" borderId="1" xfId="128" applyNumberFormat="1" applyFont="1" applyBorder="1" applyAlignment="1" applyProtection="1">
      <alignment horizontal="right" vertical="center" wrapText="1"/>
      <protection locked="0"/>
    </xf>
    <xf numFmtId="3" fontId="10" fillId="0" borderId="0" xfId="0" applyNumberFormat="1" applyFont="1"/>
    <xf numFmtId="3" fontId="9" fillId="0" borderId="0" xfId="131" applyNumberFormat="1" applyFont="1" applyProtection="1">
      <protection locked="0"/>
    </xf>
    <xf numFmtId="3" fontId="0" fillId="0" borderId="0" xfId="0" applyNumberFormat="1"/>
    <xf numFmtId="0" fontId="8" fillId="0" borderId="0" xfId="0" applyFont="1" applyAlignment="1">
      <alignment horizontal="right"/>
    </xf>
    <xf numFmtId="0" fontId="13" fillId="0" borderId="4" xfId="131" applyFont="1" applyBorder="1" applyAlignment="1" applyProtection="1">
      <alignment vertical="center"/>
      <protection locked="0"/>
    </xf>
    <xf numFmtId="0" fontId="13" fillId="0" borderId="75" xfId="131" applyFont="1" applyBorder="1" applyAlignment="1" applyProtection="1">
      <alignment vertical="center"/>
      <protection locked="0"/>
    </xf>
    <xf numFmtId="0" fontId="13" fillId="0" borderId="143" xfId="131" applyFont="1" applyBorder="1" applyAlignment="1" applyProtection="1">
      <alignment vertical="center"/>
      <protection locked="0"/>
    </xf>
    <xf numFmtId="3" fontId="8" fillId="0" borderId="0" xfId="0" applyNumberFormat="1" applyFont="1" applyAlignment="1">
      <alignment horizontal="right"/>
    </xf>
    <xf numFmtId="3" fontId="10" fillId="0" borderId="0" xfId="0" applyNumberFormat="1" applyFont="1" applyAlignment="1">
      <alignment horizontal="right"/>
    </xf>
    <xf numFmtId="3" fontId="44" fillId="0" borderId="0" xfId="0" applyNumberFormat="1" applyFont="1"/>
    <xf numFmtId="3" fontId="13" fillId="0" borderId="1" xfId="131" applyNumberFormat="1" applyFont="1" applyBorder="1" applyAlignment="1" applyProtection="1">
      <alignment horizontal="right" vertical="center" wrapText="1"/>
      <protection locked="0"/>
    </xf>
    <xf numFmtId="3" fontId="45" fillId="0" borderId="0" xfId="0" applyNumberFormat="1" applyFont="1"/>
    <xf numFmtId="0" fontId="13" fillId="0" borderId="6" xfId="131" applyFont="1" applyBorder="1" applyAlignment="1" applyProtection="1">
      <alignment vertical="center"/>
      <protection locked="0"/>
    </xf>
    <xf numFmtId="0" fontId="13" fillId="0" borderId="33" xfId="131" applyFont="1" applyBorder="1" applyAlignment="1" applyProtection="1">
      <alignment vertical="center"/>
      <protection locked="0"/>
    </xf>
    <xf numFmtId="0" fontId="13" fillId="0" borderId="14" xfId="131" applyFont="1" applyBorder="1" applyAlignment="1" applyProtection="1">
      <alignment vertical="center"/>
      <protection locked="0"/>
    </xf>
    <xf numFmtId="3" fontId="13" fillId="0" borderId="6" xfId="131" applyNumberFormat="1" applyFont="1" applyBorder="1" applyAlignment="1" applyProtection="1">
      <alignment horizontal="right" vertical="center" wrapText="1"/>
      <protection locked="0"/>
    </xf>
    <xf numFmtId="3" fontId="13" fillId="0" borderId="33" xfId="131" applyNumberFormat="1" applyFont="1" applyBorder="1" applyAlignment="1" applyProtection="1">
      <alignment horizontal="right" vertical="center" wrapText="1"/>
      <protection locked="0"/>
    </xf>
    <xf numFmtId="3" fontId="13" fillId="0" borderId="14" xfId="131" applyNumberFormat="1" applyFont="1" applyBorder="1" applyAlignment="1" applyProtection="1">
      <alignment horizontal="right" vertical="center" wrapText="1"/>
      <protection locked="0"/>
    </xf>
    <xf numFmtId="0" fontId="10" fillId="0" borderId="0" xfId="0" applyFont="1"/>
    <xf numFmtId="3" fontId="13" fillId="0" borderId="0" xfId="131" applyNumberFormat="1" applyFont="1" applyAlignment="1" applyProtection="1">
      <alignment vertical="center"/>
      <protection locked="0"/>
    </xf>
    <xf numFmtId="3" fontId="46" fillId="0" borderId="0" xfId="0" applyNumberFormat="1" applyFont="1"/>
    <xf numFmtId="170" fontId="13" fillId="0" borderId="0" xfId="131" applyNumberFormat="1" applyFont="1" applyAlignment="1" applyProtection="1">
      <alignment vertical="center"/>
      <protection locked="0"/>
    </xf>
    <xf numFmtId="0" fontId="10" fillId="0" borderId="0" xfId="0" applyFont="1" applyFill="1"/>
    <xf numFmtId="3" fontId="8" fillId="0" borderId="0" xfId="0" applyNumberFormat="1" applyFont="1" applyFill="1"/>
    <xf numFmtId="0" fontId="0" fillId="0" borderId="0" xfId="0" applyFill="1"/>
    <xf numFmtId="3" fontId="13" fillId="0" borderId="0" xfId="131" applyNumberFormat="1" applyFont="1" applyFill="1" applyAlignment="1" applyProtection="1">
      <alignment vertical="center"/>
      <protection locked="0"/>
    </xf>
    <xf numFmtId="37" fontId="33" fillId="7" borderId="0" xfId="129" applyFont="1" applyFill="1" applyAlignment="1" applyProtection="1">
      <alignment horizontal="centerContinuous"/>
      <protection locked="0"/>
    </xf>
    <xf numFmtId="37" fontId="4" fillId="7" borderId="0" xfId="129" applyFill="1" applyAlignment="1" applyProtection="1">
      <alignment horizontal="centerContinuous"/>
      <protection locked="0"/>
    </xf>
    <xf numFmtId="37" fontId="9" fillId="7" borderId="1" xfId="129" applyFont="1" applyFill="1" applyBorder="1" applyAlignment="1" applyProtection="1">
      <alignment horizontal="center"/>
      <protection locked="0"/>
    </xf>
    <xf numFmtId="37" fontId="13" fillId="7" borderId="0" xfId="129" applyFont="1" applyFill="1" applyProtection="1">
      <protection locked="0"/>
    </xf>
    <xf numFmtId="0" fontId="10" fillId="7" borderId="14" xfId="0" applyFont="1" applyFill="1" applyBorder="1" applyAlignment="1" applyProtection="1">
      <alignment horizontal="center" vertical="center"/>
      <protection locked="0"/>
    </xf>
    <xf numFmtId="37" fontId="4" fillId="7" borderId="0" xfId="129" applyFill="1" applyProtection="1">
      <protection locked="0"/>
    </xf>
    <xf numFmtId="37" fontId="34" fillId="7" borderId="0" xfId="129" applyFont="1" applyFill="1" applyProtection="1">
      <protection locked="0"/>
    </xf>
    <xf numFmtId="0" fontId="9" fillId="10" borderId="119" xfId="0" applyFont="1" applyFill="1" applyBorder="1" applyAlignment="1" applyProtection="1">
      <alignment horizontal="center" vertical="center" wrapText="1"/>
      <protection locked="0"/>
    </xf>
    <xf numFmtId="0" fontId="9" fillId="10" borderId="12" xfId="0" applyFont="1" applyFill="1" applyBorder="1" applyAlignment="1" applyProtection="1">
      <alignment horizontal="center" vertical="center" wrapText="1"/>
      <protection locked="0"/>
    </xf>
    <xf numFmtId="0" fontId="9" fillId="10" borderId="139" xfId="0" applyFont="1" applyFill="1" applyBorder="1" applyAlignment="1" applyProtection="1">
      <alignment horizontal="center" vertical="center" wrapText="1"/>
      <protection locked="0"/>
    </xf>
    <xf numFmtId="0" fontId="9" fillId="18" borderId="12" xfId="4" applyFont="1" applyFill="1" applyBorder="1" applyAlignment="1" applyProtection="1">
      <alignment vertical="center" wrapText="1"/>
      <protection locked="0"/>
    </xf>
    <xf numFmtId="0" fontId="11" fillId="18" borderId="12" xfId="4" applyFont="1" applyFill="1" applyBorder="1" applyAlignment="1" applyProtection="1">
      <alignment vertical="center" wrapText="1"/>
      <protection locked="0"/>
    </xf>
    <xf numFmtId="0" fontId="11" fillId="18" borderId="147" xfId="4" applyFont="1" applyFill="1" applyBorder="1" applyAlignment="1" applyProtection="1">
      <alignment vertical="center" wrapText="1"/>
      <protection locked="0"/>
    </xf>
    <xf numFmtId="0" fontId="11" fillId="18" borderId="237" xfId="4" applyFont="1" applyFill="1" applyBorder="1" applyAlignment="1" applyProtection="1">
      <alignment vertical="center" wrapText="1"/>
      <protection locked="0"/>
    </xf>
    <xf numFmtId="0" fontId="9" fillId="7" borderId="238" xfId="0" applyFont="1" applyFill="1" applyBorder="1"/>
    <xf numFmtId="0" fontId="9" fillId="7" borderId="239" xfId="0" applyFont="1" applyFill="1" applyBorder="1" applyAlignment="1">
      <alignment horizontal="center"/>
    </xf>
    <xf numFmtId="37" fontId="33" fillId="7" borderId="135" xfId="129" applyFont="1" applyFill="1" applyBorder="1" applyProtection="1">
      <protection locked="0"/>
    </xf>
    <xf numFmtId="0" fontId="8" fillId="7" borderId="240" xfId="0" applyFont="1" applyFill="1" applyBorder="1"/>
    <xf numFmtId="0" fontId="8" fillId="7" borderId="135" xfId="0" applyFont="1" applyFill="1" applyBorder="1" applyAlignment="1">
      <alignment horizontal="center"/>
    </xf>
    <xf numFmtId="37" fontId="4" fillId="7" borderId="135" xfId="129" applyFill="1" applyBorder="1" applyProtection="1">
      <protection locked="0"/>
    </xf>
    <xf numFmtId="0" fontId="9" fillId="7" borderId="240" xfId="0" applyFont="1" applyFill="1" applyBorder="1"/>
    <xf numFmtId="0" fontId="9" fillId="7" borderId="135" xfId="0" applyFont="1" applyFill="1" applyBorder="1" applyAlignment="1">
      <alignment horizontal="center"/>
    </xf>
    <xf numFmtId="0" fontId="9" fillId="7" borderId="237" xfId="4" applyFont="1" applyFill="1" applyBorder="1" applyAlignment="1" applyProtection="1">
      <alignment vertical="center" wrapText="1"/>
      <protection locked="0"/>
    </xf>
    <xf numFmtId="0" fontId="9" fillId="7" borderId="12" xfId="4" applyFont="1" applyFill="1" applyBorder="1" applyAlignment="1" applyProtection="1">
      <alignment vertical="center" wrapText="1"/>
      <protection locked="0"/>
    </xf>
    <xf numFmtId="37" fontId="47" fillId="7" borderId="147" xfId="4" applyNumberFormat="1" applyFont="1" applyFill="1" applyBorder="1" applyAlignment="1" applyProtection="1">
      <alignment vertical="center" wrapText="1"/>
      <protection locked="0"/>
    </xf>
    <xf numFmtId="37" fontId="47" fillId="7" borderId="134" xfId="4" applyNumberFormat="1" applyFont="1" applyFill="1" applyBorder="1" applyAlignment="1" applyProtection="1">
      <alignment vertical="center" wrapText="1"/>
      <protection locked="0"/>
    </xf>
    <xf numFmtId="0" fontId="11" fillId="7" borderId="12" xfId="4" applyFont="1" applyFill="1" applyBorder="1" applyAlignment="1" applyProtection="1">
      <alignment vertical="center" wrapText="1"/>
      <protection locked="0"/>
    </xf>
    <xf numFmtId="0" fontId="11" fillId="7" borderId="147" xfId="4" applyFont="1" applyFill="1" applyBorder="1" applyAlignment="1" applyProtection="1">
      <alignment vertical="center" wrapText="1"/>
      <protection locked="0"/>
    </xf>
    <xf numFmtId="0" fontId="11" fillId="7" borderId="237" xfId="4" applyFont="1" applyFill="1" applyBorder="1" applyAlignment="1" applyProtection="1">
      <alignment vertical="center" wrapText="1"/>
      <protection locked="0"/>
    </xf>
    <xf numFmtId="37" fontId="4" fillId="7" borderId="10" xfId="129" applyFill="1" applyBorder="1" applyProtection="1">
      <protection locked="0"/>
    </xf>
    <xf numFmtId="37" fontId="9" fillId="7" borderId="147" xfId="4" applyNumberFormat="1" applyFont="1" applyFill="1" applyBorder="1" applyAlignment="1" applyProtection="1">
      <alignment vertical="center" wrapText="1"/>
      <protection locked="0"/>
    </xf>
    <xf numFmtId="37" fontId="9" fillId="7" borderId="237" xfId="4" applyNumberFormat="1" applyFont="1" applyFill="1" applyBorder="1" applyAlignment="1" applyProtection="1">
      <alignment vertical="center" wrapText="1"/>
      <protection locked="0"/>
    </xf>
    <xf numFmtId="37" fontId="9" fillId="7" borderId="12" xfId="4" applyNumberFormat="1" applyFont="1" applyFill="1" applyBorder="1" applyAlignment="1" applyProtection="1">
      <alignment vertical="center" wrapText="1"/>
      <protection locked="0"/>
    </xf>
    <xf numFmtId="37" fontId="47" fillId="7" borderId="237" xfId="4" applyNumberFormat="1" applyFont="1" applyFill="1" applyBorder="1" applyAlignment="1" applyProtection="1">
      <alignment vertical="center" wrapText="1"/>
      <protection locked="0"/>
    </xf>
    <xf numFmtId="37" fontId="47" fillId="7" borderId="12" xfId="4" applyNumberFormat="1" applyFont="1" applyFill="1" applyBorder="1" applyAlignment="1" applyProtection="1">
      <alignment vertical="center" wrapText="1"/>
      <protection locked="0"/>
    </xf>
    <xf numFmtId="37" fontId="33" fillId="7" borderId="92" xfId="129" applyFont="1" applyFill="1" applyBorder="1" applyProtection="1">
      <protection locked="0"/>
    </xf>
    <xf numFmtId="37" fontId="9" fillId="7" borderId="0" xfId="129" applyFont="1" applyFill="1" applyAlignment="1" applyProtection="1">
      <alignment horizontal="center"/>
      <protection locked="0"/>
    </xf>
    <xf numFmtId="166" fontId="11" fillId="6" borderId="32" xfId="1" applyNumberFormat="1" applyFont="1" applyFill="1" applyBorder="1" applyAlignment="1" applyProtection="1">
      <alignment horizontal="center" vertical="center" wrapText="1"/>
    </xf>
    <xf numFmtId="166" fontId="11" fillId="6" borderId="110" xfId="1" applyNumberFormat="1" applyFont="1" applyFill="1" applyBorder="1" applyAlignment="1" applyProtection="1">
      <alignment horizontal="center" vertical="center" wrapText="1"/>
    </xf>
    <xf numFmtId="0" fontId="11" fillId="9" borderId="67" xfId="0" applyFont="1" applyFill="1" applyBorder="1" applyAlignment="1" applyProtection="1">
      <alignment horizontal="center" vertical="center"/>
    </xf>
    <xf numFmtId="0" fontId="11" fillId="9" borderId="80" xfId="0" applyFont="1" applyFill="1" applyBorder="1" applyAlignment="1" applyProtection="1">
      <alignment horizontal="center" vertical="center"/>
    </xf>
    <xf numFmtId="0" fontId="10" fillId="7" borderId="0" xfId="0" applyFont="1" applyFill="1" applyAlignment="1" applyProtection="1">
      <alignment horizontal="center"/>
    </xf>
    <xf numFmtId="0" fontId="8" fillId="0" borderId="14"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0" borderId="1" xfId="0" applyFont="1" applyBorder="1" applyAlignment="1" applyProtection="1">
      <alignment horizontal="center" vertical="center"/>
      <protection locked="0"/>
    </xf>
    <xf numFmtId="0" fontId="11" fillId="9" borderId="67" xfId="0" applyFont="1" applyFill="1" applyBorder="1" applyAlignment="1" applyProtection="1">
      <alignment horizontal="center" vertical="center" wrapText="1"/>
    </xf>
    <xf numFmtId="0" fontId="11" fillId="9" borderId="80" xfId="0" applyFont="1" applyFill="1" applyBorder="1" applyAlignment="1" applyProtection="1">
      <alignment horizontal="center" vertical="center" wrapText="1"/>
    </xf>
    <xf numFmtId="0" fontId="11" fillId="9" borderId="78" xfId="0" applyFont="1" applyFill="1" applyBorder="1" applyAlignment="1" applyProtection="1">
      <alignment horizontal="center" vertical="center" wrapText="1"/>
    </xf>
    <xf numFmtId="1" fontId="10" fillId="0" borderId="6" xfId="0" applyNumberFormat="1" applyFont="1" applyBorder="1" applyAlignment="1" applyProtection="1">
      <alignment horizontal="center" vertical="center" wrapText="1"/>
    </xf>
    <xf numFmtId="1" fontId="10" fillId="0" borderId="33" xfId="0" applyNumberFormat="1" applyFont="1" applyBorder="1" applyAlignment="1" applyProtection="1">
      <alignment horizontal="center" vertical="center" wrapText="1"/>
    </xf>
    <xf numFmtId="1" fontId="10" fillId="0" borderId="14" xfId="0" applyNumberFormat="1" applyFont="1" applyBorder="1" applyAlignment="1" applyProtection="1">
      <alignment horizontal="center" vertical="center" wrapText="1"/>
    </xf>
    <xf numFmtId="1" fontId="10" fillId="0" borderId="6" xfId="0" applyNumberFormat="1" applyFont="1" applyBorder="1" applyAlignment="1" applyProtection="1">
      <alignment horizontal="center"/>
    </xf>
    <xf numFmtId="1" fontId="10" fillId="0" borderId="33" xfId="0" applyNumberFormat="1" applyFont="1" applyBorder="1" applyAlignment="1" applyProtection="1">
      <alignment horizontal="center"/>
    </xf>
    <xf numFmtId="1" fontId="10" fillId="0" borderId="14" xfId="0" applyNumberFormat="1" applyFont="1" applyBorder="1" applyAlignment="1" applyProtection="1">
      <alignment horizontal="center"/>
    </xf>
    <xf numFmtId="1" fontId="30" fillId="0" borderId="6" xfId="0" applyNumberFormat="1" applyFont="1" applyBorder="1" applyAlignment="1" applyProtection="1">
      <alignment horizontal="center" vertical="center"/>
    </xf>
    <xf numFmtId="1" fontId="30" fillId="0" borderId="33" xfId="0" applyNumberFormat="1" applyFont="1" applyBorder="1" applyAlignment="1" applyProtection="1">
      <alignment horizontal="center" vertical="center"/>
    </xf>
    <xf numFmtId="1" fontId="30" fillId="0" borderId="14" xfId="0" applyNumberFormat="1" applyFont="1" applyBorder="1" applyAlignment="1" applyProtection="1">
      <alignment horizontal="center" vertical="center"/>
    </xf>
    <xf numFmtId="1" fontId="11" fillId="9" borderId="81" xfId="0" applyNumberFormat="1" applyFont="1" applyFill="1" applyBorder="1" applyAlignment="1" applyProtection="1">
      <alignment horizontal="center" vertical="center"/>
    </xf>
    <xf numFmtId="1" fontId="11" fillId="9" borderId="73" xfId="0" applyNumberFormat="1" applyFont="1" applyFill="1" applyBorder="1" applyAlignment="1" applyProtection="1">
      <alignment horizontal="center" vertical="center"/>
    </xf>
    <xf numFmtId="1" fontId="11" fillId="9" borderId="74" xfId="0" applyNumberFormat="1" applyFont="1" applyFill="1" applyBorder="1" applyAlignment="1" applyProtection="1">
      <alignment horizontal="center" vertical="center"/>
    </xf>
    <xf numFmtId="0" fontId="16" fillId="9" borderId="7" xfId="0" applyFont="1" applyFill="1" applyBorder="1" applyAlignment="1" applyProtection="1">
      <alignment horizontal="center" vertical="center" wrapText="1"/>
      <protection locked="0"/>
    </xf>
    <xf numFmtId="0" fontId="16" fillId="9" borderId="10" xfId="0" applyFont="1" applyFill="1" applyBorder="1" applyAlignment="1" applyProtection="1">
      <alignment horizontal="center" vertical="center" wrapText="1"/>
      <protection locked="0"/>
    </xf>
    <xf numFmtId="0" fontId="10" fillId="7" borderId="1" xfId="0" applyFont="1" applyFill="1" applyBorder="1" applyAlignment="1" applyProtection="1">
      <alignment horizontal="center" vertical="center"/>
      <protection locked="0"/>
    </xf>
    <xf numFmtId="0" fontId="10" fillId="7" borderId="0" xfId="0" applyFont="1" applyFill="1" applyAlignment="1" applyProtection="1">
      <alignment horizontal="center"/>
      <protection locked="0"/>
    </xf>
    <xf numFmtId="0" fontId="8" fillId="7" borderId="1" xfId="0" applyFont="1" applyFill="1" applyBorder="1" applyAlignment="1" applyProtection="1">
      <alignment horizontal="center" vertical="center" wrapText="1"/>
      <protection locked="0"/>
    </xf>
    <xf numFmtId="0" fontId="8" fillId="7" borderId="1" xfId="0" applyFont="1" applyFill="1" applyBorder="1" applyAlignment="1" applyProtection="1">
      <alignment horizontal="center" vertical="center"/>
      <protection locked="0"/>
    </xf>
    <xf numFmtId="0" fontId="16" fillId="9" borderId="121" xfId="0" applyFont="1" applyFill="1" applyBorder="1" applyAlignment="1" applyProtection="1">
      <alignment horizontal="center" vertical="center"/>
      <protection locked="0"/>
    </xf>
    <xf numFmtId="0" fontId="16" fillId="9" borderId="122" xfId="0" applyFont="1" applyFill="1" applyBorder="1" applyAlignment="1" applyProtection="1">
      <alignment horizontal="center" vertical="center"/>
      <protection locked="0"/>
    </xf>
    <xf numFmtId="0" fontId="16" fillId="9" borderId="123" xfId="0" applyFont="1" applyFill="1" applyBorder="1" applyAlignment="1" applyProtection="1">
      <alignment horizontal="center" vertical="center"/>
      <protection locked="0"/>
    </xf>
    <xf numFmtId="0" fontId="16" fillId="9" borderId="124" xfId="0" applyFont="1" applyFill="1" applyBorder="1" applyAlignment="1" applyProtection="1">
      <alignment horizontal="center" vertical="center"/>
      <protection locked="0"/>
    </xf>
    <xf numFmtId="0" fontId="16" fillId="9" borderId="130" xfId="0" applyFont="1" applyFill="1" applyBorder="1" applyAlignment="1" applyProtection="1">
      <alignment horizontal="center" vertical="center"/>
      <protection locked="0"/>
    </xf>
    <xf numFmtId="0" fontId="16" fillId="9" borderId="131" xfId="0" applyFont="1" applyFill="1" applyBorder="1" applyAlignment="1" applyProtection="1">
      <alignment horizontal="center" vertical="center"/>
      <protection locked="0"/>
    </xf>
    <xf numFmtId="0" fontId="16" fillId="9" borderId="6" xfId="0" applyFont="1" applyFill="1" applyBorder="1" applyAlignment="1" applyProtection="1">
      <alignment horizontal="center" vertical="center"/>
      <protection locked="0"/>
    </xf>
    <xf numFmtId="0" fontId="16" fillId="9" borderId="14" xfId="0" applyFont="1" applyFill="1" applyBorder="1" applyAlignment="1" applyProtection="1">
      <alignment horizontal="center" vertical="center"/>
      <protection locked="0"/>
    </xf>
    <xf numFmtId="49" fontId="11" fillId="9" borderId="38" xfId="0" applyNumberFormat="1" applyFont="1" applyFill="1" applyBorder="1" applyAlignment="1" applyProtection="1">
      <alignment horizontal="center" vertical="center" wrapText="1"/>
      <protection locked="0"/>
    </xf>
    <xf numFmtId="49" fontId="11" fillId="9" borderId="39" xfId="0" applyNumberFormat="1" applyFont="1" applyFill="1" applyBorder="1" applyAlignment="1" applyProtection="1">
      <alignment horizontal="center" vertical="center" wrapText="1"/>
      <protection locked="0"/>
    </xf>
    <xf numFmtId="49" fontId="11" fillId="9" borderId="40" xfId="0" applyNumberFormat="1" applyFont="1" applyFill="1" applyBorder="1" applyAlignment="1" applyProtection="1">
      <alignment horizontal="center" vertical="center" wrapText="1"/>
      <protection locked="0"/>
    </xf>
    <xf numFmtId="49" fontId="11" fillId="9" borderId="16" xfId="0" applyNumberFormat="1" applyFont="1" applyFill="1" applyBorder="1" applyAlignment="1" applyProtection="1">
      <alignment horizontal="center" vertical="center" wrapText="1"/>
      <protection locked="0"/>
    </xf>
    <xf numFmtId="49" fontId="11" fillId="9" borderId="36" xfId="0" applyNumberFormat="1" applyFont="1" applyFill="1" applyBorder="1" applyAlignment="1" applyProtection="1">
      <alignment horizontal="center" vertical="center" wrapText="1"/>
      <protection locked="0"/>
    </xf>
    <xf numFmtId="0" fontId="11" fillId="6" borderId="1" xfId="0" applyFont="1" applyFill="1" applyBorder="1" applyAlignment="1" applyProtection="1">
      <alignment horizontal="center" vertical="center" wrapText="1"/>
      <protection locked="0"/>
    </xf>
    <xf numFmtId="0" fontId="11" fillId="6" borderId="1" xfId="0" applyFont="1" applyFill="1" applyBorder="1" applyAlignment="1" applyProtection="1">
      <alignment horizontal="center" vertical="center"/>
      <protection locked="0"/>
    </xf>
    <xf numFmtId="49" fontId="11" fillId="9" borderId="37" xfId="0" applyNumberFormat="1" applyFont="1" applyFill="1" applyBorder="1" applyAlignment="1" applyProtection="1">
      <alignment horizontal="center" vertical="center"/>
      <protection locked="0"/>
    </xf>
    <xf numFmtId="49" fontId="11" fillId="9" borderId="34" xfId="0" applyNumberFormat="1" applyFont="1" applyFill="1" applyBorder="1" applyAlignment="1" applyProtection="1">
      <alignment horizontal="center" vertical="center"/>
      <protection locked="0"/>
    </xf>
    <xf numFmtId="0" fontId="11" fillId="6" borderId="6" xfId="0" applyFont="1" applyFill="1" applyBorder="1" applyAlignment="1" applyProtection="1">
      <alignment horizontal="center" vertical="center"/>
      <protection locked="0"/>
    </xf>
    <xf numFmtId="0" fontId="11" fillId="6" borderId="33" xfId="0" applyFont="1" applyFill="1" applyBorder="1" applyAlignment="1" applyProtection="1">
      <alignment horizontal="center" vertical="center"/>
      <protection locked="0"/>
    </xf>
    <xf numFmtId="0" fontId="11" fillId="6" borderId="14" xfId="0" applyFont="1" applyFill="1" applyBorder="1" applyAlignment="1" applyProtection="1">
      <alignment horizontal="center" vertical="center"/>
      <protection locked="0"/>
    </xf>
    <xf numFmtId="166" fontId="11" fillId="6" borderId="72" xfId="1" applyNumberFormat="1" applyFont="1" applyFill="1" applyBorder="1" applyAlignment="1" applyProtection="1">
      <alignment horizontal="center" vertical="center" wrapText="1"/>
      <protection locked="0"/>
    </xf>
    <xf numFmtId="166" fontId="11" fillId="6" borderId="218" xfId="1" applyNumberFormat="1" applyFont="1" applyFill="1" applyBorder="1" applyAlignment="1" applyProtection="1">
      <alignment horizontal="center" vertical="center" wrapText="1"/>
      <protection locked="0"/>
    </xf>
    <xf numFmtId="166" fontId="11" fillId="6" borderId="219" xfId="1" applyNumberFormat="1" applyFont="1" applyFill="1" applyBorder="1" applyAlignment="1" applyProtection="1">
      <alignment horizontal="center" vertical="center" wrapText="1"/>
      <protection locked="0"/>
    </xf>
    <xf numFmtId="166" fontId="11" fillId="6" borderId="76" xfId="1" applyNumberFormat="1" applyFont="1" applyFill="1" applyBorder="1" applyAlignment="1" applyProtection="1">
      <alignment horizontal="center" vertical="center" wrapText="1"/>
      <protection locked="0"/>
    </xf>
    <xf numFmtId="166" fontId="11" fillId="6" borderId="34" xfId="1" applyNumberFormat="1" applyFont="1" applyFill="1" applyBorder="1" applyAlignment="1" applyProtection="1">
      <alignment horizontal="center" vertical="center" wrapText="1"/>
      <protection locked="0"/>
    </xf>
    <xf numFmtId="166" fontId="11" fillId="6" borderId="21" xfId="1" applyNumberFormat="1" applyFont="1" applyFill="1" applyBorder="1" applyAlignment="1" applyProtection="1">
      <alignment horizontal="center" vertical="center" wrapText="1"/>
      <protection locked="0"/>
    </xf>
    <xf numFmtId="49" fontId="11" fillId="9" borderId="16" xfId="0" applyNumberFormat="1" applyFont="1" applyFill="1" applyBorder="1" applyAlignment="1" applyProtection="1">
      <alignment horizontal="center" vertical="center"/>
      <protection locked="0"/>
    </xf>
    <xf numFmtId="49" fontId="11" fillId="9" borderId="36" xfId="0" applyNumberFormat="1" applyFont="1" applyFill="1" applyBorder="1" applyAlignment="1" applyProtection="1">
      <alignment horizontal="center" vertical="center"/>
      <protection locked="0"/>
    </xf>
    <xf numFmtId="0" fontId="9" fillId="7" borderId="0" xfId="0" applyFont="1" applyFill="1" applyAlignment="1" applyProtection="1">
      <alignment horizontal="center"/>
    </xf>
    <xf numFmtId="0" fontId="11" fillId="9" borderId="37" xfId="0" applyFont="1" applyFill="1" applyBorder="1" applyAlignment="1" applyProtection="1">
      <alignment horizontal="center" vertical="center"/>
      <protection locked="0"/>
    </xf>
    <xf numFmtId="0" fontId="11" fillId="9" borderId="34" xfId="0" applyFont="1" applyFill="1" applyBorder="1" applyAlignment="1" applyProtection="1">
      <alignment horizontal="center" vertical="center"/>
      <protection locked="0"/>
    </xf>
    <xf numFmtId="0" fontId="11" fillId="9" borderId="30" xfId="0" applyFont="1" applyFill="1" applyBorder="1" applyAlignment="1" applyProtection="1">
      <alignment horizontal="center" vertical="center"/>
      <protection locked="0"/>
    </xf>
    <xf numFmtId="0" fontId="11" fillId="9" borderId="27" xfId="0" applyFont="1" applyFill="1" applyBorder="1" applyAlignment="1" applyProtection="1">
      <alignment horizontal="center" vertical="center"/>
      <protection locked="0"/>
    </xf>
    <xf numFmtId="0" fontId="11" fillId="9" borderId="77" xfId="0" applyFont="1" applyFill="1" applyBorder="1" applyAlignment="1" applyProtection="1">
      <alignment horizontal="center" vertical="center" wrapText="1"/>
      <protection locked="0"/>
    </xf>
    <xf numFmtId="0" fontId="11" fillId="9" borderId="17" xfId="0" applyFont="1" applyFill="1" applyBorder="1" applyAlignment="1" applyProtection="1">
      <alignment horizontal="center" vertical="center" wrapText="1"/>
      <protection locked="0"/>
    </xf>
    <xf numFmtId="0" fontId="11" fillId="9" borderId="36" xfId="0" applyFont="1" applyFill="1" applyBorder="1" applyAlignment="1" applyProtection="1">
      <alignment horizontal="center" vertical="center" wrapText="1"/>
      <protection locked="0"/>
    </xf>
    <xf numFmtId="0" fontId="10" fillId="7" borderId="6" xfId="0" applyFont="1" applyFill="1" applyBorder="1" applyAlignment="1" applyProtection="1">
      <alignment horizontal="center" vertical="center"/>
    </xf>
    <xf numFmtId="0" fontId="10" fillId="7" borderId="33" xfId="0" applyFont="1" applyFill="1" applyBorder="1" applyAlignment="1" applyProtection="1">
      <alignment horizontal="center" vertical="center"/>
    </xf>
    <xf numFmtId="0" fontId="10" fillId="7" borderId="14" xfId="0" applyFont="1" applyFill="1" applyBorder="1" applyAlignment="1" applyProtection="1">
      <alignment horizontal="center" vertical="center"/>
    </xf>
    <xf numFmtId="0" fontId="10" fillId="7" borderId="1" xfId="0" applyFont="1" applyFill="1" applyBorder="1" applyAlignment="1" applyProtection="1">
      <alignment horizontal="center" vertical="center"/>
    </xf>
    <xf numFmtId="0" fontId="11" fillId="9" borderId="37" xfId="0" applyFont="1" applyFill="1" applyBorder="1" applyAlignment="1" applyProtection="1">
      <alignment horizontal="center" vertical="center" wrapText="1"/>
      <protection locked="0"/>
    </xf>
    <xf numFmtId="0" fontId="11" fillId="9" borderId="34" xfId="0" applyFont="1" applyFill="1" applyBorder="1" applyAlignment="1" applyProtection="1">
      <alignment horizontal="center" vertical="center" wrapText="1"/>
      <protection locked="0"/>
    </xf>
    <xf numFmtId="0" fontId="11" fillId="9" borderId="21" xfId="0" applyFont="1" applyFill="1" applyBorder="1" applyAlignment="1" applyProtection="1">
      <alignment horizontal="center" vertical="center" wrapText="1"/>
      <protection locked="0"/>
    </xf>
    <xf numFmtId="49" fontId="10" fillId="0" borderId="6" xfId="0" applyNumberFormat="1" applyFont="1" applyBorder="1" applyAlignment="1" applyProtection="1">
      <alignment horizontal="center" vertical="center" wrapText="1"/>
    </xf>
    <xf numFmtId="49" fontId="10" fillId="0" borderId="33" xfId="0" applyNumberFormat="1" applyFont="1" applyBorder="1" applyAlignment="1" applyProtection="1">
      <alignment horizontal="center" vertical="center" wrapText="1"/>
    </xf>
    <xf numFmtId="49" fontId="10" fillId="0" borderId="14" xfId="0" applyNumberFormat="1" applyFont="1" applyBorder="1" applyAlignment="1" applyProtection="1">
      <alignment horizontal="center" vertical="center" wrapText="1"/>
    </xf>
    <xf numFmtId="49" fontId="10" fillId="0" borderId="6" xfId="0" applyNumberFormat="1" applyFont="1" applyBorder="1" applyAlignment="1" applyProtection="1">
      <alignment horizontal="center" vertical="center"/>
    </xf>
    <xf numFmtId="49" fontId="10" fillId="0" borderId="33" xfId="0" applyNumberFormat="1" applyFont="1" applyBorder="1" applyAlignment="1" applyProtection="1">
      <alignment horizontal="center" vertical="center"/>
    </xf>
    <xf numFmtId="49" fontId="10" fillId="0" borderId="14" xfId="0" applyNumberFormat="1" applyFont="1" applyBorder="1" applyAlignment="1" applyProtection="1">
      <alignment horizontal="center" vertical="center"/>
    </xf>
    <xf numFmtId="0" fontId="10" fillId="0" borderId="6" xfId="0" applyFont="1" applyBorder="1" applyAlignment="1">
      <alignment horizontal="center" vertical="center"/>
    </xf>
    <xf numFmtId="0" fontId="10" fillId="0" borderId="33" xfId="0" applyFont="1" applyBorder="1" applyAlignment="1">
      <alignment horizontal="center" vertical="center"/>
    </xf>
    <xf numFmtId="0" fontId="10" fillId="0" borderId="14" xfId="0" applyFont="1" applyBorder="1" applyAlignment="1">
      <alignment horizontal="center" vertical="center"/>
    </xf>
    <xf numFmtId="0" fontId="11" fillId="6" borderId="161" xfId="0" applyFont="1" applyFill="1" applyBorder="1" applyAlignment="1">
      <alignment horizontal="center" vertical="center"/>
    </xf>
    <xf numFmtId="0" fontId="11" fillId="6" borderId="147" xfId="0" applyFont="1" applyFill="1" applyBorder="1" applyAlignment="1">
      <alignment horizontal="center" vertical="center"/>
    </xf>
    <xf numFmtId="0" fontId="11" fillId="6" borderId="162" xfId="0" applyFont="1" applyFill="1" applyBorder="1" applyAlignment="1">
      <alignment horizontal="center" vertical="center"/>
    </xf>
    <xf numFmtId="0" fontId="11" fillId="6" borderId="163" xfId="0" applyFont="1" applyFill="1" applyBorder="1" applyAlignment="1">
      <alignment horizontal="center" vertical="center"/>
    </xf>
    <xf numFmtId="0" fontId="35" fillId="3" borderId="147" xfId="0" applyFont="1" applyFill="1" applyBorder="1" applyAlignment="1">
      <alignment horizontal="center" vertical="center" wrapText="1"/>
    </xf>
    <xf numFmtId="0" fontId="35" fillId="3" borderId="162" xfId="0" applyFont="1" applyFill="1" applyBorder="1" applyAlignment="1">
      <alignment horizontal="center" vertical="center" wrapText="1"/>
    </xf>
    <xf numFmtId="0" fontId="35" fillId="3" borderId="163" xfId="0" applyFont="1" applyFill="1" applyBorder="1" applyAlignment="1">
      <alignment horizontal="center" vertical="center" wrapText="1"/>
    </xf>
    <xf numFmtId="0" fontId="10" fillId="7" borderId="0" xfId="0" applyFont="1" applyFill="1" applyAlignment="1">
      <alignment horizontal="center"/>
    </xf>
    <xf numFmtId="1" fontId="10" fillId="0" borderId="1" xfId="0" applyNumberFormat="1" applyFont="1" applyBorder="1" applyAlignment="1">
      <alignment horizontal="center"/>
    </xf>
    <xf numFmtId="0" fontId="8" fillId="0" borderId="6"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1" fontId="10" fillId="0" borderId="1" xfId="0" applyNumberFormat="1" applyFont="1" applyBorder="1" applyAlignment="1">
      <alignment horizontal="center" vertical="center"/>
    </xf>
    <xf numFmtId="37" fontId="13" fillId="0" borderId="6" xfId="129" applyFont="1" applyBorder="1" applyAlignment="1">
      <alignment horizontal="center" vertical="center"/>
    </xf>
    <xf numFmtId="37" fontId="13" fillId="0" borderId="33" xfId="129" applyFont="1" applyBorder="1" applyAlignment="1">
      <alignment horizontal="center" vertical="center"/>
    </xf>
    <xf numFmtId="37" fontId="13" fillId="0" borderId="14" xfId="129" applyFont="1" applyBorder="1" applyAlignment="1">
      <alignment horizontal="center" vertical="center"/>
    </xf>
    <xf numFmtId="164" fontId="19" fillId="6" borderId="175" xfId="128" applyFont="1" applyFill="1" applyBorder="1" applyAlignment="1" applyProtection="1">
      <alignment horizontal="center" vertical="center"/>
    </xf>
    <xf numFmtId="164" fontId="19" fillId="6" borderId="178" xfId="128" applyFont="1" applyFill="1" applyBorder="1" applyAlignment="1" applyProtection="1">
      <alignment horizontal="center" vertical="center"/>
    </xf>
    <xf numFmtId="164" fontId="19" fillId="6" borderId="181" xfId="128" applyFont="1" applyFill="1" applyBorder="1" applyAlignment="1" applyProtection="1">
      <alignment horizontal="center" vertical="center"/>
    </xf>
    <xf numFmtId="164" fontId="19" fillId="6" borderId="184" xfId="128" applyFont="1" applyFill="1" applyBorder="1" applyAlignment="1" applyProtection="1">
      <alignment horizontal="center" vertical="center"/>
    </xf>
    <xf numFmtId="164" fontId="19" fillId="6" borderId="128" xfId="128" applyFont="1" applyFill="1" applyBorder="1" applyAlignment="1" applyProtection="1">
      <alignment horizontal="center" vertical="center"/>
    </xf>
    <xf numFmtId="164" fontId="19" fillId="6" borderId="145" xfId="128" applyFont="1" applyFill="1" applyBorder="1" applyAlignment="1" applyProtection="1">
      <alignment horizontal="center" vertical="center"/>
    </xf>
    <xf numFmtId="164" fontId="19" fillId="6" borderId="166" xfId="128" applyFont="1" applyFill="1" applyBorder="1" applyAlignment="1" applyProtection="1">
      <alignment horizontal="center" vertical="center"/>
    </xf>
    <xf numFmtId="164" fontId="19" fillId="6" borderId="164" xfId="128" applyFont="1" applyFill="1" applyBorder="1" applyAlignment="1" applyProtection="1">
      <alignment horizontal="center" vertical="center"/>
    </xf>
    <xf numFmtId="164" fontId="19" fillId="5" borderId="128" xfId="128" applyFont="1" applyFill="1" applyBorder="1" applyAlignment="1" applyProtection="1">
      <alignment horizontal="center" vertical="center"/>
    </xf>
    <xf numFmtId="164" fontId="19" fillId="5" borderId="145" xfId="128" applyFont="1" applyFill="1" applyBorder="1" applyAlignment="1" applyProtection="1">
      <alignment horizontal="center" vertical="center"/>
    </xf>
    <xf numFmtId="1" fontId="19" fillId="0" borderId="153" xfId="0" applyNumberFormat="1" applyFont="1" applyBorder="1" applyAlignment="1">
      <alignment horizontal="center" vertical="center"/>
    </xf>
    <xf numFmtId="1" fontId="19" fillId="0" borderId="155" xfId="0" applyNumberFormat="1" applyFont="1" applyBorder="1" applyAlignment="1">
      <alignment horizontal="center" vertical="center"/>
    </xf>
    <xf numFmtId="0" fontId="19" fillId="0" borderId="199" xfId="0" applyFont="1" applyBorder="1" applyAlignment="1">
      <alignment horizontal="left" vertical="center"/>
    </xf>
    <xf numFmtId="0" fontId="19" fillId="0" borderId="174" xfId="0" applyFont="1" applyBorder="1" applyAlignment="1">
      <alignment horizontal="left" vertical="center"/>
    </xf>
    <xf numFmtId="164" fontId="19" fillId="7" borderId="194" xfId="128" applyFont="1" applyFill="1" applyBorder="1" applyAlignment="1" applyProtection="1">
      <alignment horizontal="center" vertical="center"/>
    </xf>
    <xf numFmtId="164" fontId="19" fillId="7" borderId="196" xfId="128" applyFont="1" applyFill="1" applyBorder="1" applyAlignment="1" applyProtection="1">
      <alignment horizontal="center" vertical="center"/>
    </xf>
    <xf numFmtId="164" fontId="19" fillId="7" borderId="187" xfId="128" applyFont="1" applyFill="1" applyBorder="1" applyAlignment="1" applyProtection="1">
      <alignment horizontal="center" vertical="center"/>
    </xf>
    <xf numFmtId="164" fontId="19" fillId="7" borderId="190" xfId="128" applyFont="1" applyFill="1" applyBorder="1" applyAlignment="1" applyProtection="1">
      <alignment horizontal="center" vertical="center"/>
    </xf>
    <xf numFmtId="164" fontId="19" fillId="5" borderId="152" xfId="128" applyFont="1" applyFill="1" applyBorder="1" applyAlignment="1" applyProtection="1">
      <alignment horizontal="center" vertical="center"/>
    </xf>
    <xf numFmtId="164" fontId="19" fillId="5" borderId="154" xfId="128" applyFont="1" applyFill="1" applyBorder="1" applyAlignment="1" applyProtection="1">
      <alignment horizontal="center" vertical="center"/>
    </xf>
    <xf numFmtId="164" fontId="19" fillId="6" borderId="189" xfId="128" applyFont="1" applyFill="1" applyBorder="1" applyAlignment="1" applyProtection="1">
      <alignment horizontal="center" vertical="center"/>
    </xf>
    <xf numFmtId="164" fontId="19" fillId="6" borderId="190" xfId="128" applyFont="1" applyFill="1" applyBorder="1" applyAlignment="1" applyProtection="1">
      <alignment horizontal="center" vertical="center"/>
    </xf>
    <xf numFmtId="164" fontId="18" fillId="6" borderId="189" xfId="128" applyFont="1" applyFill="1" applyBorder="1" applyAlignment="1" applyProtection="1">
      <alignment horizontal="center" vertical="center"/>
    </xf>
    <xf numFmtId="164" fontId="18" fillId="6" borderId="190" xfId="128" applyFont="1" applyFill="1" applyBorder="1" applyAlignment="1" applyProtection="1">
      <alignment horizontal="center" vertical="center"/>
    </xf>
    <xf numFmtId="164" fontId="19" fillId="7" borderId="128" xfId="128" applyFont="1" applyFill="1" applyBorder="1" applyAlignment="1" applyProtection="1">
      <alignment horizontal="center" vertical="center"/>
      <protection locked="0"/>
    </xf>
    <xf numFmtId="164" fontId="19" fillId="7" borderId="145" xfId="128" applyFont="1" applyFill="1" applyBorder="1" applyAlignment="1" applyProtection="1">
      <alignment horizontal="center" vertical="center"/>
      <protection locked="0"/>
    </xf>
    <xf numFmtId="1" fontId="19" fillId="0" borderId="16" xfId="0" applyNumberFormat="1" applyFont="1" applyBorder="1" applyAlignment="1">
      <alignment horizontal="center" vertical="center"/>
    </xf>
    <xf numFmtId="1" fontId="19" fillId="0" borderId="174" xfId="0" applyNumberFormat="1" applyFont="1" applyBorder="1" applyAlignment="1">
      <alignment horizontal="center" vertical="center"/>
    </xf>
    <xf numFmtId="0" fontId="19" fillId="0" borderId="151" xfId="0" applyFont="1" applyBorder="1" applyAlignment="1">
      <alignment horizontal="left" vertical="center"/>
    </xf>
    <xf numFmtId="0" fontId="19" fillId="0" borderId="154" xfId="0" applyFont="1" applyBorder="1" applyAlignment="1">
      <alignment horizontal="left" vertical="center"/>
    </xf>
    <xf numFmtId="164" fontId="19" fillId="7" borderId="193" xfId="128" applyFont="1" applyFill="1" applyBorder="1" applyAlignment="1" applyProtection="1">
      <alignment horizontal="center" vertical="center"/>
      <protection locked="0"/>
    </xf>
    <xf numFmtId="164" fontId="19" fillId="7" borderId="196" xfId="128" applyFont="1" applyFill="1" applyBorder="1" applyAlignment="1" applyProtection="1">
      <alignment horizontal="center" vertical="center"/>
      <protection locked="0"/>
    </xf>
    <xf numFmtId="164" fontId="19" fillId="5" borderId="151" xfId="128" applyFont="1" applyFill="1" applyBorder="1" applyAlignment="1" applyProtection="1">
      <alignment horizontal="center" vertical="center"/>
    </xf>
    <xf numFmtId="164" fontId="19" fillId="6" borderId="159" xfId="128" applyFont="1" applyFill="1" applyBorder="1" applyAlignment="1" applyProtection="1">
      <alignment horizontal="center" vertical="center"/>
    </xf>
    <xf numFmtId="164" fontId="18" fillId="7" borderId="176" xfId="128" applyFont="1" applyFill="1" applyBorder="1" applyAlignment="1" applyProtection="1">
      <alignment horizontal="center" vertical="center" wrapText="1"/>
      <protection locked="0"/>
    </xf>
    <xf numFmtId="164" fontId="18" fillId="7" borderId="178" xfId="128" applyFont="1" applyFill="1" applyBorder="1" applyAlignment="1" applyProtection="1">
      <alignment horizontal="center" vertical="center" wrapText="1"/>
      <protection locked="0"/>
    </xf>
    <xf numFmtId="164" fontId="18" fillId="6" borderId="182" xfId="128" applyFont="1" applyFill="1" applyBorder="1" applyAlignment="1" applyProtection="1">
      <alignment horizontal="center" vertical="center" wrapText="1"/>
    </xf>
    <xf numFmtId="164" fontId="18" fillId="6" borderId="184" xfId="128" applyFont="1" applyFill="1" applyBorder="1" applyAlignment="1" applyProtection="1">
      <alignment horizontal="center" vertical="center" wrapText="1"/>
    </xf>
    <xf numFmtId="164" fontId="18" fillId="7" borderId="159" xfId="128" applyFont="1" applyFill="1" applyBorder="1" applyAlignment="1" applyProtection="1">
      <alignment horizontal="center" vertical="center" wrapText="1"/>
      <protection locked="0"/>
    </xf>
    <xf numFmtId="164" fontId="18" fillId="7" borderId="145" xfId="128" applyFont="1" applyFill="1" applyBorder="1" applyAlignment="1" applyProtection="1">
      <alignment horizontal="center" vertical="center" wrapText="1"/>
      <protection locked="0"/>
    </xf>
    <xf numFmtId="164" fontId="19" fillId="6" borderId="165" xfId="128" applyFont="1" applyFill="1" applyBorder="1" applyAlignment="1" applyProtection="1">
      <alignment horizontal="center" vertical="center"/>
    </xf>
    <xf numFmtId="164" fontId="19" fillId="5" borderId="159" xfId="128" applyFont="1" applyFill="1" applyBorder="1" applyAlignment="1" applyProtection="1">
      <alignment horizontal="center" vertical="center"/>
    </xf>
    <xf numFmtId="164" fontId="19" fillId="6" borderId="194" xfId="128" applyFont="1" applyFill="1" applyBorder="1" applyAlignment="1" applyProtection="1">
      <alignment horizontal="center" vertical="center"/>
    </xf>
    <xf numFmtId="164" fontId="19" fillId="6" borderId="196" xfId="128" applyFont="1" applyFill="1" applyBorder="1" applyAlignment="1" applyProtection="1">
      <alignment horizontal="center" vertical="center"/>
    </xf>
    <xf numFmtId="164" fontId="19" fillId="6" borderId="187" xfId="128" applyFont="1" applyFill="1" applyBorder="1" applyAlignment="1" applyProtection="1">
      <alignment horizontal="center" vertical="center"/>
    </xf>
    <xf numFmtId="164" fontId="18" fillId="6" borderId="165" xfId="128" applyFont="1" applyFill="1" applyBorder="1" applyAlignment="1" applyProtection="1">
      <alignment horizontal="center" vertical="center" wrapText="1"/>
    </xf>
    <xf numFmtId="164" fontId="18" fillId="6" borderId="164" xfId="128" applyFont="1" applyFill="1" applyBorder="1" applyAlignment="1" applyProtection="1">
      <alignment horizontal="center" vertical="center" wrapText="1"/>
    </xf>
    <xf numFmtId="0" fontId="19" fillId="0" borderId="199" xfId="0" applyFont="1" applyBorder="1" applyAlignment="1">
      <alignment horizontal="center" vertical="center"/>
    </xf>
    <xf numFmtId="0" fontId="19" fillId="0" borderId="174" xfId="0" applyFont="1" applyBorder="1" applyAlignment="1">
      <alignment horizontal="center" vertical="center"/>
    </xf>
    <xf numFmtId="164" fontId="18" fillId="6" borderId="187" xfId="128" applyFont="1" applyFill="1" applyBorder="1" applyAlignment="1" applyProtection="1">
      <alignment horizontal="center" vertical="center" wrapText="1"/>
    </xf>
    <xf numFmtId="164" fontId="18" fillId="6" borderId="190" xfId="128" applyFont="1" applyFill="1" applyBorder="1" applyAlignment="1" applyProtection="1">
      <alignment horizontal="center" vertical="center" wrapText="1"/>
    </xf>
    <xf numFmtId="164" fontId="19" fillId="7" borderId="194" xfId="128" applyFont="1" applyFill="1" applyBorder="1" applyAlignment="1" applyProtection="1">
      <alignment horizontal="center" vertical="center"/>
      <protection locked="0"/>
    </xf>
    <xf numFmtId="164" fontId="18" fillId="6" borderId="175" xfId="128" applyFont="1" applyFill="1" applyBorder="1" applyAlignment="1" applyProtection="1">
      <alignment horizontal="center" vertical="center" wrapText="1"/>
    </xf>
    <xf numFmtId="164" fontId="18" fillId="6" borderId="178" xfId="128" applyFont="1" applyFill="1" applyBorder="1" applyAlignment="1" applyProtection="1">
      <alignment horizontal="center" vertical="center" wrapText="1"/>
    </xf>
    <xf numFmtId="164" fontId="18" fillId="7" borderId="181" xfId="128" applyFont="1" applyFill="1" applyBorder="1" applyAlignment="1" applyProtection="1">
      <alignment horizontal="center" vertical="center" wrapText="1"/>
      <protection locked="0"/>
    </xf>
    <xf numFmtId="164" fontId="18" fillId="7" borderId="184" xfId="128" applyFont="1" applyFill="1" applyBorder="1" applyAlignment="1" applyProtection="1">
      <alignment horizontal="center" vertical="center" wrapText="1"/>
      <protection locked="0"/>
    </xf>
    <xf numFmtId="164" fontId="19" fillId="7" borderId="159" xfId="128" applyFont="1" applyFill="1" applyBorder="1" applyAlignment="1" applyProtection="1">
      <alignment horizontal="center" vertical="center"/>
      <protection locked="0"/>
    </xf>
    <xf numFmtId="164" fontId="19" fillId="6" borderId="176" xfId="128" applyFont="1" applyFill="1" applyBorder="1" applyAlignment="1" applyProtection="1">
      <alignment horizontal="center" vertical="center"/>
    </xf>
    <xf numFmtId="164" fontId="19" fillId="7" borderId="187" xfId="128" applyFont="1" applyFill="1" applyBorder="1" applyAlignment="1" applyProtection="1">
      <alignment horizontal="center" vertical="center"/>
      <protection locked="0"/>
    </xf>
    <xf numFmtId="164" fontId="19" fillId="7" borderId="190" xfId="128" applyFont="1" applyFill="1" applyBorder="1" applyAlignment="1" applyProtection="1">
      <alignment horizontal="center" vertical="center"/>
      <protection locked="0"/>
    </xf>
    <xf numFmtId="164" fontId="19" fillId="7" borderId="182" xfId="128" applyFont="1" applyFill="1" applyBorder="1" applyAlignment="1" applyProtection="1">
      <alignment horizontal="center" vertical="center"/>
      <protection locked="0"/>
    </xf>
    <xf numFmtId="164" fontId="19" fillId="7" borderId="184" xfId="128" applyFont="1" applyFill="1" applyBorder="1" applyAlignment="1" applyProtection="1">
      <alignment horizontal="center" vertical="center"/>
      <protection locked="0"/>
    </xf>
    <xf numFmtId="164" fontId="19" fillId="6" borderId="182" xfId="128" applyFont="1" applyFill="1" applyBorder="1" applyAlignment="1" applyProtection="1">
      <alignment horizontal="center" vertical="center"/>
    </xf>
    <xf numFmtId="164" fontId="19" fillId="7" borderId="165" xfId="128" applyFont="1" applyFill="1" applyBorder="1" applyAlignment="1" applyProtection="1">
      <alignment horizontal="center" vertical="center"/>
      <protection locked="0"/>
    </xf>
    <xf numFmtId="164" fontId="19" fillId="7" borderId="164" xfId="128" applyFont="1" applyFill="1" applyBorder="1" applyAlignment="1" applyProtection="1">
      <alignment horizontal="center" vertical="center"/>
      <protection locked="0"/>
    </xf>
    <xf numFmtId="164" fontId="37" fillId="6" borderId="165" xfId="128" applyFont="1" applyFill="1" applyBorder="1" applyAlignment="1" applyProtection="1">
      <alignment horizontal="center" vertical="center"/>
    </xf>
    <xf numFmtId="164" fontId="37" fillId="6" borderId="164" xfId="128" applyFont="1" applyFill="1" applyBorder="1" applyAlignment="1" applyProtection="1">
      <alignment horizontal="center" vertical="center"/>
    </xf>
    <xf numFmtId="164" fontId="19" fillId="6" borderId="177" xfId="128" applyFont="1" applyFill="1" applyBorder="1" applyAlignment="1" applyProtection="1">
      <alignment horizontal="center" vertical="center"/>
    </xf>
    <xf numFmtId="164" fontId="19" fillId="6" borderId="183" xfId="128" applyFont="1" applyFill="1" applyBorder="1" applyAlignment="1" applyProtection="1">
      <alignment horizontal="center" vertical="center"/>
    </xf>
    <xf numFmtId="164" fontId="19" fillId="6" borderId="129" xfId="128" applyFont="1" applyFill="1" applyBorder="1" applyAlignment="1" applyProtection="1">
      <alignment horizontal="center" vertical="center"/>
    </xf>
    <xf numFmtId="164" fontId="37" fillId="6" borderId="167" xfId="128" applyFont="1" applyFill="1" applyBorder="1" applyAlignment="1" applyProtection="1">
      <alignment horizontal="center" vertical="center"/>
    </xf>
    <xf numFmtId="164" fontId="19" fillId="5" borderId="129" xfId="128" applyFont="1" applyFill="1" applyBorder="1" applyAlignment="1" applyProtection="1">
      <alignment horizontal="center" vertical="center"/>
    </xf>
    <xf numFmtId="0" fontId="19" fillId="0" borderId="91" xfId="0" applyFont="1" applyBorder="1" applyAlignment="1">
      <alignment horizontal="left" vertical="center" wrapText="1"/>
    </xf>
    <xf numFmtId="0" fontId="19" fillId="0" borderId="0" xfId="0" applyFont="1" applyAlignment="1">
      <alignment horizontal="left" vertical="center" wrapText="1"/>
    </xf>
    <xf numFmtId="0" fontId="19" fillId="0" borderId="31" xfId="0" applyFont="1" applyBorder="1" applyAlignment="1">
      <alignment horizontal="left" vertical="center" wrapText="1"/>
    </xf>
    <xf numFmtId="0" fontId="19" fillId="0" borderId="135" xfId="0" applyFont="1" applyBorder="1" applyAlignment="1">
      <alignment horizontal="left" vertical="center" wrapText="1"/>
    </xf>
    <xf numFmtId="164" fontId="19" fillId="6" borderId="188" xfId="128" applyFont="1" applyFill="1" applyBorder="1" applyAlignment="1" applyProtection="1">
      <alignment horizontal="center" vertical="center"/>
    </xf>
    <xf numFmtId="164" fontId="19" fillId="7" borderId="188" xfId="128" applyFont="1" applyFill="1" applyBorder="1" applyAlignment="1" applyProtection="1">
      <alignment horizontal="center" vertical="center"/>
      <protection locked="0"/>
    </xf>
    <xf numFmtId="164" fontId="19" fillId="7" borderId="195" xfId="128" applyFont="1" applyFill="1" applyBorder="1" applyAlignment="1" applyProtection="1">
      <alignment horizontal="center" vertical="center"/>
      <protection locked="0"/>
    </xf>
    <xf numFmtId="1" fontId="19" fillId="0" borderId="200" xfId="0" applyNumberFormat="1" applyFont="1" applyBorder="1" applyAlignment="1">
      <alignment horizontal="center" vertical="center"/>
    </xf>
    <xf numFmtId="0" fontId="19" fillId="0" borderId="201" xfId="0" applyFont="1" applyBorder="1" applyAlignment="1">
      <alignment horizontal="left" vertical="center"/>
    </xf>
    <xf numFmtId="164" fontId="19" fillId="5" borderId="168" xfId="128" applyFont="1" applyFill="1" applyBorder="1" applyAlignment="1" applyProtection="1">
      <alignment horizontal="center" vertical="center"/>
    </xf>
    <xf numFmtId="164" fontId="19" fillId="6" borderId="195" xfId="128" applyFont="1" applyFill="1" applyBorder="1" applyAlignment="1" applyProtection="1">
      <alignment horizontal="center" vertical="center"/>
    </xf>
    <xf numFmtId="0" fontId="19" fillId="7" borderId="31" xfId="0" applyFont="1" applyFill="1" applyBorder="1" applyAlignment="1">
      <alignment horizontal="left" vertical="center" wrapText="1"/>
    </xf>
    <xf numFmtId="0" fontId="19" fillId="7" borderId="0" xfId="0" applyFont="1" applyFill="1" applyAlignment="1">
      <alignment horizontal="left" vertical="center" wrapText="1"/>
    </xf>
    <xf numFmtId="0" fontId="19" fillId="7" borderId="135" xfId="0" applyFont="1" applyFill="1" applyBorder="1" applyAlignment="1">
      <alignment horizontal="left" vertical="center" wrapText="1"/>
    </xf>
    <xf numFmtId="0" fontId="19" fillId="0" borderId="109" xfId="0" applyFont="1" applyBorder="1" applyAlignment="1">
      <alignment horizontal="left" vertical="center" wrapText="1"/>
    </xf>
    <xf numFmtId="0" fontId="32" fillId="0" borderId="31" xfId="0" applyFont="1" applyBorder="1" applyAlignment="1">
      <alignment horizontal="left" vertical="center" wrapText="1"/>
    </xf>
    <xf numFmtId="0" fontId="32" fillId="0" borderId="0" xfId="0" applyFont="1" applyAlignment="1">
      <alignment horizontal="left" vertical="center" wrapText="1"/>
    </xf>
    <xf numFmtId="0" fontId="19" fillId="0" borderId="212" xfId="0" applyFont="1" applyBorder="1" applyAlignment="1">
      <alignment horizontal="left" vertical="center" wrapText="1"/>
    </xf>
    <xf numFmtId="0" fontId="19" fillId="0" borderId="92" xfId="0" applyFont="1" applyBorder="1" applyAlignment="1">
      <alignment horizontal="left" vertical="center" wrapText="1"/>
    </xf>
    <xf numFmtId="0" fontId="19" fillId="0" borderId="142" xfId="0" applyFont="1" applyBorder="1" applyAlignment="1">
      <alignment horizontal="left" vertical="center" wrapText="1"/>
    </xf>
    <xf numFmtId="0" fontId="9" fillId="18" borderId="4" xfId="131" applyFont="1" applyFill="1" applyBorder="1" applyAlignment="1" applyProtection="1">
      <alignment horizontal="center" vertical="center"/>
      <protection locked="0"/>
    </xf>
    <xf numFmtId="0" fontId="9" fillId="18" borderId="75" xfId="131" applyFont="1" applyFill="1" applyBorder="1" applyAlignment="1" applyProtection="1">
      <alignment horizontal="center" vertical="center"/>
      <protection locked="0"/>
    </xf>
    <xf numFmtId="0" fontId="9" fillId="18" borderId="143" xfId="131" applyFont="1" applyFill="1" applyBorder="1" applyAlignment="1" applyProtection="1">
      <alignment horizontal="center" vertical="center"/>
      <protection locked="0"/>
    </xf>
    <xf numFmtId="0" fontId="9" fillId="18" borderId="5" xfId="131" applyFont="1" applyFill="1" applyBorder="1" applyAlignment="1" applyProtection="1">
      <alignment horizontal="center" vertical="center"/>
      <protection locked="0"/>
    </xf>
    <xf numFmtId="0" fontId="9" fillId="18" borderId="92" xfId="131" applyFont="1" applyFill="1" applyBorder="1" applyAlignment="1" applyProtection="1">
      <alignment horizontal="center" vertical="center"/>
      <protection locked="0"/>
    </xf>
    <xf numFmtId="0" fontId="9" fillId="18" borderId="142" xfId="131" applyFont="1" applyFill="1" applyBorder="1" applyAlignment="1" applyProtection="1">
      <alignment horizontal="center" vertical="center"/>
      <protection locked="0"/>
    </xf>
    <xf numFmtId="0" fontId="9" fillId="18" borderId="6" xfId="131" applyFont="1" applyFill="1" applyBorder="1" applyAlignment="1" applyProtection="1">
      <alignment horizontal="center" vertical="center"/>
      <protection locked="0"/>
    </xf>
    <xf numFmtId="0" fontId="9" fillId="18" borderId="33" xfId="131" applyFont="1" applyFill="1" applyBorder="1" applyAlignment="1" applyProtection="1">
      <alignment horizontal="center" vertical="center"/>
      <protection locked="0"/>
    </xf>
    <xf numFmtId="0" fontId="9" fillId="18" borderId="14" xfId="131" applyFont="1" applyFill="1" applyBorder="1" applyAlignment="1" applyProtection="1">
      <alignment horizontal="center" vertical="center"/>
      <protection locked="0"/>
    </xf>
    <xf numFmtId="0" fontId="41" fillId="20" borderId="2" xfId="0" applyFont="1" applyFill="1" applyBorder="1" applyAlignment="1" applyProtection="1">
      <alignment horizontal="center" vertical="center" wrapText="1"/>
      <protection locked="0"/>
    </xf>
    <xf numFmtId="0" fontId="41" fillId="20" borderId="10" xfId="0" applyFont="1" applyFill="1" applyBorder="1" applyAlignment="1" applyProtection="1">
      <alignment horizontal="center" vertical="center" wrapText="1"/>
      <protection locked="0"/>
    </xf>
    <xf numFmtId="0" fontId="9" fillId="21" borderId="2" xfId="0" applyFont="1" applyFill="1" applyBorder="1" applyAlignment="1" applyProtection="1">
      <alignment horizontal="center" vertical="center" wrapText="1"/>
      <protection locked="0"/>
    </xf>
    <xf numFmtId="0" fontId="9" fillId="21" borderId="10" xfId="0" applyFont="1" applyFill="1" applyBorder="1" applyAlignment="1" applyProtection="1">
      <alignment horizontal="center" vertical="center" wrapText="1"/>
      <protection locked="0"/>
    </xf>
    <xf numFmtId="0" fontId="41" fillId="21" borderId="2" xfId="0" applyFont="1" applyFill="1" applyBorder="1" applyAlignment="1" applyProtection="1">
      <alignment horizontal="center" vertical="center" wrapText="1"/>
      <protection locked="0"/>
    </xf>
    <xf numFmtId="0" fontId="41" fillId="21" borderId="10" xfId="0" applyFont="1" applyFill="1" applyBorder="1" applyAlignment="1" applyProtection="1">
      <alignment horizontal="center" vertical="center" wrapText="1"/>
      <protection locked="0"/>
    </xf>
    <xf numFmtId="0" fontId="9" fillId="18" borderId="2" xfId="0" applyFont="1" applyFill="1" applyBorder="1" applyAlignment="1" applyProtection="1">
      <alignment horizontal="center" vertical="center" wrapText="1"/>
      <protection locked="0"/>
    </xf>
    <xf numFmtId="0" fontId="9" fillId="18" borderId="10" xfId="0" applyFont="1" applyFill="1" applyBorder="1" applyAlignment="1" applyProtection="1">
      <alignment horizontal="center" vertical="center" wrapText="1"/>
      <protection locked="0"/>
    </xf>
    <xf numFmtId="0" fontId="41" fillId="18" borderId="2" xfId="0" applyFont="1" applyFill="1" applyBorder="1" applyAlignment="1" applyProtection="1">
      <alignment horizontal="center" vertical="center" wrapText="1"/>
      <protection locked="0"/>
    </xf>
    <xf numFmtId="0" fontId="41" fillId="18" borderId="3" xfId="0" applyFont="1" applyFill="1" applyBorder="1" applyAlignment="1" applyProtection="1">
      <alignment horizontal="center" vertical="center" wrapText="1"/>
      <protection locked="0"/>
    </xf>
    <xf numFmtId="0" fontId="9" fillId="20" borderId="2" xfId="0" applyFont="1" applyFill="1" applyBorder="1" applyAlignment="1" applyProtection="1">
      <alignment horizontal="center" vertical="center" wrapText="1"/>
      <protection locked="0"/>
    </xf>
    <xf numFmtId="0" fontId="9" fillId="20" borderId="10" xfId="0" applyFont="1" applyFill="1" applyBorder="1" applyAlignment="1" applyProtection="1">
      <alignment horizontal="center" vertical="center" wrapText="1"/>
      <protection locked="0"/>
    </xf>
    <xf numFmtId="0" fontId="41" fillId="18" borderId="10" xfId="0" applyFont="1" applyFill="1" applyBorder="1" applyAlignment="1" applyProtection="1">
      <alignment horizontal="center" vertical="center" wrapText="1"/>
      <protection locked="0"/>
    </xf>
    <xf numFmtId="0" fontId="9" fillId="19" borderId="1" xfId="0" applyFont="1" applyFill="1" applyBorder="1" applyAlignment="1" applyProtection="1">
      <alignment horizontal="center" vertical="center" wrapText="1"/>
      <protection locked="0"/>
    </xf>
    <xf numFmtId="0" fontId="9" fillId="18" borderId="6" xfId="0" applyFont="1" applyFill="1" applyBorder="1" applyAlignment="1" applyProtection="1">
      <alignment horizontal="center" vertical="center" wrapText="1"/>
      <protection locked="0"/>
    </xf>
    <xf numFmtId="0" fontId="9" fillId="18" borderId="14" xfId="0" applyFont="1" applyFill="1" applyBorder="1" applyAlignment="1" applyProtection="1">
      <alignment horizontal="center" vertical="center" wrapText="1"/>
      <protection locked="0"/>
    </xf>
    <xf numFmtId="0" fontId="9" fillId="19" borderId="6" xfId="0" applyFont="1" applyFill="1" applyBorder="1" applyAlignment="1" applyProtection="1">
      <alignment horizontal="center" vertical="center"/>
      <protection locked="0"/>
    </xf>
    <xf numFmtId="0" fontId="9" fillId="19" borderId="33" xfId="0" applyFont="1" applyFill="1" applyBorder="1" applyAlignment="1" applyProtection="1">
      <alignment horizontal="center" vertical="center"/>
      <protection locked="0"/>
    </xf>
    <xf numFmtId="0" fontId="9" fillId="19" borderId="14" xfId="0" applyFont="1" applyFill="1" applyBorder="1" applyAlignment="1" applyProtection="1">
      <alignment horizontal="center" vertical="center"/>
      <protection locked="0"/>
    </xf>
    <xf numFmtId="0" fontId="9" fillId="18" borderId="7" xfId="0" applyFont="1" applyFill="1" applyBorder="1" applyAlignment="1" applyProtection="1">
      <alignment horizontal="center" vertical="center" wrapText="1"/>
      <protection locked="0"/>
    </xf>
    <xf numFmtId="0" fontId="9" fillId="18" borderId="6" xfId="0" applyFont="1" applyFill="1" applyBorder="1" applyAlignment="1" applyProtection="1">
      <alignment horizontal="center" vertical="center"/>
      <protection locked="0"/>
    </xf>
    <xf numFmtId="0" fontId="9" fillId="18" borderId="33" xfId="0" applyFont="1" applyFill="1" applyBorder="1" applyAlignment="1" applyProtection="1">
      <alignment horizontal="center" vertical="center"/>
      <protection locked="0"/>
    </xf>
    <xf numFmtId="0" fontId="9" fillId="18" borderId="14" xfId="0" applyFont="1" applyFill="1" applyBorder="1" applyAlignment="1" applyProtection="1">
      <alignment horizontal="center" vertical="center"/>
      <protection locked="0"/>
    </xf>
    <xf numFmtId="0" fontId="9" fillId="18" borderId="33" xfId="0" applyFont="1" applyFill="1" applyBorder="1" applyAlignment="1" applyProtection="1">
      <alignment horizontal="center" vertical="center" wrapText="1"/>
      <protection locked="0"/>
    </xf>
    <xf numFmtId="0" fontId="9" fillId="20" borderId="6" xfId="0" applyFont="1" applyFill="1" applyBorder="1" applyAlignment="1" applyProtection="1">
      <alignment horizontal="center" vertical="center" wrapText="1"/>
      <protection locked="0"/>
    </xf>
    <xf numFmtId="0" fontId="9" fillId="20" borderId="33" xfId="0" applyFont="1" applyFill="1" applyBorder="1" applyAlignment="1" applyProtection="1">
      <alignment horizontal="center" vertical="center" wrapText="1"/>
      <protection locked="0"/>
    </xf>
    <xf numFmtId="0" fontId="9" fillId="20" borderId="14" xfId="0" applyFont="1" applyFill="1" applyBorder="1" applyAlignment="1" applyProtection="1">
      <alignment horizontal="center" vertical="center" wrapText="1"/>
      <protection locked="0"/>
    </xf>
    <xf numFmtId="0" fontId="9" fillId="21" borderId="6" xfId="0" applyFont="1" applyFill="1" applyBorder="1" applyAlignment="1" applyProtection="1">
      <alignment horizontal="center" vertical="center" wrapText="1"/>
      <protection locked="0"/>
    </xf>
    <xf numFmtId="0" fontId="9" fillId="21" borderId="33" xfId="0" applyFont="1" applyFill="1" applyBorder="1" applyAlignment="1" applyProtection="1">
      <alignment horizontal="center" vertical="center" wrapText="1"/>
      <protection locked="0"/>
    </xf>
    <xf numFmtId="0" fontId="9" fillId="21" borderId="14" xfId="0" applyFont="1" applyFill="1" applyBorder="1" applyAlignment="1" applyProtection="1">
      <alignment horizontal="center" vertical="center" wrapText="1"/>
      <protection locked="0"/>
    </xf>
    <xf numFmtId="0" fontId="41" fillId="19" borderId="2" xfId="0" applyFont="1" applyFill="1" applyBorder="1" applyAlignment="1" applyProtection="1">
      <alignment horizontal="center" vertical="center" wrapText="1"/>
      <protection locked="0"/>
    </xf>
    <xf numFmtId="0" fontId="41" fillId="19" borderId="10" xfId="0" applyFont="1" applyFill="1" applyBorder="1" applyAlignment="1" applyProtection="1">
      <alignment horizontal="center" vertical="center" wrapText="1"/>
      <protection locked="0"/>
    </xf>
    <xf numFmtId="0" fontId="41" fillId="18" borderId="138" xfId="0" applyFont="1" applyFill="1" applyBorder="1" applyAlignment="1" applyProtection="1">
      <alignment horizontal="center" vertical="center" wrapText="1"/>
      <protection locked="0"/>
    </xf>
    <xf numFmtId="0" fontId="9" fillId="18" borderId="135" xfId="0" applyFont="1" applyFill="1" applyBorder="1" applyAlignment="1" applyProtection="1">
      <alignment horizontal="center" vertical="center" wrapText="1"/>
      <protection locked="0"/>
    </xf>
    <xf numFmtId="0" fontId="9" fillId="18" borderId="236" xfId="0" applyFont="1" applyFill="1" applyBorder="1" applyAlignment="1" applyProtection="1">
      <alignment horizontal="center" vertical="center"/>
      <protection locked="0"/>
    </xf>
    <xf numFmtId="0" fontId="9" fillId="18" borderId="91" xfId="0" applyFont="1" applyFill="1" applyBorder="1" applyAlignment="1" applyProtection="1">
      <alignment horizontal="center" vertical="center"/>
      <protection locked="0"/>
    </xf>
    <xf numFmtId="0" fontId="9" fillId="18" borderId="91" xfId="0" applyFont="1" applyFill="1" applyBorder="1" applyAlignment="1" applyProtection="1">
      <alignment horizontal="center" vertical="center" wrapText="1"/>
      <protection locked="0"/>
    </xf>
    <xf numFmtId="0" fontId="9" fillId="18" borderId="0" xfId="0" applyFont="1" applyFill="1" applyAlignment="1" applyProtection="1">
      <alignment horizontal="center" vertical="center" wrapText="1"/>
      <protection locked="0"/>
    </xf>
    <xf numFmtId="0" fontId="9" fillId="18" borderId="92" xfId="0" applyFont="1" applyFill="1" applyBorder="1" applyAlignment="1" applyProtection="1">
      <alignment horizontal="center" vertical="center" wrapText="1"/>
      <protection locked="0"/>
    </xf>
    <xf numFmtId="0" fontId="9" fillId="18" borderId="142" xfId="0" applyFont="1" applyFill="1" applyBorder="1" applyAlignment="1" applyProtection="1">
      <alignment horizontal="center" vertical="center" wrapText="1"/>
      <protection locked="0"/>
    </xf>
    <xf numFmtId="0" fontId="9" fillId="19" borderId="121" xfId="0" applyFont="1" applyFill="1" applyBorder="1" applyAlignment="1" applyProtection="1">
      <alignment horizontal="center" vertical="center"/>
      <protection locked="0"/>
    </xf>
    <xf numFmtId="0" fontId="9" fillId="19" borderId="122" xfId="0" applyFont="1" applyFill="1" applyBorder="1" applyAlignment="1" applyProtection="1">
      <alignment horizontal="center" vertical="center"/>
      <protection locked="0"/>
    </xf>
    <xf numFmtId="0" fontId="9" fillId="19" borderId="123" xfId="0" applyFont="1" applyFill="1" applyBorder="1" applyAlignment="1" applyProtection="1">
      <alignment horizontal="center" vertical="center"/>
      <protection locked="0"/>
    </xf>
    <xf numFmtId="0" fontId="9" fillId="18" borderId="121" xfId="0" applyFont="1" applyFill="1" applyBorder="1" applyAlignment="1" applyProtection="1">
      <alignment horizontal="center" vertical="center"/>
      <protection locked="0"/>
    </xf>
    <xf numFmtId="0" fontId="9" fillId="18" borderId="122" xfId="0" applyFont="1" applyFill="1" applyBorder="1" applyAlignment="1" applyProtection="1">
      <alignment horizontal="center" vertical="center"/>
      <protection locked="0"/>
    </xf>
    <xf numFmtId="0" fontId="9" fillId="18" borderId="123" xfId="0" applyFont="1" applyFill="1" applyBorder="1" applyAlignment="1" applyProtection="1">
      <alignment horizontal="center" vertical="center"/>
      <protection locked="0"/>
    </xf>
    <xf numFmtId="37" fontId="9" fillId="7" borderId="0" xfId="129" applyFont="1" applyFill="1" applyAlignment="1" applyProtection="1">
      <alignment horizontal="center" vertical="center"/>
      <protection locked="0"/>
    </xf>
    <xf numFmtId="37" fontId="9" fillId="7" borderId="0" xfId="131" applyNumberFormat="1" applyFont="1" applyFill="1" applyAlignment="1" applyProtection="1">
      <alignment horizontal="center"/>
      <protection locked="0"/>
    </xf>
    <xf numFmtId="0" fontId="13" fillId="7" borderId="1" xfId="131" applyFont="1" applyFill="1" applyBorder="1" applyAlignment="1" applyProtection="1">
      <alignment horizontal="center"/>
      <protection locked="0"/>
    </xf>
    <xf numFmtId="0" fontId="10" fillId="7" borderId="1" xfId="0" applyFont="1" applyFill="1" applyBorder="1" applyAlignment="1" applyProtection="1">
      <alignment horizontal="center"/>
      <protection locked="0"/>
    </xf>
    <xf numFmtId="37" fontId="33" fillId="7" borderId="92" xfId="129" applyFont="1" applyFill="1" applyBorder="1" applyAlignment="1" applyProtection="1">
      <alignment horizontal="center"/>
      <protection locked="0"/>
    </xf>
    <xf numFmtId="37" fontId="9" fillId="7" borderId="75" xfId="129" applyFont="1" applyFill="1" applyBorder="1" applyAlignment="1" applyProtection="1">
      <alignment horizontal="center"/>
      <protection locked="0"/>
    </xf>
    <xf numFmtId="0" fontId="9" fillId="10" borderId="7" xfId="0" applyFont="1" applyFill="1" applyBorder="1" applyAlignment="1" applyProtection="1">
      <alignment horizontal="center" vertical="center" wrapText="1"/>
      <protection locked="0"/>
    </xf>
    <xf numFmtId="0" fontId="9" fillId="10" borderId="10" xfId="0" applyFont="1" applyFill="1" applyBorder="1" applyAlignment="1" applyProtection="1">
      <alignment horizontal="center" vertical="center" wrapText="1"/>
      <protection locked="0"/>
    </xf>
    <xf numFmtId="0" fontId="9" fillId="10" borderId="119" xfId="0" applyFont="1" applyFill="1" applyBorder="1" applyAlignment="1" applyProtection="1">
      <alignment horizontal="center" vertical="center" wrapText="1"/>
      <protection locked="0"/>
    </xf>
    <xf numFmtId="0" fontId="9" fillId="10" borderId="121" xfId="0" applyFont="1" applyFill="1" applyBorder="1" applyAlignment="1" applyProtection="1">
      <alignment horizontal="center" vertical="center" wrapText="1"/>
      <protection locked="0"/>
    </xf>
    <xf numFmtId="0" fontId="9" fillId="10" borderId="122" xfId="0" applyFont="1" applyFill="1" applyBorder="1" applyAlignment="1" applyProtection="1">
      <alignment horizontal="center" vertical="center" wrapText="1"/>
      <protection locked="0"/>
    </xf>
    <xf numFmtId="0" fontId="9" fillId="10" borderId="123" xfId="0" applyFont="1" applyFill="1" applyBorder="1" applyAlignment="1" applyProtection="1">
      <alignment horizontal="center" vertical="center" wrapText="1"/>
      <protection locked="0"/>
    </xf>
    <xf numFmtId="0" fontId="9" fillId="10" borderId="2" xfId="0" applyFont="1" applyFill="1" applyBorder="1" applyAlignment="1" applyProtection="1">
      <alignment horizontal="center" vertical="center" wrapText="1"/>
      <protection locked="0"/>
    </xf>
    <xf numFmtId="0" fontId="9" fillId="10" borderId="6" xfId="0" applyFont="1" applyFill="1" applyBorder="1" applyAlignment="1" applyProtection="1">
      <alignment horizontal="center" vertical="center" wrapText="1"/>
      <protection locked="0"/>
    </xf>
    <xf numFmtId="0" fontId="9" fillId="10" borderId="14" xfId="0" applyFont="1" applyFill="1" applyBorder="1" applyAlignment="1" applyProtection="1">
      <alignment horizontal="center" vertical="center" wrapText="1"/>
      <protection locked="0"/>
    </xf>
    <xf numFmtId="49" fontId="9" fillId="7" borderId="1" xfId="129" applyNumberFormat="1" applyFont="1" applyFill="1" applyBorder="1" applyAlignment="1" applyProtection="1">
      <alignment horizontal="center"/>
      <protection locked="0"/>
    </xf>
    <xf numFmtId="37" fontId="9" fillId="7" borderId="6" xfId="129" applyFont="1" applyFill="1" applyBorder="1" applyAlignment="1" applyProtection="1">
      <alignment horizontal="center"/>
      <protection locked="0"/>
    </xf>
    <xf numFmtId="37" fontId="9" fillId="7" borderId="33" xfId="129" applyFont="1" applyFill="1" applyBorder="1" applyAlignment="1" applyProtection="1">
      <alignment horizontal="center"/>
      <protection locked="0"/>
    </xf>
    <xf numFmtId="37" fontId="9" fillId="7" borderId="14" xfId="129" applyFont="1" applyFill="1" applyBorder="1" applyAlignment="1" applyProtection="1">
      <alignment horizontal="center"/>
      <protection locked="0"/>
    </xf>
    <xf numFmtId="0" fontId="10" fillId="7" borderId="6" xfId="0" applyFont="1" applyFill="1" applyBorder="1" applyAlignment="1" applyProtection="1">
      <alignment horizontal="center" vertical="center"/>
      <protection locked="0"/>
    </xf>
    <xf numFmtId="0" fontId="10" fillId="7" borderId="33" xfId="0" applyFont="1" applyFill="1" applyBorder="1" applyAlignment="1" applyProtection="1">
      <alignment horizontal="center" vertical="center"/>
      <protection locked="0"/>
    </xf>
    <xf numFmtId="0" fontId="10" fillId="7" borderId="14" xfId="0" applyFont="1" applyFill="1" applyBorder="1" applyAlignment="1" applyProtection="1">
      <alignment horizontal="center" vertical="center"/>
      <protection locked="0"/>
    </xf>
  </cellXfs>
  <cellStyles count="133">
    <cellStyle name="20% - Énfasis1 2" xfId="2" xr:uid="{00000000-0005-0000-0000-000000000000}"/>
    <cellStyle name="40% - Énfasis2 2" xfId="6" xr:uid="{00000000-0005-0000-0000-000001000000}"/>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3" builtinId="9" hidden="1"/>
    <cellStyle name="Hipervínculo visitado" xfId="24" builtinId="9" hidden="1"/>
    <cellStyle name="Hipervínculo visitado" xfId="25" builtinId="9" hidden="1"/>
    <cellStyle name="Hipervínculo visitado" xfId="26" builtinId="9" hidden="1"/>
    <cellStyle name="Hipervínculo visitado" xfId="27" builtinId="9" hidden="1"/>
    <cellStyle name="Hipervínculo visitado" xfId="28" builtinId="9" hidden="1"/>
    <cellStyle name="Hipervínculo visitado" xfId="29" builtinId="9" hidden="1"/>
    <cellStyle name="Hipervínculo visitado" xfId="30" builtinId="9" hidden="1"/>
    <cellStyle name="Hipervínculo visitado" xfId="31" builtinId="9" hidden="1"/>
    <cellStyle name="Hipervínculo visitado" xfId="32" builtinId="9" hidden="1"/>
    <cellStyle name="Hipervínculo visitado" xfId="33" builtinId="9" hidden="1"/>
    <cellStyle name="Hipervínculo visitado" xfId="34" builtinId="9" hidden="1"/>
    <cellStyle name="Hipervínculo visitado" xfId="35" builtinId="9" hidden="1"/>
    <cellStyle name="Hipervínculo visitado" xfId="36" builtinId="9" hidden="1"/>
    <cellStyle name="Hipervínculo visitado" xfId="37" builtinId="9" hidden="1"/>
    <cellStyle name="Hipervínculo visitado" xfId="38" builtinId="9" hidden="1"/>
    <cellStyle name="Hipervínculo visitado" xfId="39" builtinId="9" hidden="1"/>
    <cellStyle name="Hipervínculo visitado" xfId="40" builtinId="9" hidden="1"/>
    <cellStyle name="Hipervínculo visitado" xfId="41" builtinId="9" hidden="1"/>
    <cellStyle name="Hipervínculo visitado" xfId="42" builtinId="9" hidden="1"/>
    <cellStyle name="Hipervínculo visitado" xfId="43" builtinId="9" hidden="1"/>
    <cellStyle name="Hipervínculo visitado" xfId="44" builtinId="9" hidden="1"/>
    <cellStyle name="Hipervínculo visitado" xfId="45" builtinId="9" hidden="1"/>
    <cellStyle name="Hipervínculo visitado" xfId="46" builtinId="9" hidden="1"/>
    <cellStyle name="Hipervínculo visitado" xfId="47" builtinId="9" hidden="1"/>
    <cellStyle name="Hipervínculo visitado" xfId="48" builtinId="9" hidden="1"/>
    <cellStyle name="Hipervínculo visitado" xfId="49" builtinId="9" hidden="1"/>
    <cellStyle name="Hipervínculo visitado" xfId="50" builtinId="9" hidden="1"/>
    <cellStyle name="Hipervínculo visitado" xfId="51" builtinId="9" hidden="1"/>
    <cellStyle name="Hipervínculo visitado" xfId="52" builtinId="9" hidden="1"/>
    <cellStyle name="Hipervínculo visitado" xfId="53" builtinId="9" hidden="1"/>
    <cellStyle name="Hipervínculo visitado" xfId="54" builtinId="9" hidden="1"/>
    <cellStyle name="Hipervínculo visitado" xfId="55" builtinId="9" hidden="1"/>
    <cellStyle name="Hipervínculo visitado" xfId="56" builtinId="9" hidden="1"/>
    <cellStyle name="Hipervínculo visitado" xfId="57" builtinId="9" hidden="1"/>
    <cellStyle name="Hipervínculo visitado" xfId="58" builtinId="9" hidden="1"/>
    <cellStyle name="Hipervínculo visitado" xfId="59" builtinId="9" hidden="1"/>
    <cellStyle name="Hipervínculo visitado" xfId="60" builtinId="9" hidden="1"/>
    <cellStyle name="Hipervínculo visitado" xfId="61" builtinId="9" hidden="1"/>
    <cellStyle name="Hipervínculo visitado" xfId="62" builtinId="9" hidden="1"/>
    <cellStyle name="Hipervínculo visitado" xfId="63" builtinId="9" hidden="1"/>
    <cellStyle name="Hipervínculo visitado" xfId="64" builtinId="9" hidden="1"/>
    <cellStyle name="Hipervínculo visitado" xfId="65" builtinId="9" hidden="1"/>
    <cellStyle name="Hipervínculo visitado" xfId="66" builtinId="9" hidden="1"/>
    <cellStyle name="Hipervínculo visitado" xfId="67" builtinId="9" hidden="1"/>
    <cellStyle name="Hipervínculo visitado" xfId="68" builtinId="9" hidden="1"/>
    <cellStyle name="Hipervínculo visitado" xfId="69" builtinId="9" hidden="1"/>
    <cellStyle name="Hipervínculo visitado" xfId="70" builtinId="9" hidden="1"/>
    <cellStyle name="Hipervínculo visitado" xfId="71" builtinId="9" hidden="1"/>
    <cellStyle name="Hipervínculo visitado" xfId="72" builtinId="9" hidden="1"/>
    <cellStyle name="Hipervínculo visitado" xfId="73" builtinId="9" hidden="1"/>
    <cellStyle name="Hipervínculo visitado" xfId="74" builtinId="9" hidden="1"/>
    <cellStyle name="Hipervínculo visitado" xfId="75" builtinId="9" hidden="1"/>
    <cellStyle name="Hipervínculo visitado" xfId="76" builtinId="9" hidden="1"/>
    <cellStyle name="Hipervínculo visitado" xfId="77" builtinId="9" hidden="1"/>
    <cellStyle name="Hipervínculo visitado" xfId="78" builtinId="9" hidden="1"/>
    <cellStyle name="Hipervínculo visitado" xfId="79" builtinId="9" hidden="1"/>
    <cellStyle name="Hipervínculo visitado" xfId="80" builtinId="9" hidden="1"/>
    <cellStyle name="Hipervínculo visitado" xfId="81" builtinId="9" hidden="1"/>
    <cellStyle name="Hipervínculo visitado" xfId="82" builtinId="9" hidden="1"/>
    <cellStyle name="Hipervínculo visitado" xfId="83" builtinId="9" hidden="1"/>
    <cellStyle name="Hipervínculo visitado" xfId="84" builtinId="9" hidden="1"/>
    <cellStyle name="Hipervínculo visitado" xfId="85" builtinId="9" hidden="1"/>
    <cellStyle name="Hipervínculo visitado" xfId="86" builtinId="9" hidden="1"/>
    <cellStyle name="Hipervínculo visitado" xfId="87" builtinId="9" hidden="1"/>
    <cellStyle name="Hipervínculo visitado" xfId="88" builtinId="9" hidden="1"/>
    <cellStyle name="Hipervínculo visitado" xfId="89" builtinId="9" hidden="1"/>
    <cellStyle name="Hipervínculo visitado" xfId="90" builtinId="9" hidden="1"/>
    <cellStyle name="Hipervínculo visitado" xfId="91" builtinId="9" hidden="1"/>
    <cellStyle name="Hipervínculo visitado" xfId="92" builtinId="9" hidden="1"/>
    <cellStyle name="Hipervínculo visitado" xfId="93" builtinId="9" hidden="1"/>
    <cellStyle name="Hipervínculo visitado" xfId="94" builtinId="9" hidden="1"/>
    <cellStyle name="Hipervínculo visitado" xfId="95" builtinId="9" hidden="1"/>
    <cellStyle name="Hipervínculo visitado" xfId="96" builtinId="9" hidden="1"/>
    <cellStyle name="Hipervínculo visitado" xfId="97" builtinId="9" hidden="1"/>
    <cellStyle name="Hipervínculo visitado" xfId="98" builtinId="9" hidden="1"/>
    <cellStyle name="Hipervínculo visitado" xfId="99" builtinId="9" hidden="1"/>
    <cellStyle name="Hipervínculo visitado" xfId="100" builtinId="9" hidden="1"/>
    <cellStyle name="Hipervínculo visitado" xfId="101" builtinId="9" hidden="1"/>
    <cellStyle name="Hipervínculo visitado" xfId="102" builtinId="9" hidden="1"/>
    <cellStyle name="Hipervínculo visitado" xfId="103" builtinId="9" hidden="1"/>
    <cellStyle name="Hipervínculo visitado" xfId="104" builtinId="9" hidden="1"/>
    <cellStyle name="Hipervínculo visitado" xfId="105" builtinId="9" hidden="1"/>
    <cellStyle name="Hipervínculo visitado" xfId="106" builtinId="9" hidden="1"/>
    <cellStyle name="Hipervínculo visitado" xfId="107" builtinId="9" hidden="1"/>
    <cellStyle name="Hipervínculo visitado" xfId="108" builtinId="9" hidden="1"/>
    <cellStyle name="Hipervínculo visitado" xfId="109" builtinId="9" hidden="1"/>
    <cellStyle name="Hipervínculo visitado" xfId="110" builtinId="9" hidden="1"/>
    <cellStyle name="Hipervínculo visitado" xfId="111" builtinId="9" hidden="1"/>
    <cellStyle name="Hipervínculo visitado" xfId="112" builtinId="9" hidden="1"/>
    <cellStyle name="Hipervínculo visitado" xfId="113" builtinId="9" hidden="1"/>
    <cellStyle name="Hipervínculo visitado" xfId="114" builtinId="9" hidden="1"/>
    <cellStyle name="Hipervínculo visitado" xfId="115" builtinId="9" hidden="1"/>
    <cellStyle name="Hipervínculo visitado" xfId="116" builtinId="9" hidden="1"/>
    <cellStyle name="Hipervínculo visitado" xfId="117" builtinId="9" hidden="1"/>
    <cellStyle name="Hipervínculo visitado" xfId="118" builtinId="9" hidden="1"/>
    <cellStyle name="Hipervínculo visitado" xfId="119" builtinId="9" hidden="1"/>
    <cellStyle name="Hipervínculo visitado" xfId="120" builtinId="9" hidden="1"/>
    <cellStyle name="Hipervínculo visitado" xfId="121" builtinId="9" hidden="1"/>
    <cellStyle name="Hipervínculo visitado" xfId="122" builtinId="9" hidden="1"/>
    <cellStyle name="Hipervínculo visitado" xfId="123" builtinId="9" hidden="1"/>
    <cellStyle name="Hipervínculo visitado" xfId="124" builtinId="9" hidden="1"/>
    <cellStyle name="Hipervínculo visitado" xfId="125" builtinId="9" hidden="1"/>
    <cellStyle name="Hipervínculo visitado" xfId="126" builtinId="9" hidden="1"/>
    <cellStyle name="Millares" xfId="1" builtinId="3"/>
    <cellStyle name="Moneda" xfId="127" builtinId="4"/>
    <cellStyle name="Moneda [0]" xfId="128" builtinId="7"/>
    <cellStyle name="Nivel 4" xfId="130" xr:uid="{00000000-0005-0000-0000-00007B000000}"/>
    <cellStyle name="Normal" xfId="0" builtinId="0"/>
    <cellStyle name="Normal 2" xfId="3" xr:uid="{00000000-0005-0000-0000-00007D000000}"/>
    <cellStyle name="Normal 2 2" xfId="4" xr:uid="{00000000-0005-0000-0000-00007E000000}"/>
    <cellStyle name="Normal 2 2 2" xfId="7" xr:uid="{00000000-0005-0000-0000-00007F000000}"/>
    <cellStyle name="Normal 3" xfId="129" xr:uid="{00000000-0005-0000-0000-000080000000}"/>
    <cellStyle name="Normal 4" xfId="8" xr:uid="{00000000-0005-0000-0000-000081000000}"/>
    <cellStyle name="Normal 6" xfId="5" xr:uid="{00000000-0005-0000-0000-000082000000}"/>
    <cellStyle name="Normal_COSTO PLANTA 2008 MINHACIENDAcon reajuste EN 2010  SOBRE 2009 CON DE 7.67%" xfId="132" xr:uid="{F01D303B-2E84-42FB-B0C0-80FA23693866}"/>
    <cellStyle name="Normal_FORMATO" xfId="131" xr:uid="{D167EBAF-131E-41E2-B6A3-66428D053CAC}"/>
  </cellStyles>
  <dxfs count="328">
    <dxf>
      <numFmt numFmtId="172" formatCode="&quot;0&quot;0"/>
    </dxf>
    <dxf>
      <numFmt numFmtId="172" formatCode="&quot;0&quot;0"/>
    </dxf>
    <dxf>
      <numFmt numFmtId="172" formatCode="&quot;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2" formatCode="&quot;0&quot;0"/>
    </dxf>
    <dxf>
      <numFmt numFmtId="173" formatCode="&quot;00&quot;0"/>
    </dxf>
    <dxf>
      <numFmt numFmtId="172" formatCode="&quot;0&quot;0"/>
    </dxf>
    <dxf>
      <numFmt numFmtId="172" formatCode="&quot;0&quot;0"/>
    </dxf>
    <dxf>
      <numFmt numFmtId="172" formatCode="&quot;0&quot;0"/>
    </dxf>
    <dxf>
      <numFmt numFmtId="173" formatCode="&quot;0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2" formatCode="&quot;0&quot;0"/>
    </dxf>
    <dxf>
      <numFmt numFmtId="173" formatCode="&quot;0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2" formatCode="&quot;0&quot;0"/>
    </dxf>
    <dxf>
      <numFmt numFmtId="173" formatCode="&quot;0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2" formatCode="&quot;0&quot;0"/>
    </dxf>
    <dxf>
      <numFmt numFmtId="173" formatCode="&quot;0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3" formatCode="&quot;00&quot;0"/>
    </dxf>
    <dxf>
      <numFmt numFmtId="172" formatCode="&quot;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3" formatCode="&quot;0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
      <numFmt numFmtId="173" formatCode="&quot;00&quot;0"/>
    </dxf>
    <dxf>
      <numFmt numFmtId="172" formatCode="&quot;0&quot;0"/>
    </dxf>
    <dxf>
      <numFmt numFmtId="172" formatCode="&quot;0&quot;0"/>
    </dxf>
  </dxfs>
  <tableStyles count="0" defaultTableStyle="TableStyleMedium2" defaultPivotStyle="PivotStyleLight16"/>
  <colors>
    <mruColors>
      <color rgb="FF790909"/>
      <color rgb="FF8D0B0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304800</xdr:colOff>
      <xdr:row>9</xdr:row>
      <xdr:rowOff>127001</xdr:rowOff>
    </xdr:from>
    <xdr:to>
      <xdr:col>8</xdr:col>
      <xdr:colOff>952499</xdr:colOff>
      <xdr:row>13</xdr:row>
      <xdr:rowOff>119062</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614363" y="1829595"/>
          <a:ext cx="9982199" cy="5635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eaLnBrk="1" fontAlgn="auto" latinLnBrk="0" hangingPunct="1"/>
          <a:r>
            <a:rPr lang="es-CO" sz="1000" b="1">
              <a:solidFill>
                <a:schemeClr val="dk1"/>
              </a:solidFill>
              <a:effectLst/>
              <a:latin typeface="+mn-lt"/>
              <a:ea typeface="+mn-ea"/>
              <a:cs typeface="+mn-cs"/>
            </a:rPr>
            <a:t>NOTA:</a:t>
          </a:r>
          <a:r>
            <a:rPr lang="es-CO" sz="1000" b="1" baseline="0">
              <a:solidFill>
                <a:schemeClr val="dk1"/>
              </a:solidFill>
              <a:effectLst/>
              <a:latin typeface="+mn-lt"/>
              <a:ea typeface="+mn-ea"/>
              <a:cs typeface="+mn-cs"/>
            </a:rPr>
            <a:t> </a:t>
          </a:r>
          <a:r>
            <a:rPr lang="es-CO" sz="1000" baseline="0">
              <a:solidFill>
                <a:schemeClr val="dk1"/>
              </a:solidFill>
              <a:effectLst/>
              <a:latin typeface="+mn-lt"/>
              <a:ea typeface="+mn-ea"/>
              <a:cs typeface="+mn-cs"/>
            </a:rPr>
            <a:t>DILIGENCIE ÚNICAMENTE LAS CELDAS HABILITADAS PARA TAL FIN. HAGA USO DE LOS BOTONES AGRUPAR/ DESAGRUPAR (DE LA IZQUIERDA) PARA FACILITAR LA IDENTIFICACIÓN DE CUENTAS Y SUBCUENTAS. UTILICE </a:t>
          </a:r>
          <a:r>
            <a:rPr lang="es-CO" sz="1000" b="1" baseline="0">
              <a:solidFill>
                <a:schemeClr val="dk1"/>
              </a:solidFill>
              <a:effectLst/>
              <a:latin typeface="+mn-lt"/>
              <a:ea typeface="+mn-ea"/>
              <a:cs typeface="+mn-cs"/>
            </a:rPr>
            <a:t>SIEMPRE </a:t>
          </a:r>
          <a:r>
            <a:rPr lang="es-CO" sz="1000" baseline="0">
              <a:solidFill>
                <a:schemeClr val="dk1"/>
              </a:solidFill>
              <a:effectLst/>
              <a:latin typeface="+mn-lt"/>
              <a:ea typeface="+mn-ea"/>
              <a:cs typeface="+mn-cs"/>
            </a:rPr>
            <a:t>LA COLUMNA </a:t>
          </a:r>
          <a:r>
            <a:rPr lang="es-CO" sz="1000" i="0" baseline="0">
              <a:solidFill>
                <a:schemeClr val="dk1"/>
              </a:solidFill>
              <a:effectLst/>
              <a:latin typeface="+mn-lt"/>
              <a:ea typeface="+mn-ea"/>
              <a:cs typeface="+mn-cs"/>
            </a:rPr>
            <a:t>DE</a:t>
          </a:r>
          <a:r>
            <a:rPr lang="es-CO" sz="1000" i="1" u="sng" baseline="0">
              <a:solidFill>
                <a:schemeClr val="dk1"/>
              </a:solidFill>
              <a:effectLst/>
              <a:latin typeface="+mn-lt"/>
              <a:ea typeface="+mn-ea"/>
              <a:cs typeface="+mn-cs"/>
            </a:rPr>
            <a:t> BASE LEGAL/JUSTIFICACIÓN </a:t>
          </a:r>
          <a:r>
            <a:rPr lang="es-CO" sz="1000" baseline="0">
              <a:solidFill>
                <a:schemeClr val="dk1"/>
              </a:solidFill>
              <a:effectLst/>
              <a:latin typeface="+mn-lt"/>
              <a:ea typeface="+mn-ea"/>
              <a:cs typeface="+mn-cs"/>
            </a:rPr>
            <a:t>PARA REGISTRAR EL FUNDAMENTO JURÍDICO QUE SUSTENTA LA FACULTAD DEL ESTABLECIMIENTO PÚBLICO PARA PERCIBIR DICHO INGRESO Y LA EXPLICACIÓN DE SU ORIGEN O GENERACIÓN.</a:t>
          </a:r>
          <a:endParaRPr lang="es-CO" sz="1000">
            <a:effectLst/>
          </a:endParaRPr>
        </a:p>
      </xdr:txBody>
    </xdr:sp>
    <xdr:clientData/>
  </xdr:twoCellAnchor>
  <xdr:twoCellAnchor>
    <xdr:from>
      <xdr:col>2</xdr:col>
      <xdr:colOff>1</xdr:colOff>
      <xdr:row>20</xdr:row>
      <xdr:rowOff>0</xdr:rowOff>
    </xdr:from>
    <xdr:to>
      <xdr:col>8</xdr:col>
      <xdr:colOff>830036</xdr:colOff>
      <xdr:row>22</xdr:row>
      <xdr:rowOff>11906</xdr:rowOff>
    </xdr:to>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619126" y="2425473"/>
          <a:ext cx="9854973" cy="3724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100" b="1">
              <a:solidFill>
                <a:schemeClr val="dk1"/>
              </a:solidFill>
              <a:effectLst/>
              <a:latin typeface="+mn-lt"/>
              <a:ea typeface="+mn-ea"/>
              <a:cs typeface="+mn-cs"/>
            </a:rPr>
            <a:t>RECUERDE</a:t>
          </a:r>
          <a:r>
            <a:rPr lang="es-CO" sz="1100" b="1" baseline="0">
              <a:solidFill>
                <a:schemeClr val="dk1"/>
              </a:solidFill>
              <a:effectLst/>
              <a:latin typeface="+mn-lt"/>
              <a:ea typeface="+mn-ea"/>
              <a:cs typeface="+mn-cs"/>
            </a:rPr>
            <a:t> QUE LA LEGALIDAD DE LOS DATOS REGISTRADOS ES RESPONSABILIDAD DE LA ENTIDAD Y SU REPRESENTANTE LEGAL.</a:t>
          </a:r>
        </a:p>
        <a:p>
          <a:pPr marL="0" marR="0" lvl="0" indent="0" algn="ctr" defTabSz="914400" eaLnBrk="1" fontAlgn="auto" latinLnBrk="0" hangingPunct="1">
            <a:lnSpc>
              <a:spcPct val="100000"/>
            </a:lnSpc>
            <a:spcBef>
              <a:spcPts val="0"/>
            </a:spcBef>
            <a:spcAft>
              <a:spcPts val="0"/>
            </a:spcAft>
            <a:buClrTx/>
            <a:buSzTx/>
            <a:buFontTx/>
            <a:buNone/>
            <a:tabLst/>
            <a:defRPr/>
          </a:pPr>
          <a:endParaRPr lang="es-CO">
            <a:effectLst/>
          </a:endParaRPr>
        </a:p>
      </xdr:txBody>
    </xdr:sp>
    <xdr:clientData/>
  </xdr:twoCellAnchor>
  <xdr:twoCellAnchor>
    <xdr:from>
      <xdr:col>2</xdr:col>
      <xdr:colOff>11907</xdr:colOff>
      <xdr:row>15</xdr:row>
      <xdr:rowOff>11905</xdr:rowOff>
    </xdr:from>
    <xdr:to>
      <xdr:col>8</xdr:col>
      <xdr:colOff>964406</xdr:colOff>
      <xdr:row>19</xdr:row>
      <xdr:rowOff>83342</xdr:rowOff>
    </xdr:to>
    <xdr:sp macro="" textlink="">
      <xdr:nvSpPr>
        <xdr:cNvPr id="4" name="CuadroTexto 3">
          <a:extLst>
            <a:ext uri="{FF2B5EF4-FFF2-40B4-BE49-F238E27FC236}">
              <a16:creationId xmlns:a16="http://schemas.microsoft.com/office/drawing/2014/main" id="{00000000-0008-0000-0000-000004000000}"/>
            </a:ext>
          </a:extLst>
        </xdr:cNvPr>
        <xdr:cNvSpPr txBox="1"/>
      </xdr:nvSpPr>
      <xdr:spPr>
        <a:xfrm>
          <a:off x="631032" y="2571749"/>
          <a:ext cx="9977437" cy="642937"/>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lang="es-CO" sz="1000" b="1">
              <a:solidFill>
                <a:schemeClr val="dk1"/>
              </a:solidFill>
              <a:effectLst/>
              <a:latin typeface="+mn-lt"/>
              <a:ea typeface="+mn-ea"/>
              <a:cs typeface="+mn-cs"/>
            </a:rPr>
            <a:t>NOTA:</a:t>
          </a:r>
          <a:r>
            <a:rPr lang="es-CO" sz="1000" b="1" baseline="0">
              <a:solidFill>
                <a:schemeClr val="dk1"/>
              </a:solidFill>
              <a:effectLst/>
              <a:latin typeface="+mn-lt"/>
              <a:ea typeface="+mn-ea"/>
              <a:cs typeface="+mn-cs"/>
            </a:rPr>
            <a:t> </a:t>
          </a:r>
          <a:r>
            <a:rPr lang="es-CO" sz="1000" b="0" baseline="0">
              <a:solidFill>
                <a:schemeClr val="dk1"/>
              </a:solidFill>
              <a:effectLst/>
              <a:latin typeface="+mn-lt"/>
              <a:ea typeface="+mn-ea"/>
              <a:cs typeface="+mn-cs"/>
            </a:rPr>
            <a:t>VERIFIQUE QUE LA TOTALIDAD DE LOS INGRESOS QUE PERCIBE EL ESTABLECIMIENTO  PÚBLICO QUEDEN DILIGENCIADOS EN EL FORMULARIO DE PROGRAMACIÓN, EN CASO DE QUEDAR  INCLUIDO AL FINAL DE  LA PROGRAMACIÓN  VERIFIQUE QUE TENGA EL CONCEPTO HABILITADO EN EL  SISTEMA  INTEGRADODE INFORMACIÓN FINANCIERA - SIIF, EN CASO CONTRARIO COMUNIQUE LA NOIVEDAD MEDIANTE EL PROCEDIMIENTO PREVISTO.</a:t>
          </a:r>
        </a:p>
        <a:p>
          <a:pPr algn="ctr" eaLnBrk="1" fontAlgn="auto" latinLnBrk="0" hangingPunct="1"/>
          <a:endParaRPr lang="es-CO" sz="10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154522</xdr:colOff>
      <xdr:row>0</xdr:row>
      <xdr:rowOff>111125</xdr:rowOff>
    </xdr:from>
    <xdr:to>
      <xdr:col>13</xdr:col>
      <xdr:colOff>1118811</xdr:colOff>
      <xdr:row>5</xdr:row>
      <xdr:rowOff>23812</xdr:rowOff>
    </xdr:to>
    <xdr:grpSp>
      <xdr:nvGrpSpPr>
        <xdr:cNvPr id="2" name="Grupo 1">
          <a:extLst>
            <a:ext uri="{FF2B5EF4-FFF2-40B4-BE49-F238E27FC236}">
              <a16:creationId xmlns:a16="http://schemas.microsoft.com/office/drawing/2014/main" id="{00000000-0008-0000-0500-000002000000}"/>
            </a:ext>
          </a:extLst>
        </xdr:cNvPr>
        <xdr:cNvGrpSpPr/>
      </xdr:nvGrpSpPr>
      <xdr:grpSpPr>
        <a:xfrm>
          <a:off x="14494939" y="111125"/>
          <a:ext cx="9028789" cy="653520"/>
          <a:chOff x="11393715" y="1147536"/>
          <a:chExt cx="10619861" cy="1450807"/>
        </a:xfrm>
      </xdr:grpSpPr>
      <xdr:sp macro="" textlink="">
        <xdr:nvSpPr>
          <xdr:cNvPr id="3" name="Recortar rectángulo de esquina diagonal 2">
            <a:extLst>
              <a:ext uri="{FF2B5EF4-FFF2-40B4-BE49-F238E27FC236}">
                <a16:creationId xmlns:a16="http://schemas.microsoft.com/office/drawing/2014/main" id="{00000000-0008-0000-0500-000003000000}"/>
              </a:ext>
            </a:extLst>
          </xdr:cNvPr>
          <xdr:cNvSpPr/>
        </xdr:nvSpPr>
        <xdr:spPr>
          <a:xfrm>
            <a:off x="11393715" y="1147536"/>
            <a:ext cx="10619861" cy="1450807"/>
          </a:xfrm>
          <a:prstGeom prst="snip2Diag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es-CO" sz="1100"/>
          </a:p>
        </xdr:txBody>
      </xdr:sp>
      <xdr:sp macro="" textlink="">
        <xdr:nvSpPr>
          <xdr:cNvPr id="4" name="CuadroTexto 3">
            <a:extLst>
              <a:ext uri="{FF2B5EF4-FFF2-40B4-BE49-F238E27FC236}">
                <a16:creationId xmlns:a16="http://schemas.microsoft.com/office/drawing/2014/main" id="{00000000-0008-0000-0500-000004000000}"/>
              </a:ext>
            </a:extLst>
          </xdr:cNvPr>
          <xdr:cNvSpPr txBox="1"/>
        </xdr:nvSpPr>
        <xdr:spPr>
          <a:xfrm>
            <a:off x="12529537" y="1248541"/>
            <a:ext cx="9316356" cy="1044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100"/>
              <a:t>INCLUYA EN ESTE FORMULARIO </a:t>
            </a:r>
            <a:r>
              <a:rPr lang="es-CO" sz="1100" b="1" u="sng"/>
              <a:t>LA TOTALIDAD DE LOS GASTOS</a:t>
            </a:r>
            <a:r>
              <a:rPr lang="es-CO" sz="1100"/>
              <a:t> DE LA UNIDAD EJECUTORA,</a:t>
            </a:r>
            <a:r>
              <a:rPr lang="es-CO" sz="1100" baseline="0"/>
              <a:t> INDEPENDIENTEMENTE DEL CONCEPTO DE  INGRESO QUE LOS FINANCIE.</a:t>
            </a:r>
            <a:endParaRPr lang="es-CO" sz="1100"/>
          </a:p>
        </xdr:txBody>
      </xdr:sp>
      <xdr:pic>
        <xdr:nvPicPr>
          <xdr:cNvPr id="5" name="Imagen 4" descr="Resultado de imagen para IMAGEN ADVERTENCIA PNG">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67487" y="1332075"/>
            <a:ext cx="898209" cy="528980"/>
          </a:xfrm>
          <a:prstGeom prst="rect">
            <a:avLst/>
          </a:prstGeom>
          <a:noFill/>
          <a:extLst>
            <a:ext uri="{909E8E84-426E-40dd-AFC4-6F175D3DCCD1}">
              <a14:hiddenFill xmlns="" xmlns:a14="http://schemas.microsoft.com/office/drawing/2010/main">
                <a:solidFill>
                  <a:srgbClr val="FFFFFF"/>
                </a:solidFill>
              </a14:hiddenFill>
            </a:ext>
          </a:extLst>
        </xdr:spPr>
      </xdr:pic>
    </xdr:grpSp>
    <xdr:clientData/>
  </xdr:twoCellAnchor>
  <xdr:twoCellAnchor>
    <xdr:from>
      <xdr:col>7</xdr:col>
      <xdr:colOff>973667</xdr:colOff>
      <xdr:row>5</xdr:row>
      <xdr:rowOff>423334</xdr:rowOff>
    </xdr:from>
    <xdr:to>
      <xdr:col>14</xdr:col>
      <xdr:colOff>1014488</xdr:colOff>
      <xdr:row>6</xdr:row>
      <xdr:rowOff>95251</xdr:rowOff>
    </xdr:to>
    <xdr:sp macro="" textlink="">
      <xdr:nvSpPr>
        <xdr:cNvPr id="9" name="CuadroTexto 8">
          <a:extLst>
            <a:ext uri="{FF2B5EF4-FFF2-40B4-BE49-F238E27FC236}">
              <a16:creationId xmlns:a16="http://schemas.microsoft.com/office/drawing/2014/main" id="{00000000-0008-0000-0500-000009000000}"/>
            </a:ext>
          </a:extLst>
        </xdr:cNvPr>
        <xdr:cNvSpPr txBox="1"/>
      </xdr:nvSpPr>
      <xdr:spPr>
        <a:xfrm>
          <a:off x="10541000" y="1164167"/>
          <a:ext cx="13153571" cy="1481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100" b="1">
              <a:solidFill>
                <a:schemeClr val="dk1"/>
              </a:solidFill>
              <a:effectLst/>
              <a:latin typeface="+mn-lt"/>
              <a:ea typeface="+mn-ea"/>
              <a:cs typeface="+mn-cs"/>
            </a:rPr>
            <a:t>RECUERDE</a:t>
          </a:r>
          <a:r>
            <a:rPr lang="es-CO" sz="1100" b="1" baseline="0">
              <a:solidFill>
                <a:schemeClr val="dk1"/>
              </a:solidFill>
              <a:effectLst/>
              <a:latin typeface="+mn-lt"/>
              <a:ea typeface="+mn-ea"/>
              <a:cs typeface="+mn-cs"/>
            </a:rPr>
            <a:t> QUE LA LEGALIDAD DE LOS DATOS REGISTRADOS ES RESPONSABILIDAD DE LA ENTIDAD Y SU REPRESENTANTE LEGAL</a:t>
          </a:r>
          <a:r>
            <a:rPr lang="es-CO" sz="1050" b="1" baseline="0">
              <a:solidFill>
                <a:schemeClr val="dk1"/>
              </a:solidFill>
              <a:effectLst/>
              <a:latin typeface="+mn-lt"/>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endParaRPr lang="es-CO">
            <a:effectLst/>
          </a:endParaRPr>
        </a:p>
      </xdr:txBody>
    </xdr:sp>
    <xdr:clientData/>
  </xdr:twoCellAnchor>
  <xdr:twoCellAnchor>
    <xdr:from>
      <xdr:col>7</xdr:col>
      <xdr:colOff>1559151</xdr:colOff>
      <xdr:row>7</xdr:row>
      <xdr:rowOff>62100</xdr:rowOff>
    </xdr:from>
    <xdr:to>
      <xdr:col>14</xdr:col>
      <xdr:colOff>89578</xdr:colOff>
      <xdr:row>11</xdr:row>
      <xdr:rowOff>112447</xdr:rowOff>
    </xdr:to>
    <xdr:sp macro="" textlink="">
      <xdr:nvSpPr>
        <xdr:cNvPr id="6" name="CuadroTexto 5">
          <a:extLst>
            <a:ext uri="{FF2B5EF4-FFF2-40B4-BE49-F238E27FC236}">
              <a16:creationId xmlns:a16="http://schemas.microsoft.com/office/drawing/2014/main" id="{00000000-0008-0000-0500-000006000000}"/>
            </a:ext>
          </a:extLst>
        </xdr:cNvPr>
        <xdr:cNvSpPr txBox="1"/>
      </xdr:nvSpPr>
      <xdr:spPr>
        <a:xfrm>
          <a:off x="11727089" y="1062225"/>
          <a:ext cx="12806020" cy="6218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000" b="1">
              <a:solidFill>
                <a:schemeClr val="dk1"/>
              </a:solidFill>
              <a:effectLst/>
              <a:latin typeface="+mn-lt"/>
              <a:ea typeface="+mn-ea"/>
              <a:cs typeface="+mn-cs"/>
            </a:rPr>
            <a:t>NOTA:</a:t>
          </a:r>
          <a:r>
            <a:rPr lang="es-CO" sz="1000" b="1" baseline="0">
              <a:solidFill>
                <a:schemeClr val="dk1"/>
              </a:solidFill>
              <a:effectLst/>
              <a:latin typeface="+mn-lt"/>
              <a:ea typeface="+mn-ea"/>
              <a:cs typeface="+mn-cs"/>
            </a:rPr>
            <a:t> </a:t>
          </a:r>
          <a:r>
            <a:rPr lang="es-CO" sz="1000" baseline="0">
              <a:solidFill>
                <a:schemeClr val="dk1"/>
              </a:solidFill>
              <a:effectLst/>
              <a:latin typeface="+mn-lt"/>
              <a:ea typeface="+mn-ea"/>
              <a:cs typeface="+mn-cs"/>
            </a:rPr>
            <a:t>DILIGENCIE ÚNICAMENTE LAS CELDAS HABILITADAS PARA TAL FIN. HAGA USO DE LOS BOTONES AGRUPAR/ DESAGRUPAR (DE LA IZQUIERDA) PARA FACILITAR LA IDENTIFICACIÓN DE CUENTAS Y SUBCUENTAS. UTILICE LA COLUMNA </a:t>
          </a:r>
          <a:r>
            <a:rPr lang="es-CO" sz="1000" i="0" u="none" baseline="0">
              <a:solidFill>
                <a:schemeClr val="dk1"/>
              </a:solidFill>
              <a:effectLst/>
              <a:latin typeface="+mn-lt"/>
              <a:ea typeface="+mn-ea"/>
              <a:cs typeface="+mn-cs"/>
            </a:rPr>
            <a:t>DE</a:t>
          </a:r>
          <a:r>
            <a:rPr lang="es-CO" sz="1000" i="1" u="sng" baseline="0">
              <a:solidFill>
                <a:schemeClr val="dk1"/>
              </a:solidFill>
              <a:effectLst/>
              <a:latin typeface="+mn-lt"/>
              <a:ea typeface="+mn-ea"/>
              <a:cs typeface="+mn-cs"/>
            </a:rPr>
            <a:t> OBSERVACIONES </a:t>
          </a:r>
          <a:r>
            <a:rPr lang="es-CO" sz="1000" baseline="0">
              <a:solidFill>
                <a:schemeClr val="dk1"/>
              </a:solidFill>
              <a:effectLst/>
              <a:latin typeface="+mn-lt"/>
              <a:ea typeface="+mn-ea"/>
              <a:cs typeface="+mn-cs"/>
            </a:rPr>
            <a:t>PARA REGISTRAR COMENTARIOS, ACLARACIONES, INDICACIONES DE ESTIMACIÓN, AMPLIACIÓN DEL CONCEPTO DE GASTO, PROPÓSITO DE USO DEL RECURSO, ASÍ COMO PARA SOPORTES Y JUSTIFICACIONES QUE CONSIDERE PERTINENTE</a:t>
          </a:r>
          <a:r>
            <a:rPr lang="es-CO" sz="1100" baseline="0">
              <a:solidFill>
                <a:schemeClr val="dk1"/>
              </a:solidFill>
              <a:effectLst/>
              <a:latin typeface="+mn-lt"/>
              <a:ea typeface="+mn-ea"/>
              <a:cs typeface="+mn-cs"/>
            </a:rPr>
            <a:t>.</a:t>
          </a:r>
          <a:endParaRPr lang="es-CO">
            <a:effectLst/>
          </a:endParaRPr>
        </a:p>
        <a:p>
          <a:endParaRPr lang="es-CO"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ohora.castiblanco\Downloads\2.%20Formularios%20de%20programaci&#243;n%20-%20%20Anteproyecto%20%202021%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LEGABLES"/>
      <sheetName val="Formulario 3-Clas. Económica"/>
    </sheetNames>
    <sheetDataSet>
      <sheetData sheetId="0">
        <row r="1">
          <cell r="A1" t="str">
            <v xml:space="preserve">SECCIÓN </v>
          </cell>
          <cell r="B1" t="str">
            <v xml:space="preserve">UNIDAD EJECUTORA </v>
          </cell>
        </row>
        <row r="2">
          <cell r="A2" t="str">
            <v>010101</v>
          </cell>
          <cell r="B2" t="str">
            <v>CONGRESO DE LA REPUBLICA  SENADO GESTION GENERAL</v>
          </cell>
        </row>
        <row r="3">
          <cell r="A3" t="str">
            <v>010102</v>
          </cell>
          <cell r="B3" t="str">
            <v>CONGRESO DE LA REPUBLICA - CAMARA DE REPRESENTANTES - GESTION GENERAL</v>
          </cell>
        </row>
        <row r="4">
          <cell r="A4" t="str">
            <v>020101</v>
          </cell>
          <cell r="B4" t="str">
            <v>PRESIDENCIA DE LA REPUBLICA - GESTION GENERAL</v>
          </cell>
        </row>
        <row r="5">
          <cell r="A5" t="str">
            <v>020900</v>
          </cell>
          <cell r="B5" t="str">
            <v>AGENCIA PRESIDENCIAL DE COOPERACIÓN INTERNACIONAL DE COLOMBIA, APC - COLOMBIA</v>
          </cell>
        </row>
        <row r="6">
          <cell r="A6" t="str">
            <v>021100</v>
          </cell>
          <cell r="B6" t="str">
            <v>UNIDAD NACIONAL PARA LA GESTIÓN DEL RIESGO DE DESASTRES</v>
          </cell>
        </row>
        <row r="7">
          <cell r="A7" t="str">
            <v>021200</v>
          </cell>
          <cell r="B7" t="str">
            <v>AGENCIA COLOMBIANA PARA LA REINCORPORACIÓN Y LA NORMALIZACIÓN - ARN</v>
          </cell>
        </row>
        <row r="8">
          <cell r="A8" t="str">
            <v>021300</v>
          </cell>
          <cell r="B8" t="str">
            <v>AGENCIA NACIONAL INMOBILIARIA VIRGILIO BARCO VARGAS</v>
          </cell>
        </row>
        <row r="9">
          <cell r="A9" t="str">
            <v>021401</v>
          </cell>
          <cell r="B9" t="str">
            <v>AGENCIA DE RENOVACION DEL TERRITORIO – ART - GESTIÓN GENERAL</v>
          </cell>
        </row>
        <row r="10">
          <cell r="A10" t="str">
            <v>021402</v>
          </cell>
          <cell r="B10" t="str">
            <v>DIRECCIÓN DE SUSTITUCIÓN DE CULTIVOS ILÍCITOS</v>
          </cell>
        </row>
        <row r="11">
          <cell r="A11" t="str">
            <v>030101</v>
          </cell>
          <cell r="B11" t="str">
            <v>DEPARTAMENTO DE PLANEACION - GESTION GENERAL</v>
          </cell>
        </row>
        <row r="12">
          <cell r="A12" t="str">
            <v>030300</v>
          </cell>
          <cell r="B12" t="str">
            <v>UNIDAD ADMINISTRATIVA ESPECIAL - AGENCIA NACIONAL DE CONTRATACIÓN PÚBLICA - COLOMBIA COMPRA EFICIENTE.</v>
          </cell>
        </row>
        <row r="13">
          <cell r="A13" t="str">
            <v>032400</v>
          </cell>
          <cell r="B13" t="str">
            <v>SUPERINTENDENCIA DE SERVICIOS PUBLICOS DOMICILIARIOS</v>
          </cell>
        </row>
        <row r="14">
          <cell r="A14" t="str">
            <v>040101</v>
          </cell>
          <cell r="B14" t="str">
            <v>DEPARTAMENTO ADMINISTRATIVO NACIONAL DE ESTADISTICA (DANE) - GESTION GENERAL</v>
          </cell>
        </row>
        <row r="15">
          <cell r="A15" t="str">
            <v>040200</v>
          </cell>
          <cell r="B15" t="str">
            <v>FONDO ROTATORIO DEL DANE</v>
          </cell>
        </row>
        <row r="16">
          <cell r="A16" t="str">
            <v>040300</v>
          </cell>
          <cell r="B16" t="str">
            <v>INSTITUTO GEOGRAFICO AGUSTIN CODAZZI - IGAC</v>
          </cell>
        </row>
        <row r="17">
          <cell r="A17" t="str">
            <v>050101</v>
          </cell>
          <cell r="B17" t="str">
            <v>DEPARTAMENTO ADMINISTRATIVO DE LA FUNCION PUBLICA - GESTION GENERAL</v>
          </cell>
        </row>
        <row r="18">
          <cell r="A18" t="str">
            <v>050300</v>
          </cell>
          <cell r="B18" t="str">
            <v>ESCUELA SUPERIOR DE ADMINISTRACION PUBLICA (ESAP)</v>
          </cell>
        </row>
        <row r="19">
          <cell r="A19" t="str">
            <v>110101</v>
          </cell>
          <cell r="B19" t="str">
            <v>MINISTERIO DE RELACIONES EXTERIORES - GESTION GENERAL</v>
          </cell>
        </row>
        <row r="20">
          <cell r="A20" t="str">
            <v>110200</v>
          </cell>
          <cell r="B20" t="str">
            <v>FONDO ROTATORIO DEL MINISTERIO DE RELACIONES EXTERIORES</v>
          </cell>
        </row>
        <row r="21">
          <cell r="A21" t="str">
            <v>110400</v>
          </cell>
          <cell r="B21" t="str">
            <v>UNIDAD ADMINISTRATIVA ESPECIAL MIGRACION COLOMBIA</v>
          </cell>
        </row>
        <row r="22">
          <cell r="A22" t="str">
            <v>120101</v>
          </cell>
          <cell r="B22" t="str">
            <v>MINISTERIO DE JUSTICIA Y DEL DERECHO - GESTIÓN GENERAL</v>
          </cell>
        </row>
        <row r="23">
          <cell r="A23" t="str">
            <v>120400</v>
          </cell>
          <cell r="B23" t="str">
            <v>SUPERINTENDENCIA DE NOTARIADO Y REGISTRO</v>
          </cell>
        </row>
        <row r="24">
          <cell r="A24" t="str">
            <v>120800</v>
          </cell>
          <cell r="B24" t="str">
            <v>INSTITUTO NACIONAL PENITENCIARIO Y CARCELARIO - INPEC</v>
          </cell>
        </row>
        <row r="25">
          <cell r="A25" t="str">
            <v>121000</v>
          </cell>
          <cell r="B25" t="str">
            <v>UNIDAD ADMINISTRATIVA ESPECIAL AGENCIA NACIONAL DE DEFENSA JURIDICA DEL ESTADO</v>
          </cell>
        </row>
        <row r="26">
          <cell r="A26" t="str">
            <v>121100</v>
          </cell>
          <cell r="B26" t="str">
            <v>UNIDAD DE SERVICIOS PENITENCIARIOS Y CARCELARIOS - USPEC</v>
          </cell>
        </row>
        <row r="27">
          <cell r="A27" t="str">
            <v>130101</v>
          </cell>
          <cell r="B27" t="str">
            <v>MINISTERIO DE HACIENDA Y CREDITO PUBLICO - GESTION GENERAL</v>
          </cell>
        </row>
        <row r="28">
          <cell r="A28" t="str">
            <v>130117</v>
          </cell>
          <cell r="B28" t="str">
            <v>UNIDAD ADMINISTRATIVA ESPECIAL AGENCIA DEL INSPECTOR GENERAL DE TRIBUTOS, RENTAS Y CONTRIBUCIONES PARAFISCALES – ITRC</v>
          </cell>
        </row>
        <row r="29">
          <cell r="A29" t="str">
            <v>130118</v>
          </cell>
          <cell r="B29" t="str">
            <v>UNIDAD ADMINISTRATIVA ESPECIAL UNIDAD DE PROYECCIÓN NORMATIVA Y ESTUDIOS DE REGULACIÓN FINANCIERA – URF</v>
          </cell>
        </row>
        <row r="30">
          <cell r="A30" t="str">
            <v>130119</v>
          </cell>
          <cell r="B30" t="str">
            <v>COLJUEGOS</v>
          </cell>
        </row>
        <row r="31">
          <cell r="A31" t="str">
            <v>130800</v>
          </cell>
          <cell r="B31" t="str">
            <v>UNIDAD ADMINISTRATIVA ESPECIAL CONTADURIA GENERAL DE LA NACION</v>
          </cell>
        </row>
        <row r="32">
          <cell r="A32" t="str">
            <v>130900</v>
          </cell>
          <cell r="B32" t="str">
            <v>SUPERINTENDENCIA DE LA ECONOMIA SOLIDARIA</v>
          </cell>
        </row>
        <row r="33">
          <cell r="A33" t="str">
            <v>131000</v>
          </cell>
          <cell r="B33" t="str">
            <v>UNIDAD ADMINISTRATIVA ESPECIAL DIRECCION DE IMPUESTOS Y ADUANAS NACIONALES</v>
          </cell>
        </row>
        <row r="34">
          <cell r="A34" t="str">
            <v>131200</v>
          </cell>
          <cell r="B34" t="str">
            <v>UNIDAD DE INFORMACION Y ANALISIS FINANCIERO</v>
          </cell>
        </row>
        <row r="35">
          <cell r="A35" t="str">
            <v>131300</v>
          </cell>
          <cell r="B35" t="str">
            <v>SUPERINTENDENCIA FINANCIERA DE COLOMBIA</v>
          </cell>
        </row>
        <row r="36">
          <cell r="A36" t="str">
            <v>131401</v>
          </cell>
          <cell r="B36" t="str">
            <v>UNIDAD ADMINISTRATIVA ESPECIAL DE GESTION PENSIONAL Y CONTRIBUCIONES PARAFISCALES DE LA PROTECCIÓN SOCIAL - UGPPP - GESTION GENERAL</v>
          </cell>
        </row>
        <row r="37">
          <cell r="A37" t="str">
            <v>131500</v>
          </cell>
          <cell r="B37" t="str">
            <v>FONDO ADAPTACION</v>
          </cell>
        </row>
        <row r="38">
          <cell r="A38" t="str">
            <v>140100</v>
          </cell>
          <cell r="B38" t="str">
            <v>SERVICIO DE LA DEUDA PUBLICA NACIONAL</v>
          </cell>
        </row>
        <row r="39">
          <cell r="A39" t="str">
            <v>150101</v>
          </cell>
          <cell r="B39" t="str">
            <v>MINISTERIO DE DEFENSA NACIONAL - GESTION GENERAL</v>
          </cell>
        </row>
        <row r="40">
          <cell r="A40" t="str">
            <v>150102</v>
          </cell>
          <cell r="B40" t="str">
            <v>MINISTERIO DE DEFENSA NACIONAL - COMANDO GENERAL</v>
          </cell>
        </row>
        <row r="41">
          <cell r="A41" t="str">
            <v>150103</v>
          </cell>
          <cell r="B41" t="str">
            <v>MINISTERIO DE DEFENSA NACIONAL - EJERCITO</v>
          </cell>
        </row>
        <row r="42">
          <cell r="A42" t="str">
            <v>150104</v>
          </cell>
          <cell r="B42" t="str">
            <v>MINISTERIO DE DEFENSA NACIONAL - ARMADA</v>
          </cell>
        </row>
        <row r="43">
          <cell r="A43" t="str">
            <v>150105</v>
          </cell>
          <cell r="B43" t="str">
            <v>MINISTERIO DE DEFENSA NACIONAL - FUERZA AEREA</v>
          </cell>
        </row>
        <row r="44">
          <cell r="A44" t="str">
            <v>150111</v>
          </cell>
          <cell r="B44" t="str">
            <v>MINISTERIO DE DEFENSA NACIONAL - SALUD</v>
          </cell>
        </row>
        <row r="45">
          <cell r="A45" t="str">
            <v>150112</v>
          </cell>
          <cell r="B45" t="str">
            <v>MINISTERIO DE DEFENSA NACIONAL - DIRECCION GENERAL MARITIMA - DIMAR</v>
          </cell>
        </row>
        <row r="46">
          <cell r="A46" t="str">
            <v>150113</v>
          </cell>
          <cell r="B46" t="str">
            <v>MINISTERIO DE DEFENSA NACIONAL - DIRECCION CENTRO DE REHABILITACION INCLUSIVA - DCRI</v>
          </cell>
        </row>
        <row r="47">
          <cell r="A47" t="str">
            <v>150300</v>
          </cell>
          <cell r="B47" t="str">
            <v>CAJA DE RETIRO DE LAS FUERZAS MILITARES</v>
          </cell>
        </row>
        <row r="48">
          <cell r="A48" t="str">
            <v>150700</v>
          </cell>
          <cell r="B48" t="str">
            <v>INSTITUTO CASAS FISCALES DEL EJERCITO</v>
          </cell>
        </row>
        <row r="49">
          <cell r="A49" t="str">
            <v>150800</v>
          </cell>
          <cell r="B49" t="str">
            <v>DEFENSA CIVIL COLOMBIANA, GUILLERMO LEÓN VALENCIA</v>
          </cell>
        </row>
        <row r="50">
          <cell r="A50" t="str">
            <v>151000</v>
          </cell>
          <cell r="B50" t="str">
            <v>CLUB MILITAR DE OFICIALES</v>
          </cell>
        </row>
        <row r="51">
          <cell r="A51" t="str">
            <v>151100</v>
          </cell>
          <cell r="B51" t="str">
            <v>CAJA DE SUELDOS DE RETIRO DE LA POLICIA NACIONAL</v>
          </cell>
        </row>
        <row r="52">
          <cell r="A52" t="str">
            <v>151201</v>
          </cell>
          <cell r="B52" t="str">
            <v>FONDO ROTATORIO DE LA POLICIA - GESTION GENERAL</v>
          </cell>
        </row>
        <row r="53">
          <cell r="A53" t="str">
            <v>151600</v>
          </cell>
          <cell r="B53" t="str">
            <v>SUPERINTENDENCIA DE VIGILANCIA Y SEGURIDAD PRIVADA</v>
          </cell>
        </row>
        <row r="54">
          <cell r="A54" t="str">
            <v>151900</v>
          </cell>
          <cell r="B54" t="str">
            <v>HOSPITAL MILITAR</v>
          </cell>
        </row>
        <row r="55">
          <cell r="A55" t="str">
            <v>152000</v>
          </cell>
          <cell r="B55" t="str">
            <v>AGENCIA LOGISTICA DE LAS FUERZAS MILITARES</v>
          </cell>
        </row>
        <row r="56">
          <cell r="A56" t="str">
            <v>160101</v>
          </cell>
          <cell r="B56" t="str">
            <v>POLICIA NACIONAL - GESTION GENERAL</v>
          </cell>
        </row>
        <row r="57">
          <cell r="A57" t="str">
            <v>160102</v>
          </cell>
          <cell r="B57" t="str">
            <v>POLICIA NACIONAL - SALUD</v>
          </cell>
        </row>
        <row r="58">
          <cell r="A58" t="str">
            <v>170101</v>
          </cell>
          <cell r="B58" t="str">
            <v>MINAGRICULTURA - GESTION GENERAL</v>
          </cell>
        </row>
        <row r="59">
          <cell r="A59" t="str">
            <v>170106</v>
          </cell>
          <cell r="B59" t="str">
            <v>UNIDAD DE PLANIFICACIÓN DE TIERRAS RURALES, ADECUACIÓN DE TIERRAS Y USOS AGROPECUARIOS - UPRA</v>
          </cell>
        </row>
        <row r="60">
          <cell r="A60" t="str">
            <v>170200</v>
          </cell>
          <cell r="B60" t="str">
            <v>INSTITUTO COLOMBIANO AGROPECUARIO (ICA)</v>
          </cell>
        </row>
        <row r="61">
          <cell r="A61" t="str">
            <v>171500</v>
          </cell>
          <cell r="B61" t="str">
            <v>AUTORIDAD NACIONAL DE ACUICULTURA Y PESCA - AUNAP</v>
          </cell>
        </row>
        <row r="62">
          <cell r="A62" t="str">
            <v>171600</v>
          </cell>
          <cell r="B62" t="str">
            <v>UNIDAD ADMINISTRATIVA ESPECIAL DE GESTIÓN DE RESTITUCIÓN DE TIERRAS DESPOJADAS</v>
          </cell>
        </row>
        <row r="63">
          <cell r="A63" t="str">
            <v>171700</v>
          </cell>
          <cell r="B63" t="str">
            <v>AGENCIA NACIONAL DE TIERRAS - ANT</v>
          </cell>
        </row>
        <row r="64">
          <cell r="A64" t="str">
            <v>171800</v>
          </cell>
          <cell r="B64" t="str">
            <v>AGENCIA DE DESARROLLO RURAL - ADR</v>
          </cell>
        </row>
        <row r="65">
          <cell r="A65" t="str">
            <v>190101</v>
          </cell>
          <cell r="B65" t="str">
            <v>MINISTERIO DE SALUD Y PROTECCION SOCIAL - GESTIÓN GENERAL</v>
          </cell>
        </row>
        <row r="66">
          <cell r="A66" t="str">
            <v>190106</v>
          </cell>
          <cell r="B66" t="str">
            <v>MINISTERIO  DE SALUD Y PROTECCION SOCIAL - UNIDAD ADMINISTRATIVA ESPECIAL FONDO NACIONAL DE ESTUPEFACIENTES</v>
          </cell>
        </row>
        <row r="67">
          <cell r="A67" t="str">
            <v>190109</v>
          </cell>
          <cell r="B67" t="str">
            <v xml:space="preserve">MINISTERIO  DE SALUD Y PROTECCION SOCIAL - INSTITUTO NACIONAL DE CANCEROLOGIA </v>
          </cell>
        </row>
        <row r="68">
          <cell r="A68" t="str">
            <v>190110</v>
          </cell>
          <cell r="B68" t="str">
            <v>MINISTERIO  DE SALUD Y PROTECCION SOCIAL - SANATORIO DE CONTRATACION</v>
          </cell>
        </row>
        <row r="69">
          <cell r="A69" t="str">
            <v>190111</v>
          </cell>
          <cell r="B69" t="str">
            <v>MINISTERIO  DE SALUD Y PROTECCION SOCIAL - SANATORIO DE AGUA DE DIOS</v>
          </cell>
        </row>
        <row r="70">
          <cell r="A70" t="str">
            <v>190112</v>
          </cell>
          <cell r="B70" t="str">
            <v>MINISTERIO  DE SALUD Y PROTECCION SOCIAL - CENTRO DERMATOLOGICO FEDERICO LLERAS ACOSTA</v>
          </cell>
        </row>
        <row r="71">
          <cell r="A71" t="str">
            <v>190300</v>
          </cell>
          <cell r="B71" t="str">
            <v>INSTITUTO NACIONAL DE SALUD (INS)</v>
          </cell>
        </row>
        <row r="72">
          <cell r="A72" t="str">
            <v>191000</v>
          </cell>
          <cell r="B72" t="str">
            <v>SUPERINTENDENCIA NACIONAL DE SALUD</v>
          </cell>
        </row>
        <row r="73">
          <cell r="A73" t="str">
            <v>191200</v>
          </cell>
          <cell r="B73" t="str">
            <v>INSTITUTO NACIONAL DE VIGILANCIA DE MEDICAMENTOS Y ALIMENTOS - INVIMA</v>
          </cell>
        </row>
        <row r="74">
          <cell r="A74" t="str">
            <v>191301</v>
          </cell>
          <cell r="B74" t="str">
            <v>FONDO DE PREVISION SOCIAL DEL CONGRESO - PENSIONES</v>
          </cell>
        </row>
        <row r="75">
          <cell r="A75" t="str">
            <v>191302</v>
          </cell>
          <cell r="B75" t="str">
            <v>FONDO DE PREVISION SOCIAL DEL CONGRESO - CESANTIAS Y VIVIENDA</v>
          </cell>
        </row>
        <row r="76">
          <cell r="A76" t="str">
            <v>191401</v>
          </cell>
          <cell r="B76" t="str">
            <v xml:space="preserve">FONDO PASIVO SOCIAL DE FERROCARRILES NACIONALES DE COLOMBIA - SALUD </v>
          </cell>
        </row>
        <row r="77">
          <cell r="A77" t="str">
            <v>191402</v>
          </cell>
          <cell r="B77" t="str">
            <v>FONDO PASIVO SOCIAL DE FERROCARRILES NACIONALES DE COLOMBIA -PENSIONES</v>
          </cell>
        </row>
        <row r="78">
          <cell r="A78" t="str">
            <v>210101</v>
          </cell>
          <cell r="B78" t="str">
            <v>MINISTERIO DE MINAS Y ENERGIA - GESTION GENERAL</v>
          </cell>
        </row>
        <row r="79">
          <cell r="A79" t="str">
            <v>210113</v>
          </cell>
          <cell r="B79" t="str">
            <v>MINISTERIO DE MINAS Y ENERGIA - COMISION DE REGULACION DE ENERGIA Y GAS - CREG</v>
          </cell>
        </row>
        <row r="80">
          <cell r="A80" t="str">
            <v>210300</v>
          </cell>
          <cell r="B80" t="str">
            <v>SERVICIO GEOLÓGICO COLOMBIANO</v>
          </cell>
        </row>
        <row r="81">
          <cell r="A81" t="str">
            <v>210900</v>
          </cell>
          <cell r="B81" t="str">
            <v>UNIDAD DE PLANEACION MINERO ENERGETICA - UPME</v>
          </cell>
        </row>
        <row r="82">
          <cell r="A82" t="str">
            <v>211000</v>
          </cell>
          <cell r="B82" t="str">
            <v>INSTITUTO DE PLANIFICACION Y PROMOCION DE SOLUCIONES  ENERGETICAS PARA LAS ZONAS NO INTERCONECTADAS -IPSE-</v>
          </cell>
        </row>
        <row r="83">
          <cell r="A83" t="str">
            <v>211100</v>
          </cell>
          <cell r="B83" t="str">
            <v>AGENCIA NACIONAL DE HIDROCARBUROS - ANH</v>
          </cell>
        </row>
        <row r="84">
          <cell r="A84" t="str">
            <v>211200</v>
          </cell>
          <cell r="B84" t="str">
            <v>AGENCIA NACIONAL DE MINERÍA - ANM</v>
          </cell>
        </row>
        <row r="85">
          <cell r="A85" t="str">
            <v>220101</v>
          </cell>
          <cell r="B85" t="str">
            <v>MINISTERIO EDUCACION NACIONAL - GESTION GENERAL</v>
          </cell>
        </row>
        <row r="86">
          <cell r="A86" t="str">
            <v>220900</v>
          </cell>
          <cell r="B86" t="str">
            <v>INSTITUTO NACIONAL PARA SORDOS (INSOR)</v>
          </cell>
        </row>
        <row r="87">
          <cell r="A87" t="str">
            <v>221000</v>
          </cell>
          <cell r="B87" t="str">
            <v>INSTITUTO NACIONAL PARA CIEGOS (INCI)</v>
          </cell>
        </row>
        <row r="88">
          <cell r="A88" t="str">
            <v>223400</v>
          </cell>
          <cell r="B88" t="str">
            <v>ESCUELA TECNOLOGICA INSTITUTO TECNICO CENTRAL</v>
          </cell>
        </row>
        <row r="89">
          <cell r="A89" t="str">
            <v>223800</v>
          </cell>
          <cell r="B89" t="str">
            <v>INSTITUTO NACIONAL DE FORMACION TECNICA PROFESIONAL DE SAN ANDRES Y PROVIDENCIA</v>
          </cell>
        </row>
        <row r="90">
          <cell r="A90" t="str">
            <v>223900</v>
          </cell>
          <cell r="B90" t="str">
            <v>INSTITUTO NACIONAL DE FORMACION TECNICA PROFESIONAL DE SAN JUAN DEL CESAR</v>
          </cell>
        </row>
        <row r="91">
          <cell r="A91" t="str">
            <v>224100</v>
          </cell>
          <cell r="B91" t="str">
            <v>INSTITUTO TOLIMENSE DE FORMACION TECNICA PROFESIONAL</v>
          </cell>
        </row>
        <row r="92">
          <cell r="A92" t="str">
            <v>224200</v>
          </cell>
          <cell r="B92" t="str">
            <v>INSTITUTO TECNICO NACIONAL DE COMERCIO SIMON RODRIGUEZ DE CALI</v>
          </cell>
        </row>
        <row r="93">
          <cell r="A93">
            <v>224601</v>
          </cell>
          <cell r="B93" t="str">
            <v>UNIDAD ADMINISTRATIVA ESPECIAL ALIMENTACIÓN ESCOLAR</v>
          </cell>
        </row>
        <row r="94">
          <cell r="A94" t="str">
            <v>230101</v>
          </cell>
          <cell r="B94" t="str">
            <v>MINISTERIO DE TECNOLOGIAS DE LA INFORMACION Y LAS COMUNICACIONES - GESTION GENERAL</v>
          </cell>
        </row>
        <row r="95">
          <cell r="A95" t="str">
            <v>230103</v>
          </cell>
          <cell r="B95" t="str">
            <v>MINISTERIO DE TECNOLOGIAS DE LA INFORMACION Y LAS COMUNICACIONES - UNIDAD ADMINISTRATIVA ESPECIAL COMISION DE REGULACION DE COMUNICACIONES</v>
          </cell>
        </row>
        <row r="96">
          <cell r="A96" t="str">
            <v>230600</v>
          </cell>
          <cell r="B96" t="str">
            <v>FONDO ÚNICO DE TECNOLOGIAS DE LA INFORMACION Y LAS COMUNICACIONES</v>
          </cell>
        </row>
        <row r="97">
          <cell r="A97">
            <v>230800</v>
          </cell>
          <cell r="B97" t="str">
            <v>UNIDAD ADMINISTRATIVA ESPECIAL COMISION DE REGULACION DE COMUNICACIONES</v>
          </cell>
        </row>
        <row r="98">
          <cell r="A98" t="str">
            <v>230900</v>
          </cell>
          <cell r="B98" t="str">
            <v>AGENCIA NACIONAL DEL ESPECTRO - ANE</v>
          </cell>
        </row>
        <row r="99">
          <cell r="A99" t="str">
            <v>231000</v>
          </cell>
          <cell r="B99" t="str">
            <v>AUTORIDAD NACIONAL DE TELEVISION ANTV EN LIQUIDACIÓN</v>
          </cell>
        </row>
        <row r="100">
          <cell r="A100" t="str">
            <v>231100</v>
          </cell>
          <cell r="B100" t="str">
            <v>COMPUTADORES PARA EDUCAR</v>
          </cell>
        </row>
        <row r="101">
          <cell r="A101">
            <v>231200</v>
          </cell>
          <cell r="B101" t="str">
            <v>CORPORACIÓN AGENCIA NACIONAL DE GOBIERNO DIGITAL - AND</v>
          </cell>
        </row>
        <row r="102">
          <cell r="A102" t="str">
            <v>240101</v>
          </cell>
          <cell r="B102" t="str">
            <v>MINISTERIO DE TRANSPORTE - GESTION GENERAL</v>
          </cell>
        </row>
        <row r="103">
          <cell r="A103" t="str">
            <v>240106</v>
          </cell>
          <cell r="B103" t="str">
            <v>MINISTERIO DE TRANSPORTE - CORPORACION AUTONOMA REGIONAL DEL RIO GRANDE DE LA MAGDALENA - CORMAGDALENA</v>
          </cell>
        </row>
        <row r="104">
          <cell r="A104" t="str">
            <v>240200</v>
          </cell>
          <cell r="B104" t="str">
            <v>INSTITUTO NACIONAL DE VIAS</v>
          </cell>
        </row>
        <row r="105">
          <cell r="A105" t="str">
            <v>241200</v>
          </cell>
          <cell r="B105" t="str">
            <v>UNIDAD ADMINISTRATIVA ESPECIAL DE LA AERONAUTICA CIVIL</v>
          </cell>
        </row>
        <row r="106">
          <cell r="A106" t="str">
            <v>241300</v>
          </cell>
          <cell r="B106" t="str">
            <v>AGENCIA NACIONAL DE INFRAESTRUCTURA</v>
          </cell>
        </row>
        <row r="107">
          <cell r="A107" t="str">
            <v>241400</v>
          </cell>
          <cell r="B107" t="str">
            <v>UNIDAD DE PLANEACION DEL SECTOR DE INFRAESTRUCTURA DE TRANSPORTE</v>
          </cell>
        </row>
        <row r="108">
          <cell r="A108" t="str">
            <v>241500</v>
          </cell>
          <cell r="B108" t="str">
            <v>COMISION DE REGULACION DE INFRAESTRUCTURA Y TRANSPORTE</v>
          </cell>
        </row>
        <row r="109">
          <cell r="A109" t="str">
            <v>241600</v>
          </cell>
          <cell r="B109" t="str">
            <v>AGENCIA NACIONAL DE SEGURIDAD VIAL</v>
          </cell>
        </row>
        <row r="110">
          <cell r="A110" t="str">
            <v>241700</v>
          </cell>
          <cell r="B110" t="str">
            <v>SUPERINTENDENCIA DE PUERTOS Y TRANSPORTE</v>
          </cell>
        </row>
        <row r="111">
          <cell r="A111" t="str">
            <v>250101</v>
          </cell>
          <cell r="B111" t="str">
            <v>PROCURADURIA GENERAL DE LA NACIÓN - GESTION GENERAL</v>
          </cell>
        </row>
        <row r="112">
          <cell r="A112" t="str">
            <v>250105</v>
          </cell>
          <cell r="B112" t="str">
            <v>MINISTERIO PUBLICO - INSTITUTO DE ESTUDIOS DEL MINISTERIO PUBLICO</v>
          </cell>
        </row>
        <row r="113">
          <cell r="A113" t="str">
            <v>250200</v>
          </cell>
          <cell r="B113" t="str">
            <v>DEFENSORIA DEL PUEBLO</v>
          </cell>
        </row>
        <row r="114">
          <cell r="A114" t="str">
            <v>260101</v>
          </cell>
          <cell r="B114" t="str">
            <v>CONTRALORIA GENERAL DE LA  REPUBLICA - GESTION GENERAL</v>
          </cell>
        </row>
        <row r="115">
          <cell r="A115" t="str">
            <v>260200</v>
          </cell>
          <cell r="B115" t="str">
            <v>FONDO DE BIENESTAR SOCIAL DE LA CONTRALORIA GENERAL DE LA REPUBLICA</v>
          </cell>
        </row>
        <row r="116">
          <cell r="A116" t="str">
            <v>270102</v>
          </cell>
          <cell r="B116" t="str">
            <v>RAMA JUDICIAL - CONSEJO SUPERIOR DE LA JUDICATURA</v>
          </cell>
        </row>
        <row r="117">
          <cell r="A117" t="str">
            <v>270103</v>
          </cell>
          <cell r="B117" t="str">
            <v>RAMA JUDICIAL - CORTE SUPREMA DE JUSTICIA</v>
          </cell>
        </row>
        <row r="118">
          <cell r="A118" t="str">
            <v>270104</v>
          </cell>
          <cell r="B118" t="str">
            <v>RAMA JUDICIAL - CONSEJO DE ESTADO</v>
          </cell>
        </row>
        <row r="119">
          <cell r="A119" t="str">
            <v>270105</v>
          </cell>
          <cell r="B119" t="str">
            <v>RAMA JUDICIAL - CORTE CONSTITUCIONAL</v>
          </cell>
        </row>
        <row r="120">
          <cell r="A120" t="str">
            <v>270108</v>
          </cell>
          <cell r="B120" t="str">
            <v>RAMA JUDICIAL - TRIBUNALES Y JUZGADOS</v>
          </cell>
        </row>
        <row r="121">
          <cell r="A121" t="str">
            <v>280101</v>
          </cell>
          <cell r="B121" t="str">
            <v>REGISTRADURIA NACIONAL DEL ESTADO CIVIL - GESTION GENERAL</v>
          </cell>
        </row>
        <row r="122">
          <cell r="A122" t="str">
            <v>280102</v>
          </cell>
          <cell r="B122" t="str">
            <v>REGISTRADURIA NACIONAL DEL ESTADO CIVIL - CONSEJO NACIONAL ELECTORAL</v>
          </cell>
        </row>
        <row r="123">
          <cell r="A123" t="str">
            <v>280200</v>
          </cell>
          <cell r="B123" t="str">
            <v>FONDO ROTATORIO DE LA REGISTRADURIA</v>
          </cell>
        </row>
        <row r="124">
          <cell r="A124" t="str">
            <v>280300</v>
          </cell>
          <cell r="B124" t="str">
            <v>FONDO SOCIAL DE VIVIENDA DE LA REGISTRADURIA NACIONAL DEL ESTADO CIVIL</v>
          </cell>
        </row>
        <row r="125">
          <cell r="A125" t="str">
            <v>290101</v>
          </cell>
          <cell r="B125" t="str">
            <v>FISCALIA GENERAL DE LA NACION - GESTION GENERAL</v>
          </cell>
        </row>
        <row r="126">
          <cell r="A126" t="str">
            <v>290200</v>
          </cell>
          <cell r="B126" t="str">
            <v>INSTITUTO NACIONAL DE MEDICINA LEGAL Y CIENCIAS FORENSES</v>
          </cell>
        </row>
        <row r="127">
          <cell r="A127">
            <v>290400</v>
          </cell>
          <cell r="B127" t="str">
            <v>FONDO ESPECIAL PARA LA ADMINISTRACION DE BIENES DE LA FISCALIA GENERAL DE LA NACION</v>
          </cell>
        </row>
        <row r="128">
          <cell r="A128" t="str">
            <v>320101</v>
          </cell>
          <cell r="B128" t="str">
            <v>MINISTERIO DE AMBIENTE Y DESARROLLO SOSTENIBLE - GESTION GENERAL</v>
          </cell>
        </row>
        <row r="129">
          <cell r="A129" t="str">
            <v>320102</v>
          </cell>
          <cell r="B129" t="str">
            <v>PARQUES NACIONALES NATURALES DE COLOMBIA</v>
          </cell>
        </row>
        <row r="130">
          <cell r="A130" t="str">
            <v>320104</v>
          </cell>
          <cell r="B130" t="str">
            <v>AUTORIDAD NACIONAL DE LICENCIAS AMBIENTALES ANLA</v>
          </cell>
        </row>
        <row r="131">
          <cell r="A131" t="str">
            <v>320200</v>
          </cell>
          <cell r="B131" t="str">
            <v>INSTITUTO DE HIDROLOGIA, METEOROLOGIA Y ESTUDIOS AMBIENTALES- IDEAM</v>
          </cell>
        </row>
        <row r="132">
          <cell r="A132" t="str">
            <v>320401</v>
          </cell>
          <cell r="B132" t="str">
            <v>FONAM - GESTION GENERAL</v>
          </cell>
        </row>
        <row r="133">
          <cell r="A133" t="str">
            <v>320800</v>
          </cell>
          <cell r="B133" t="str">
            <v>CORPORACION AUTONOMA REGIONAL DE LOS VALLES DEL SINU Y SAN JORGE (CVS)</v>
          </cell>
        </row>
        <row r="134">
          <cell r="A134" t="str">
            <v>320900</v>
          </cell>
          <cell r="B134" t="str">
            <v>CORPORACION AUTONOMA REGIONAL DEL QUINDIO (CRQ)</v>
          </cell>
        </row>
        <row r="135">
          <cell r="A135" t="str">
            <v>321000</v>
          </cell>
          <cell r="B135" t="str">
            <v>CORPORACION PARA EL DESARROLLO SOSTENIBLE DEL URABA - CORPOURABA</v>
          </cell>
        </row>
        <row r="136">
          <cell r="A136" t="str">
            <v>321100</v>
          </cell>
          <cell r="B136" t="str">
            <v>CORPORACION AUTONOMA REGIONAL DE CALDAS (CORPOCALDAS)</v>
          </cell>
        </row>
        <row r="137">
          <cell r="A137" t="str">
            <v>321200</v>
          </cell>
          <cell r="B137" t="str">
            <v>CORPORACION AUTONOMA REGIONAL PARA EL DESARROLLO SOSTENIBLE DEL CHOCO - CODECHOCO</v>
          </cell>
        </row>
        <row r="138">
          <cell r="A138" t="str">
            <v>321300</v>
          </cell>
          <cell r="B138" t="str">
            <v xml:space="preserve">CORPORACION AUTONOMA REGIONAL PARA LA DEFENSA DE LA MESETA DE BUCARAMANGA CDMB </v>
          </cell>
        </row>
        <row r="139">
          <cell r="A139" t="str">
            <v>321400</v>
          </cell>
          <cell r="B139" t="str">
            <v>CORPORACION AUTONOMA REGIONAL DEL TOLIMA (CORTOLIMA)</v>
          </cell>
        </row>
        <row r="140">
          <cell r="A140" t="str">
            <v>321500</v>
          </cell>
          <cell r="B140" t="str">
            <v>CORPORACION AUTONOMA REGIONAL DE RISARALDA (CARDER)</v>
          </cell>
        </row>
        <row r="141">
          <cell r="A141" t="str">
            <v>321600</v>
          </cell>
          <cell r="B141" t="str">
            <v>CORPORACION AUTONOMA REGIONAL DE NARINO (CORPONARINO)</v>
          </cell>
        </row>
        <row r="142">
          <cell r="A142" t="str">
            <v>321700</v>
          </cell>
          <cell r="B142" t="str">
            <v>CORPORACION AUTONOMA REGIONAL DE LA FRONTERA NORORIENTAL (CORPONOR)</v>
          </cell>
        </row>
        <row r="143">
          <cell r="A143" t="str">
            <v>321800</v>
          </cell>
          <cell r="B143" t="str">
            <v>CORPORACION AUTONOMA REGIONAL DE LA GUAJIRA (CORPOGUAJIRA)</v>
          </cell>
        </row>
        <row r="144">
          <cell r="A144" t="str">
            <v>321900</v>
          </cell>
          <cell r="B144" t="str">
            <v>CORPORACION AUTONOMA REGIONAL DEL CESAR (CORPOCESAR)</v>
          </cell>
        </row>
        <row r="145">
          <cell r="A145" t="str">
            <v>322100</v>
          </cell>
          <cell r="B145" t="str">
            <v>CORPORACION AUTONOMA REGIONAL DEL CAUCA (CRC)</v>
          </cell>
        </row>
        <row r="146">
          <cell r="A146" t="str">
            <v>322200</v>
          </cell>
          <cell r="B146" t="str">
            <v>CORPORACION AUTONOMA REGIONAL DEL MAGDALENA (CORPAMAG)</v>
          </cell>
        </row>
        <row r="147">
          <cell r="A147" t="str">
            <v>322300</v>
          </cell>
          <cell r="B147" t="str">
            <v>CORPORACION PARA EL DESARROLLO SOSTENIBLE DEL SUR DE LA AMAZONIA - CORPOAMAZONIA</v>
          </cell>
        </row>
        <row r="148">
          <cell r="A148" t="str">
            <v>322400</v>
          </cell>
          <cell r="B148" t="str">
            <v>CORPORACION  PARA EL DESARROLLO SOSTENIBLE DEL NORTE Y ORIENTE DE LA AMAZONIA - CDA</v>
          </cell>
        </row>
        <row r="149">
          <cell r="A149" t="str">
            <v>322600</v>
          </cell>
          <cell r="B149" t="str">
            <v>CORPORACION PARA EL DESARROLLO SOSTENIBLE DEL ARCHIPIELAGO DE SAN ANDRES, PROVIDENCIA Y SANTA CATALINA - CORALINA</v>
          </cell>
        </row>
        <row r="150">
          <cell r="A150" t="str">
            <v>322700</v>
          </cell>
          <cell r="B150" t="str">
            <v>CORPORACION PARA EL DESARROLLO SOSTENIBLE DEL AREA DE MANEJO ESPECIAL LA MACARENA - CORMACARENA</v>
          </cell>
        </row>
        <row r="151">
          <cell r="A151" t="str">
            <v>322800</v>
          </cell>
          <cell r="B151" t="str">
            <v>CORPORACION  PARA EL DESARROLLO SOSTENIBLE DE LA MOJANA Y EL SAN JORGE - CORPOMOJANA</v>
          </cell>
        </row>
        <row r="152">
          <cell r="A152" t="str">
            <v>322900</v>
          </cell>
          <cell r="B152" t="str">
            <v>CORPORACION AUTONOMA REGIONAL DE LA ORINOQUIA - CORPORINOQUIA</v>
          </cell>
        </row>
        <row r="153">
          <cell r="A153" t="str">
            <v>323000</v>
          </cell>
          <cell r="B153" t="str">
            <v>CORPORACION AUTONOMA REGIONAL DE SUCRE - CARSUCRE</v>
          </cell>
        </row>
        <row r="154">
          <cell r="A154" t="str">
            <v>323100</v>
          </cell>
          <cell r="B154" t="str">
            <v>CORPORACION AUTONOMA REGIONAL DEL ALTO MAGDALENA - CAM</v>
          </cell>
        </row>
        <row r="155">
          <cell r="A155" t="str">
            <v>323200</v>
          </cell>
          <cell r="B155" t="str">
            <v>CORPORACION AUTONOMA REGIONAL DEL CENTRO DE ANTIOQUIA - CORANTIOQUIA</v>
          </cell>
        </row>
        <row r="156">
          <cell r="A156" t="str">
            <v>323300</v>
          </cell>
          <cell r="B156" t="str">
            <v>CORPORACION AUTONOMA REGIONAL DEL ATLANTICO - CRA</v>
          </cell>
        </row>
        <row r="157">
          <cell r="A157" t="str">
            <v>323400</v>
          </cell>
          <cell r="B157" t="str">
            <v>CORPORACION AUTONOMA REGIONAL DE SANTANDER - CAS</v>
          </cell>
        </row>
        <row r="158">
          <cell r="A158" t="str">
            <v>323500</v>
          </cell>
          <cell r="B158" t="str">
            <v>CORPORACION AUTONOMA REGIONAL DE BOYACA - CORPOBOYACA</v>
          </cell>
        </row>
        <row r="159">
          <cell r="A159" t="str">
            <v>323600</v>
          </cell>
          <cell r="B159" t="str">
            <v>CORPORACION AUTONOMA REGIONAL DE CHIVOR - CORPOCHIVOR</v>
          </cell>
        </row>
        <row r="160">
          <cell r="A160" t="str">
            <v>323700</v>
          </cell>
          <cell r="B160" t="str">
            <v>CORPORACION AUTONOMA REGIONAL DEL GUAVIO - CORPOGUAVIO</v>
          </cell>
        </row>
        <row r="161">
          <cell r="A161" t="str">
            <v>323800</v>
          </cell>
          <cell r="B161" t="str">
            <v>CORPORACION AUTONOMA REGIONAL DEL CANAL DEL DIQUE - CARDIQUE</v>
          </cell>
        </row>
        <row r="162">
          <cell r="A162" t="str">
            <v>323900</v>
          </cell>
          <cell r="B162" t="str">
            <v>CORPORACION AUTONOMA REGIONAL DEL SUR DE BOLIVAR - CSB</v>
          </cell>
        </row>
        <row r="163">
          <cell r="A163" t="str">
            <v>330101</v>
          </cell>
          <cell r="B163" t="str">
            <v>MINISTERIO DE CULTURA - GESTION GENERAL</v>
          </cell>
        </row>
        <row r="164">
          <cell r="A164" t="str">
            <v>330400</v>
          </cell>
          <cell r="B164" t="str">
            <v>ARCHIVO GENERAL DE LA NACION</v>
          </cell>
        </row>
        <row r="165">
          <cell r="A165" t="str">
            <v>330500</v>
          </cell>
          <cell r="B165" t="str">
            <v>INSTITUTO COLOMBIANO DE ANTROPOLOGIA E HISTORIA</v>
          </cell>
        </row>
        <row r="166">
          <cell r="A166" t="str">
            <v>330700</v>
          </cell>
          <cell r="B166" t="str">
            <v>INSTITUTO CARO Y CUERVO</v>
          </cell>
        </row>
        <row r="167">
          <cell r="A167" t="str">
            <v>340101</v>
          </cell>
          <cell r="B167" t="str">
            <v>AUDITORIA GENERAL DE LA REPUBLICA - GESTION GENERAL</v>
          </cell>
        </row>
        <row r="168">
          <cell r="A168" t="str">
            <v>350101</v>
          </cell>
          <cell r="B168" t="str">
            <v>MINCOMERCIO INDUSTRIA TURISMO - GESTION GENERAL</v>
          </cell>
        </row>
        <row r="169">
          <cell r="A169" t="str">
            <v>350102</v>
          </cell>
          <cell r="B169" t="str">
            <v>MINCOMERCIO INDUSTRIA TURISMO - DIRECCION GENERAL DE COMERCIO EXTERIOR</v>
          </cell>
        </row>
        <row r="170">
          <cell r="A170" t="str">
            <v>350104</v>
          </cell>
          <cell r="B170" t="str">
            <v>MINCOMERCIO INDUSTRIA TURISMO - ARTESANIAS DE COLOMBIA S.A.</v>
          </cell>
        </row>
        <row r="171">
          <cell r="A171" t="str">
            <v>350200</v>
          </cell>
          <cell r="B171" t="str">
            <v>SUPERINTENDENCIA DE SOCIEDADES</v>
          </cell>
        </row>
        <row r="172">
          <cell r="A172" t="str">
            <v>350300</v>
          </cell>
          <cell r="B172" t="str">
            <v>SUPERINTENDENCIA DE INDUSTRIA Y COMERCIO</v>
          </cell>
        </row>
        <row r="173">
          <cell r="A173" t="str">
            <v>350400</v>
          </cell>
          <cell r="B173" t="str">
            <v>UNIDAD ADMINISTRATIVA ESPECIAL JUNTA CENTRAL CONTADORES</v>
          </cell>
        </row>
        <row r="174">
          <cell r="A174" t="str">
            <v>350500</v>
          </cell>
          <cell r="B174" t="str">
            <v>INSTITUTO NACIONAL DE METROLOGÍA - INM</v>
          </cell>
        </row>
        <row r="175">
          <cell r="A175" t="str">
            <v>360101</v>
          </cell>
          <cell r="B175" t="str">
            <v>MINISTERIO DEL TRABAJO - GESTION GENERAL</v>
          </cell>
        </row>
        <row r="176">
          <cell r="A176" t="str">
            <v>360107</v>
          </cell>
          <cell r="B176" t="str">
            <v>MINISTERIO DEL TRABAJO - SUPERINTENDENCIA DE SUBSIDIO FAMILIAR</v>
          </cell>
        </row>
        <row r="177">
          <cell r="A177" t="str">
            <v>360200</v>
          </cell>
          <cell r="B177" t="str">
            <v>SERVICIO NACIONAL DE APRENDIZAJE - SENA</v>
          </cell>
        </row>
        <row r="178">
          <cell r="A178" t="str">
            <v>361200</v>
          </cell>
          <cell r="B178" t="str">
            <v>UNIDAD ADMINISTRATIVA ESPECIAL DE ORGANIZACIONES SOLIDARIAS</v>
          </cell>
        </row>
        <row r="179">
          <cell r="A179" t="str">
            <v>361300</v>
          </cell>
          <cell r="B179" t="str">
            <v>UNIDAD ADMINISTRATIVA ESPECIAL DEL SERVICIO PUBLICO DE EMPLEO</v>
          </cell>
        </row>
        <row r="180">
          <cell r="A180" t="str">
            <v>370101</v>
          </cell>
          <cell r="B180" t="str">
            <v>MINISTERIO DEL INTERIOR - GESTIÓN GENERAL</v>
          </cell>
        </row>
        <row r="181">
          <cell r="A181">
            <v>370102</v>
          </cell>
          <cell r="B181" t="str">
            <v>DIRECCIÓN DE LA AUTORIDAD NACIONAL DE CONSULTA PREVIA</v>
          </cell>
        </row>
        <row r="182">
          <cell r="A182" t="str">
            <v>370300</v>
          </cell>
          <cell r="B182" t="str">
            <v>DIRECCION NACIONAL DEL DERECHO DE AUTOR</v>
          </cell>
        </row>
        <row r="183">
          <cell r="A183" t="str">
            <v>370400</v>
          </cell>
          <cell r="B183" t="str">
            <v>CORPORACION NACIONAL PARA LA RECONSTRUCCION DE LA CUENCA DEL RIO PAEZ Y ZONAS ALEDANAS NASA KI WE</v>
          </cell>
        </row>
        <row r="184">
          <cell r="A184" t="str">
            <v>370800</v>
          </cell>
          <cell r="B184" t="str">
            <v>UNIDAD NACIONAL DE PROTECCION - UNP</v>
          </cell>
        </row>
        <row r="185">
          <cell r="A185" t="str">
            <v>370900</v>
          </cell>
          <cell r="B185" t="str">
            <v>DIRECCION NACIONAL DE BOMBEROS</v>
          </cell>
        </row>
        <row r="186">
          <cell r="A186" t="str">
            <v>380100</v>
          </cell>
          <cell r="B186" t="str">
            <v>COMISION NACIONAL DEL SERVICIO CIVIL</v>
          </cell>
        </row>
        <row r="187">
          <cell r="A187">
            <v>390101</v>
          </cell>
          <cell r="B187" t="str">
            <v>MINISTERIO DE CIENCIA, TECNOLOGÍA E INNOVACIÓN - GESTIÓN GENERAL</v>
          </cell>
        </row>
        <row r="188">
          <cell r="A188" t="str">
            <v>400101</v>
          </cell>
          <cell r="B188" t="str">
            <v>MINISTERIO DE VIVIENDA, CIUDAD Y TERRITORIO - GESTIÓN GENERAL</v>
          </cell>
        </row>
        <row r="189">
          <cell r="A189" t="str">
            <v>400102</v>
          </cell>
          <cell r="B189" t="str">
            <v>COMISION DE REGULACION DE AGUA POTABLE Y SANEAMIENTO BÁSICO - CRA</v>
          </cell>
        </row>
        <row r="190">
          <cell r="A190" t="str">
            <v>400200</v>
          </cell>
          <cell r="B190" t="str">
            <v>FONDO NACIONAL DE VIVIENDA - FONVIVIENDA</v>
          </cell>
        </row>
        <row r="191">
          <cell r="A191" t="str">
            <v>410101</v>
          </cell>
          <cell r="B191" t="str">
            <v>DEPARTAMENTO ADMINISTRATIVO PARA LA PROSPERIDAD SOCIAL - GESTIÓN GENERAL</v>
          </cell>
        </row>
        <row r="192">
          <cell r="A192" t="str">
            <v>410400</v>
          </cell>
          <cell r="B192" t="str">
            <v>UNIDAD DE ATENCIÓN Y REPARACIÓN INTEGRAL A LAS VICTIMAS</v>
          </cell>
        </row>
        <row r="193">
          <cell r="A193" t="str">
            <v>410500</v>
          </cell>
          <cell r="B193" t="str">
            <v>CENTRO DE MEMORIA HISTÓRICA</v>
          </cell>
        </row>
        <row r="194">
          <cell r="A194" t="str">
            <v>410600</v>
          </cell>
          <cell r="B194" t="str">
            <v>INSTITUTO COLOMBIANO DE BIENESTAR FAMILIAR - ICBF</v>
          </cell>
        </row>
        <row r="195">
          <cell r="A195" t="str">
            <v>420101</v>
          </cell>
          <cell r="B195" t="str">
            <v>DEPARTAMENTO ADMINISTRATIVO DIRECCIÓN NACIONAL DE INTELIGENCIA - GESTIÓN GENERAL</v>
          </cell>
        </row>
        <row r="196">
          <cell r="A196" t="str">
            <v>430101</v>
          </cell>
          <cell r="B196" t="str">
            <v>MINISTERIO DEL DEPORTE - GESTIÓN GENERAL</v>
          </cell>
        </row>
        <row r="197">
          <cell r="A197">
            <v>440101</v>
          </cell>
          <cell r="B197" t="str">
            <v>JURISDICCIÓN ESPECIAL PARA LA PAZ</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outlinePr summaryBelow="0"/>
    <pageSetUpPr fitToPage="1"/>
  </sheetPr>
  <dimension ref="A1:J127"/>
  <sheetViews>
    <sheetView showGridLines="0" showRowColHeaders="0" tabSelected="1" zoomScale="90" zoomScaleNormal="90" workbookViewId="0">
      <selection activeCell="I36" sqref="I36"/>
    </sheetView>
  </sheetViews>
  <sheetFormatPr baseColWidth="10" defaultColWidth="11.42578125" defaultRowHeight="11.25" outlineLevelRow="3" x14ac:dyDescent="0.2"/>
  <cols>
    <col min="1" max="5" width="4.5703125" style="64" customWidth="1"/>
    <col min="6" max="6" width="64" style="2" customWidth="1"/>
    <col min="7" max="8" width="28.7109375" style="2" customWidth="1"/>
    <col min="9" max="9" width="41.42578125" style="2" customWidth="1"/>
    <col min="10" max="10" width="11.42578125" style="19" customWidth="1"/>
    <col min="11" max="16384" width="11.42578125" style="2"/>
  </cols>
  <sheetData>
    <row r="1" spans="1:10" x14ac:dyDescent="0.2">
      <c r="A1" s="756" t="s">
        <v>0</v>
      </c>
      <c r="B1" s="756"/>
      <c r="C1" s="756"/>
      <c r="D1" s="756"/>
      <c r="E1" s="756"/>
      <c r="F1" s="756"/>
      <c r="G1" s="756"/>
      <c r="H1" s="756"/>
      <c r="I1" s="756"/>
      <c r="J1" s="392"/>
    </row>
    <row r="2" spans="1:10" x14ac:dyDescent="0.2">
      <c r="A2" s="756" t="s">
        <v>74</v>
      </c>
      <c r="B2" s="756"/>
      <c r="C2" s="756"/>
      <c r="D2" s="756"/>
      <c r="E2" s="756"/>
      <c r="F2" s="756"/>
      <c r="G2" s="756"/>
      <c r="H2" s="756"/>
      <c r="I2" s="756"/>
      <c r="J2" s="392"/>
    </row>
    <row r="3" spans="1:10" x14ac:dyDescent="0.2">
      <c r="A3" s="756" t="s">
        <v>946</v>
      </c>
      <c r="B3" s="756"/>
      <c r="C3" s="756"/>
      <c r="D3" s="756"/>
      <c r="E3" s="756"/>
      <c r="F3" s="756"/>
      <c r="G3" s="756"/>
      <c r="H3" s="756"/>
      <c r="I3" s="756"/>
      <c r="J3" s="392"/>
    </row>
    <row r="4" spans="1:10" x14ac:dyDescent="0.2">
      <c r="A4" s="393"/>
      <c r="B4" s="393"/>
      <c r="C4" s="393"/>
      <c r="D4" s="393"/>
      <c r="E4" s="393"/>
      <c r="F4" s="392"/>
      <c r="G4" s="392"/>
      <c r="H4" s="392"/>
      <c r="I4" s="392"/>
      <c r="J4" s="392"/>
    </row>
    <row r="5" spans="1:10" ht="39.75" customHeight="1" x14ac:dyDescent="0.2">
      <c r="A5" s="394"/>
      <c r="B5" s="763" t="s">
        <v>34</v>
      </c>
      <c r="C5" s="764"/>
      <c r="D5" s="764"/>
      <c r="E5" s="765"/>
      <c r="F5" s="757" t="s">
        <v>242</v>
      </c>
      <c r="G5" s="758"/>
      <c r="H5" s="758"/>
      <c r="I5" s="392"/>
      <c r="J5" s="392"/>
    </row>
    <row r="6" spans="1:10" x14ac:dyDescent="0.2">
      <c r="A6" s="20"/>
      <c r="B6" s="766" t="s">
        <v>33</v>
      </c>
      <c r="C6" s="767"/>
      <c r="D6" s="767"/>
      <c r="E6" s="768"/>
      <c r="F6" s="759">
        <v>230800</v>
      </c>
      <c r="G6" s="759"/>
      <c r="H6" s="759"/>
      <c r="I6" s="19"/>
    </row>
    <row r="7" spans="1:10" ht="15.75" customHeight="1" x14ac:dyDescent="0.2">
      <c r="B7" s="769" t="s">
        <v>177</v>
      </c>
      <c r="C7" s="770"/>
      <c r="D7" s="770"/>
      <c r="E7" s="771"/>
      <c r="F7" s="758" t="str">
        <f>IFERROR(VLOOKUP(F6,DESPLEGABLES!A1:B197,2,FALSE),"")</f>
        <v>UNIDAD ADMINISTRATIVA ESPECIAL COMISION DE REGULACION DE COMUNICACIONES</v>
      </c>
      <c r="G7" s="758"/>
      <c r="H7" s="758"/>
      <c r="I7" s="19"/>
    </row>
    <row r="8" spans="1:10" x14ac:dyDescent="0.2">
      <c r="A8" s="393"/>
      <c r="B8" s="393"/>
      <c r="C8" s="393"/>
      <c r="D8" s="393"/>
      <c r="E8" s="393"/>
      <c r="F8" s="392"/>
      <c r="G8" s="392"/>
      <c r="H8" s="392"/>
      <c r="I8" s="392"/>
    </row>
    <row r="9" spans="1:10" x14ac:dyDescent="0.2">
      <c r="A9" s="394"/>
      <c r="B9" s="393"/>
      <c r="C9" s="393"/>
      <c r="D9" s="393"/>
      <c r="E9" s="393"/>
      <c r="F9" s="220" t="s">
        <v>241</v>
      </c>
      <c r="G9" s="175">
        <v>2021</v>
      </c>
      <c r="H9" s="174"/>
      <c r="I9" s="395" t="s">
        <v>1452</v>
      </c>
    </row>
    <row r="10" spans="1:10" x14ac:dyDescent="0.2">
      <c r="A10" s="393"/>
      <c r="B10" s="393"/>
      <c r="C10" s="393"/>
      <c r="D10" s="393"/>
      <c r="E10" s="393"/>
      <c r="F10" s="392"/>
      <c r="G10" s="392"/>
      <c r="H10" s="392"/>
      <c r="I10" s="392"/>
    </row>
    <row r="11" spans="1:10" x14ac:dyDescent="0.2">
      <c r="A11" s="393"/>
      <c r="B11" s="393"/>
      <c r="C11" s="393"/>
      <c r="D11" s="393"/>
      <c r="E11" s="393"/>
      <c r="F11" s="392"/>
      <c r="G11" s="392"/>
      <c r="H11" s="392"/>
      <c r="I11" s="392"/>
    </row>
    <row r="12" spans="1:10" x14ac:dyDescent="0.2">
      <c r="A12" s="393"/>
      <c r="B12" s="393"/>
      <c r="C12" s="393"/>
      <c r="D12" s="393"/>
      <c r="E12" s="393"/>
      <c r="F12" s="392"/>
      <c r="G12" s="392"/>
      <c r="H12" s="392"/>
      <c r="I12" s="392"/>
    </row>
    <row r="13" spans="1:10" x14ac:dyDescent="0.2">
      <c r="A13" s="393"/>
      <c r="B13" s="393"/>
      <c r="C13" s="393"/>
      <c r="D13" s="393"/>
      <c r="E13" s="393"/>
      <c r="F13" s="392"/>
      <c r="G13" s="392"/>
      <c r="H13" s="392"/>
      <c r="I13" s="392"/>
    </row>
    <row r="14" spans="1:10" x14ac:dyDescent="0.2">
      <c r="A14" s="393"/>
      <c r="B14" s="393"/>
      <c r="C14" s="393"/>
      <c r="D14" s="393"/>
      <c r="E14" s="393"/>
      <c r="F14" s="392"/>
      <c r="G14" s="392"/>
      <c r="H14" s="392"/>
      <c r="I14" s="392"/>
    </row>
    <row r="15" spans="1:10" x14ac:dyDescent="0.2">
      <c r="A15" s="393"/>
      <c r="B15" s="393"/>
      <c r="C15" s="393"/>
      <c r="D15" s="393"/>
      <c r="E15" s="393"/>
      <c r="F15" s="392"/>
      <c r="G15" s="392"/>
      <c r="H15" s="392"/>
      <c r="I15" s="392"/>
    </row>
    <row r="16" spans="1:10" x14ac:dyDescent="0.2">
      <c r="A16" s="393"/>
      <c r="B16" s="393"/>
      <c r="C16" s="393"/>
      <c r="D16" s="393"/>
      <c r="E16" s="393"/>
      <c r="F16" s="392"/>
      <c r="G16" s="392"/>
      <c r="H16" s="392"/>
      <c r="I16" s="392"/>
    </row>
    <row r="17" spans="1:9" x14ac:dyDescent="0.2">
      <c r="A17" s="393"/>
      <c r="B17" s="393"/>
      <c r="C17" s="393"/>
      <c r="D17" s="393"/>
      <c r="E17" s="393"/>
      <c r="F17" s="392"/>
      <c r="G17" s="392"/>
      <c r="H17" s="392"/>
      <c r="I17" s="392"/>
    </row>
    <row r="18" spans="1:9" x14ac:dyDescent="0.2">
      <c r="A18" s="393"/>
      <c r="B18" s="393"/>
      <c r="C18" s="393"/>
      <c r="D18" s="393"/>
      <c r="E18" s="393"/>
      <c r="F18" s="392"/>
      <c r="G18" s="392"/>
      <c r="H18" s="392"/>
      <c r="I18" s="392"/>
    </row>
    <row r="19" spans="1:9" x14ac:dyDescent="0.2">
      <c r="A19" s="393"/>
      <c r="B19" s="393"/>
      <c r="C19" s="393"/>
      <c r="D19" s="393"/>
      <c r="E19" s="393"/>
      <c r="F19" s="392"/>
      <c r="G19" s="392"/>
      <c r="H19" s="392"/>
      <c r="I19" s="392"/>
    </row>
    <row r="20" spans="1:9" x14ac:dyDescent="0.2">
      <c r="A20" s="393"/>
      <c r="B20" s="393"/>
      <c r="C20" s="393"/>
      <c r="D20" s="393"/>
      <c r="E20" s="393"/>
      <c r="F20" s="392"/>
      <c r="G20" s="392"/>
      <c r="H20" s="392"/>
      <c r="I20" s="392"/>
    </row>
    <row r="21" spans="1:9" x14ac:dyDescent="0.2">
      <c r="A21" s="393"/>
      <c r="B21" s="393"/>
      <c r="C21" s="393"/>
      <c r="D21" s="393"/>
      <c r="E21" s="393"/>
      <c r="F21" s="392"/>
      <c r="G21" s="392"/>
      <c r="H21" s="392"/>
      <c r="I21" s="392"/>
    </row>
    <row r="22" spans="1:9" x14ac:dyDescent="0.2">
      <c r="A22" s="393"/>
      <c r="B22" s="393"/>
      <c r="C22" s="393"/>
      <c r="D22" s="393"/>
      <c r="E22" s="393"/>
      <c r="F22" s="392"/>
      <c r="G22" s="392"/>
      <c r="H22" s="392"/>
      <c r="I22" s="392"/>
    </row>
    <row r="23" spans="1:9" ht="12" thickBot="1" x14ac:dyDescent="0.25">
      <c r="A23" s="393"/>
      <c r="B23" s="393"/>
      <c r="C23" s="393"/>
      <c r="D23" s="393"/>
      <c r="E23" s="393"/>
      <c r="F23" s="392"/>
      <c r="G23" s="392"/>
      <c r="H23" s="392"/>
      <c r="I23" s="392"/>
    </row>
    <row r="24" spans="1:9" ht="36.75" customHeight="1" thickTop="1" thickBot="1" x14ac:dyDescent="0.25">
      <c r="A24" s="772" t="s">
        <v>29</v>
      </c>
      <c r="B24" s="773"/>
      <c r="C24" s="773"/>
      <c r="D24" s="773"/>
      <c r="E24" s="774"/>
      <c r="F24" s="754" t="s">
        <v>30</v>
      </c>
      <c r="G24" s="760" t="s">
        <v>31</v>
      </c>
      <c r="H24" s="760" t="s">
        <v>32</v>
      </c>
      <c r="I24" s="754" t="s">
        <v>474</v>
      </c>
    </row>
    <row r="25" spans="1:9" ht="12.75" thickTop="1" thickBot="1" x14ac:dyDescent="0.25">
      <c r="A25" s="396">
        <v>1</v>
      </c>
      <c r="B25" s="397">
        <v>2</v>
      </c>
      <c r="C25" s="397">
        <v>3</v>
      </c>
      <c r="D25" s="397">
        <v>4</v>
      </c>
      <c r="E25" s="398">
        <v>5</v>
      </c>
      <c r="F25" s="755"/>
      <c r="G25" s="761"/>
      <c r="H25" s="762"/>
      <c r="I25" s="755"/>
    </row>
    <row r="26" spans="1:9" ht="12.75" thickTop="1" thickBot="1" x14ac:dyDescent="0.25">
      <c r="A26" s="72">
        <v>1</v>
      </c>
      <c r="B26" s="72"/>
      <c r="C26" s="72"/>
      <c r="D26" s="72"/>
      <c r="E26" s="72"/>
      <c r="F26" s="79" t="s">
        <v>1</v>
      </c>
      <c r="G26" s="221">
        <f>G27</f>
        <v>45926101000</v>
      </c>
      <c r="H26" s="221">
        <f>H27</f>
        <v>43817472124</v>
      </c>
      <c r="I26" s="39"/>
    </row>
    <row r="27" spans="1:9" ht="12" outlineLevel="1" collapsed="1" thickBot="1" x14ac:dyDescent="0.25">
      <c r="A27" s="73">
        <v>1</v>
      </c>
      <c r="B27" s="268" t="s">
        <v>631</v>
      </c>
      <c r="C27" s="73"/>
      <c r="D27" s="73"/>
      <c r="E27" s="73"/>
      <c r="F27" s="80" t="s">
        <v>2</v>
      </c>
      <c r="G27" s="233">
        <f>G28+G48+G55+G59+G62+G39</f>
        <v>45926101000</v>
      </c>
      <c r="H27" s="233">
        <f>H28+H48+H55+H59+H62+H39</f>
        <v>43817472124</v>
      </c>
      <c r="I27" s="43"/>
    </row>
    <row r="28" spans="1:9" outlineLevel="1" x14ac:dyDescent="0.2">
      <c r="A28" s="74">
        <v>1</v>
      </c>
      <c r="B28" s="269" t="s">
        <v>631</v>
      </c>
      <c r="C28" s="74">
        <v>1</v>
      </c>
      <c r="D28" s="74"/>
      <c r="E28" s="74"/>
      <c r="F28" s="81" t="s">
        <v>3</v>
      </c>
      <c r="G28" s="235">
        <f>SUM(G29+G33+G35)</f>
        <v>45926101000</v>
      </c>
      <c r="H28" s="235">
        <f>SUM(H29+H33+H35)</f>
        <v>43817472124</v>
      </c>
      <c r="I28" s="40"/>
    </row>
    <row r="29" spans="1:9" outlineLevel="2" collapsed="1" x14ac:dyDescent="0.2">
      <c r="A29" s="75">
        <v>1</v>
      </c>
      <c r="B29" s="270" t="s">
        <v>631</v>
      </c>
      <c r="C29" s="75">
        <v>1</v>
      </c>
      <c r="D29" s="270" t="s">
        <v>630</v>
      </c>
      <c r="E29" s="75"/>
      <c r="F29" s="82" t="s">
        <v>621</v>
      </c>
      <c r="G29" s="223">
        <f>SUM(G30:G32)</f>
        <v>0</v>
      </c>
      <c r="H29" s="224">
        <f>SUM(H30:H32)</f>
        <v>0</v>
      </c>
      <c r="I29" s="65"/>
    </row>
    <row r="30" spans="1:9" hidden="1" outlineLevel="3" x14ac:dyDescent="0.2">
      <c r="A30" s="76">
        <v>1</v>
      </c>
      <c r="B30" s="271" t="s">
        <v>631</v>
      </c>
      <c r="C30" s="76">
        <v>1</v>
      </c>
      <c r="D30" s="271" t="s">
        <v>630</v>
      </c>
      <c r="E30" s="92" t="str">
        <f>IFERROR(VLOOKUP(F30,DESPLEGABLES!J2:K4,2,FALSE),"")</f>
        <v/>
      </c>
      <c r="F30" s="13"/>
      <c r="G30" s="225"/>
      <c r="H30" s="236"/>
      <c r="I30" s="69"/>
    </row>
    <row r="31" spans="1:9" hidden="1" outlineLevel="3" x14ac:dyDescent="0.2">
      <c r="A31" s="76">
        <v>1</v>
      </c>
      <c r="B31" s="271" t="s">
        <v>631</v>
      </c>
      <c r="C31" s="76">
        <v>1</v>
      </c>
      <c r="D31" s="271" t="s">
        <v>630</v>
      </c>
      <c r="E31" s="77" t="str">
        <f>IFERROR(VLOOKUP(F31,DESPLEGABLES!J2:K4,2,FALSE),"")</f>
        <v/>
      </c>
      <c r="F31" s="13"/>
      <c r="G31" s="274"/>
      <c r="H31" s="276"/>
      <c r="I31" s="277"/>
    </row>
    <row r="32" spans="1:9" hidden="1" outlineLevel="3" x14ac:dyDescent="0.2">
      <c r="A32" s="76">
        <v>1</v>
      </c>
      <c r="B32" s="271" t="s">
        <v>631</v>
      </c>
      <c r="C32" s="76">
        <v>1</v>
      </c>
      <c r="D32" s="271" t="s">
        <v>630</v>
      </c>
      <c r="E32" s="76" t="str">
        <f>IFERROR(VLOOKUP(F32,DESPLEGABLES!J2:K4,2,FALSE),"")</f>
        <v/>
      </c>
      <c r="F32" s="13"/>
      <c r="G32" s="226"/>
      <c r="H32" s="275"/>
      <c r="I32" s="78"/>
    </row>
    <row r="33" spans="1:10" outlineLevel="2" collapsed="1" x14ac:dyDescent="0.2">
      <c r="A33" s="75">
        <v>1</v>
      </c>
      <c r="B33" s="270" t="s">
        <v>631</v>
      </c>
      <c r="C33" s="75">
        <v>1</v>
      </c>
      <c r="D33" s="270" t="s">
        <v>631</v>
      </c>
      <c r="E33" s="75"/>
      <c r="F33" s="82" t="s">
        <v>820</v>
      </c>
      <c r="G33" s="223">
        <f>SUM(G34:G34)</f>
        <v>0</v>
      </c>
      <c r="H33" s="223">
        <f>SUM(H34:H34)</f>
        <v>0</v>
      </c>
      <c r="I33" s="65"/>
    </row>
    <row r="34" spans="1:10" ht="10.5" hidden="1" customHeight="1" outlineLevel="3" x14ac:dyDescent="0.2">
      <c r="A34" s="76">
        <v>1</v>
      </c>
      <c r="B34" s="271" t="s">
        <v>631</v>
      </c>
      <c r="C34" s="76">
        <v>1</v>
      </c>
      <c r="D34" s="271" t="s">
        <v>631</v>
      </c>
      <c r="E34" s="354" t="str">
        <f>IFERROR(VLOOKUP(F34,DESPLEGABLES!$J$7:$K$9,2,FALSE),"")</f>
        <v/>
      </c>
      <c r="F34" s="13"/>
      <c r="G34" s="361"/>
      <c r="H34" s="362"/>
      <c r="I34" s="41"/>
    </row>
    <row r="35" spans="1:10" outlineLevel="2" x14ac:dyDescent="0.2">
      <c r="A35" s="75">
        <v>1</v>
      </c>
      <c r="B35" s="270" t="s">
        <v>631</v>
      </c>
      <c r="C35" s="75">
        <v>1</v>
      </c>
      <c r="D35" s="270" t="s">
        <v>634</v>
      </c>
      <c r="E35" s="363"/>
      <c r="F35" s="156" t="s">
        <v>821</v>
      </c>
      <c r="G35" s="364">
        <f>SUM(G36:G38)</f>
        <v>45926101000</v>
      </c>
      <c r="H35" s="365">
        <f>SUM(H36:H38)</f>
        <v>43817472124</v>
      </c>
      <c r="I35" s="261"/>
    </row>
    <row r="36" spans="1:10" ht="33.75" outlineLevel="3" x14ac:dyDescent="0.2">
      <c r="A36" s="76">
        <v>1</v>
      </c>
      <c r="B36" s="271" t="s">
        <v>631</v>
      </c>
      <c r="C36" s="76">
        <v>1</v>
      </c>
      <c r="D36" s="271" t="s">
        <v>634</v>
      </c>
      <c r="E36" s="94" t="str">
        <f>IFERROR(VLOOKUP(F36,DESPLEGABLES!$S$3:$T$21,2,FALSE),"")</f>
        <v/>
      </c>
      <c r="F36" s="368" t="s">
        <v>1829</v>
      </c>
      <c r="G36" s="366">
        <v>45926101000</v>
      </c>
      <c r="H36" s="367">
        <v>43817472124</v>
      </c>
      <c r="I36" s="378" t="s">
        <v>1906</v>
      </c>
      <c r="J36" s="379"/>
    </row>
    <row r="37" spans="1:10" outlineLevel="3" x14ac:dyDescent="0.2">
      <c r="A37" s="76">
        <v>1</v>
      </c>
      <c r="B37" s="271" t="s">
        <v>631</v>
      </c>
      <c r="C37" s="76">
        <v>1</v>
      </c>
      <c r="D37" s="271" t="s">
        <v>634</v>
      </c>
      <c r="E37" s="94" t="str">
        <f>IFERROR(VLOOKUP(F37,DESPLEGABLES!$S$3:$T$18,2,FALSE),"")</f>
        <v/>
      </c>
      <c r="F37" s="368"/>
      <c r="G37" s="366"/>
      <c r="H37" s="367"/>
      <c r="I37" s="378"/>
      <c r="J37" s="379"/>
    </row>
    <row r="38" spans="1:10" outlineLevel="3" x14ac:dyDescent="0.2">
      <c r="A38" s="76">
        <v>1</v>
      </c>
      <c r="B38" s="271" t="s">
        <v>631</v>
      </c>
      <c r="C38" s="76">
        <v>1</v>
      </c>
      <c r="D38" s="271" t="s">
        <v>634</v>
      </c>
      <c r="E38" s="94" t="str">
        <f>IFERROR(VLOOKUP(F38,DESPLEGABLES!$S$3:$T$18,2,FALSE),"")</f>
        <v/>
      </c>
      <c r="F38" s="368"/>
      <c r="G38" s="237"/>
      <c r="H38" s="238"/>
      <c r="I38" s="78"/>
    </row>
    <row r="39" spans="1:10" outlineLevel="1" x14ac:dyDescent="0.2">
      <c r="A39" s="74">
        <v>1</v>
      </c>
      <c r="B39" s="269" t="s">
        <v>631</v>
      </c>
      <c r="C39" s="74">
        <v>2</v>
      </c>
      <c r="D39" s="74"/>
      <c r="E39" s="74"/>
      <c r="F39" s="158" t="s">
        <v>752</v>
      </c>
      <c r="G39" s="239">
        <f>SUM(G40:G47)</f>
        <v>0</v>
      </c>
      <c r="H39" s="240">
        <f>SUM(H40:H47)</f>
        <v>0</v>
      </c>
      <c r="I39" s="60"/>
    </row>
    <row r="40" spans="1:10" outlineLevel="1" x14ac:dyDescent="0.2">
      <c r="A40" s="352">
        <v>1</v>
      </c>
      <c r="B40" s="353" t="s">
        <v>631</v>
      </c>
      <c r="C40" s="352">
        <v>2</v>
      </c>
      <c r="D40" s="352" t="str">
        <f>IFERROR(VLOOKUP(F40,DESPLEGABLES!$V$2:$W$64,2,FALSE),"")</f>
        <v/>
      </c>
      <c r="E40" s="438"/>
      <c r="F40" s="440"/>
      <c r="G40" s="439"/>
      <c r="H40" s="372"/>
      <c r="I40" s="373"/>
    </row>
    <row r="41" spans="1:10" outlineLevel="1" x14ac:dyDescent="0.2">
      <c r="A41" s="352">
        <v>1</v>
      </c>
      <c r="B41" s="353" t="s">
        <v>631</v>
      </c>
      <c r="C41" s="352">
        <v>2</v>
      </c>
      <c r="D41" s="352" t="str">
        <f>IFERROR(VLOOKUP(F41,DESPLEGABLES!$V$2:$W$64,2,FALSE),"")</f>
        <v/>
      </c>
      <c r="E41" s="438"/>
      <c r="F41" s="440"/>
      <c r="G41" s="439"/>
      <c r="H41" s="372"/>
      <c r="I41" s="373"/>
    </row>
    <row r="42" spans="1:10" outlineLevel="1" collapsed="1" x14ac:dyDescent="0.2">
      <c r="A42" s="352">
        <v>1</v>
      </c>
      <c r="B42" s="353" t="s">
        <v>631</v>
      </c>
      <c r="C42" s="352">
        <v>2</v>
      </c>
      <c r="D42" s="352" t="str">
        <f>IFERROR(VLOOKUP(F42,DESPLEGABLES!$V$2:$W$64,2,FALSE),"")</f>
        <v/>
      </c>
      <c r="E42" s="438"/>
      <c r="F42" s="440"/>
      <c r="G42" s="371"/>
      <c r="H42" s="372"/>
      <c r="I42" s="373"/>
    </row>
    <row r="43" spans="1:10" hidden="1" outlineLevel="3" x14ac:dyDescent="0.2">
      <c r="A43" s="352">
        <v>1</v>
      </c>
      <c r="B43" s="353" t="s">
        <v>631</v>
      </c>
      <c r="C43" s="352">
        <v>2</v>
      </c>
      <c r="D43" s="352" t="str">
        <f>IFERROR(VLOOKUP(F43,DESPLEGABLES!$V$2:$W$64,2,FALSE),"")</f>
        <v/>
      </c>
      <c r="E43" s="438"/>
      <c r="F43" s="440"/>
      <c r="G43" s="371"/>
      <c r="H43" s="369"/>
      <c r="I43" s="370"/>
    </row>
    <row r="44" spans="1:10" hidden="1" outlineLevel="3" x14ac:dyDescent="0.2">
      <c r="A44" s="352">
        <v>1</v>
      </c>
      <c r="B44" s="353" t="s">
        <v>631</v>
      </c>
      <c r="C44" s="352">
        <v>2</v>
      </c>
      <c r="D44" s="352" t="str">
        <f>IFERROR(VLOOKUP(F44,DESPLEGABLES!$V$2:$W$64,2,FALSE),"")</f>
        <v/>
      </c>
      <c r="E44" s="352"/>
      <c r="F44" s="440"/>
      <c r="G44" s="371"/>
      <c r="H44" s="372"/>
      <c r="I44" s="373"/>
    </row>
    <row r="45" spans="1:10" hidden="1" outlineLevel="3" x14ac:dyDescent="0.2">
      <c r="A45" s="352">
        <v>1</v>
      </c>
      <c r="B45" s="353" t="s">
        <v>631</v>
      </c>
      <c r="C45" s="352">
        <v>2</v>
      </c>
      <c r="D45" s="352" t="str">
        <f>IFERROR(VLOOKUP(F45,DESPLEGABLES!$V$2:$W$64,2,FALSE),"")</f>
        <v/>
      </c>
      <c r="E45" s="352"/>
      <c r="F45" s="440"/>
      <c r="G45" s="371"/>
      <c r="H45" s="372"/>
      <c r="I45" s="374"/>
    </row>
    <row r="46" spans="1:10" hidden="1" outlineLevel="3" x14ac:dyDescent="0.2">
      <c r="A46" s="352">
        <v>1</v>
      </c>
      <c r="B46" s="353" t="s">
        <v>631</v>
      </c>
      <c r="C46" s="352">
        <v>2</v>
      </c>
      <c r="D46" s="352" t="str">
        <f>IFERROR(VLOOKUP(F46,DESPLEGABLES!$V$2:$W$64,2,FALSE),"")</f>
        <v/>
      </c>
      <c r="E46" s="352"/>
      <c r="F46" s="440"/>
      <c r="G46" s="371"/>
      <c r="H46" s="372"/>
      <c r="I46" s="374"/>
    </row>
    <row r="47" spans="1:10" hidden="1" outlineLevel="3" x14ac:dyDescent="0.2">
      <c r="A47" s="352">
        <v>1</v>
      </c>
      <c r="B47" s="353" t="s">
        <v>631</v>
      </c>
      <c r="C47" s="352">
        <v>2</v>
      </c>
      <c r="D47" s="352" t="str">
        <f>IFERROR(VLOOKUP(F47,DESPLEGABLES!$V$2:$W$64,2,FALSE),"")</f>
        <v/>
      </c>
      <c r="E47" s="352"/>
      <c r="F47" s="440"/>
      <c r="G47" s="375"/>
      <c r="H47" s="376"/>
      <c r="I47" s="377"/>
    </row>
    <row r="48" spans="1:10" outlineLevel="1" collapsed="1" x14ac:dyDescent="0.2">
      <c r="A48" s="74">
        <v>1</v>
      </c>
      <c r="B48" s="269" t="s">
        <v>631</v>
      </c>
      <c r="C48" s="74">
        <v>3</v>
      </c>
      <c r="D48" s="74"/>
      <c r="E48" s="74"/>
      <c r="F48" s="81" t="s">
        <v>624</v>
      </c>
      <c r="G48" s="239">
        <f>G49+G54</f>
        <v>0</v>
      </c>
      <c r="H48" s="239">
        <f>H49+H54</f>
        <v>0</v>
      </c>
      <c r="I48" s="60"/>
    </row>
    <row r="49" spans="1:9" hidden="1" outlineLevel="2" x14ac:dyDescent="0.2">
      <c r="A49" s="75">
        <v>1</v>
      </c>
      <c r="B49" s="270" t="s">
        <v>631</v>
      </c>
      <c r="C49" s="75">
        <v>3</v>
      </c>
      <c r="D49" s="270" t="s">
        <v>630</v>
      </c>
      <c r="E49" s="75"/>
      <c r="F49" s="82" t="s">
        <v>1099</v>
      </c>
      <c r="G49" s="223">
        <f>SUM(G50:G53)</f>
        <v>0</v>
      </c>
      <c r="H49" s="223">
        <f>SUM(H50:H53)</f>
        <v>0</v>
      </c>
      <c r="I49" s="44"/>
    </row>
    <row r="50" spans="1:9" hidden="1" outlineLevel="3" x14ac:dyDescent="0.2">
      <c r="A50" s="92">
        <v>1</v>
      </c>
      <c r="B50" s="273" t="s">
        <v>631</v>
      </c>
      <c r="C50" s="92">
        <v>3</v>
      </c>
      <c r="D50" s="271" t="s">
        <v>630</v>
      </c>
      <c r="E50" s="93" t="str">
        <f>IFERROR(VLOOKUP(F50,DESPLEGABLES!$G$14:$H$21,2,FALSE),"")</f>
        <v/>
      </c>
      <c r="F50" s="21"/>
      <c r="G50" s="228"/>
      <c r="H50" s="229"/>
      <c r="I50" s="42"/>
    </row>
    <row r="51" spans="1:9" hidden="1" outlineLevel="3" x14ac:dyDescent="0.2">
      <c r="A51" s="92">
        <v>1</v>
      </c>
      <c r="B51" s="273" t="s">
        <v>631</v>
      </c>
      <c r="C51" s="92">
        <v>3</v>
      </c>
      <c r="D51" s="271" t="s">
        <v>630</v>
      </c>
      <c r="E51" s="93" t="str">
        <f>IFERROR(VLOOKUP(F51,DESPLEGABLES!$G$14:$H$21,2,FALSE),"")</f>
        <v/>
      </c>
      <c r="F51" s="21"/>
      <c r="G51" s="228"/>
      <c r="H51" s="229"/>
      <c r="I51" s="42"/>
    </row>
    <row r="52" spans="1:9" hidden="1" outlineLevel="3" x14ac:dyDescent="0.2">
      <c r="A52" s="92">
        <v>1</v>
      </c>
      <c r="B52" s="273" t="s">
        <v>631</v>
      </c>
      <c r="C52" s="92">
        <v>3</v>
      </c>
      <c r="D52" s="271" t="s">
        <v>630</v>
      </c>
      <c r="E52" s="93" t="str">
        <f>IFERROR(VLOOKUP(F52,DESPLEGABLES!$G$14:$H$21,2,FALSE),"")</f>
        <v/>
      </c>
      <c r="F52" s="21"/>
      <c r="G52" s="228"/>
      <c r="H52" s="229"/>
      <c r="I52" s="42"/>
    </row>
    <row r="53" spans="1:9" hidden="1" outlineLevel="3" x14ac:dyDescent="0.2">
      <c r="A53" s="92">
        <v>1</v>
      </c>
      <c r="B53" s="273" t="s">
        <v>631</v>
      </c>
      <c r="C53" s="92">
        <v>3</v>
      </c>
      <c r="D53" s="271" t="s">
        <v>630</v>
      </c>
      <c r="E53" s="93" t="str">
        <f>IFERROR(VLOOKUP(F53,DESPLEGABLES!$G$14:$H$21,2,FALSE),"")</f>
        <v/>
      </c>
      <c r="F53" s="21"/>
      <c r="G53" s="228"/>
      <c r="H53" s="229"/>
      <c r="I53" s="42"/>
    </row>
    <row r="54" spans="1:9" hidden="1" outlineLevel="2" x14ac:dyDescent="0.2">
      <c r="A54" s="75">
        <v>1</v>
      </c>
      <c r="B54" s="270" t="s">
        <v>631</v>
      </c>
      <c r="C54" s="75">
        <v>3</v>
      </c>
      <c r="D54" s="270" t="s">
        <v>631</v>
      </c>
      <c r="E54" s="75"/>
      <c r="F54" s="82" t="s">
        <v>1100</v>
      </c>
      <c r="G54" s="222"/>
      <c r="H54" s="222"/>
      <c r="I54" s="44"/>
    </row>
    <row r="55" spans="1:9" outlineLevel="1" collapsed="1" x14ac:dyDescent="0.2">
      <c r="A55" s="74">
        <v>1</v>
      </c>
      <c r="B55" s="269" t="s">
        <v>631</v>
      </c>
      <c r="C55" s="74">
        <v>4</v>
      </c>
      <c r="D55" s="74"/>
      <c r="E55" s="74"/>
      <c r="F55" s="81" t="s">
        <v>144</v>
      </c>
      <c r="G55" s="239">
        <f>SUM(G56:G58)</f>
        <v>0</v>
      </c>
      <c r="H55" s="239">
        <f>SUM(H56:H58)</f>
        <v>0</v>
      </c>
      <c r="I55" s="60"/>
    </row>
    <row r="56" spans="1:9" hidden="1" outlineLevel="2" x14ac:dyDescent="0.2">
      <c r="A56" s="75">
        <v>1</v>
      </c>
      <c r="B56" s="270" t="s">
        <v>631</v>
      </c>
      <c r="C56" s="75">
        <v>4</v>
      </c>
      <c r="D56" s="75" t="str">
        <f>IFERROR(VLOOKUP(F56,DESPLEGABLES!Y1:Z5,2,FALSE),"")</f>
        <v/>
      </c>
      <c r="E56" s="75"/>
      <c r="F56" s="11"/>
      <c r="G56" s="222"/>
      <c r="H56" s="230"/>
      <c r="I56" s="62"/>
    </row>
    <row r="57" spans="1:9" hidden="1" outlineLevel="2" x14ac:dyDescent="0.2">
      <c r="A57" s="75">
        <v>1</v>
      </c>
      <c r="B57" s="270" t="s">
        <v>631</v>
      </c>
      <c r="C57" s="75">
        <v>4</v>
      </c>
      <c r="D57" s="75" t="str">
        <f>IFERROR(VLOOKUP(F57,DESPLEGABLES!Y2:Z6,2,FALSE),"")</f>
        <v/>
      </c>
      <c r="E57" s="75"/>
      <c r="F57" s="11"/>
      <c r="G57" s="222"/>
      <c r="H57" s="230"/>
      <c r="I57" s="62"/>
    </row>
    <row r="58" spans="1:9" hidden="1" outlineLevel="2" x14ac:dyDescent="0.2">
      <c r="A58" s="75">
        <v>1</v>
      </c>
      <c r="B58" s="270" t="s">
        <v>631</v>
      </c>
      <c r="C58" s="75">
        <v>4</v>
      </c>
      <c r="D58" s="75" t="str">
        <f>IFERROR(VLOOKUP(F58,DESPLEGABLES!Y3:Z7,2,FALSE),"")</f>
        <v/>
      </c>
      <c r="E58" s="75"/>
      <c r="F58" s="11"/>
      <c r="G58" s="222"/>
      <c r="H58" s="230"/>
      <c r="I58" s="62"/>
    </row>
    <row r="59" spans="1:9" outlineLevel="1" collapsed="1" x14ac:dyDescent="0.2">
      <c r="A59" s="74">
        <v>1</v>
      </c>
      <c r="B59" s="269" t="s">
        <v>631</v>
      </c>
      <c r="C59" s="74">
        <v>5</v>
      </c>
      <c r="D59" s="74"/>
      <c r="E59" s="74"/>
      <c r="F59" s="81" t="s">
        <v>4</v>
      </c>
      <c r="G59" s="241">
        <f>SUM(G60:G61)</f>
        <v>0</v>
      </c>
      <c r="H59" s="241">
        <f>SUM(H60:H61)</f>
        <v>0</v>
      </c>
      <c r="I59" s="61"/>
    </row>
    <row r="60" spans="1:9" hidden="1" outlineLevel="2" x14ac:dyDescent="0.2">
      <c r="A60" s="75">
        <v>1</v>
      </c>
      <c r="B60" s="270" t="s">
        <v>631</v>
      </c>
      <c r="C60" s="75">
        <v>5</v>
      </c>
      <c r="D60" s="270" t="s">
        <v>630</v>
      </c>
      <c r="E60" s="75"/>
      <c r="F60" s="82" t="s">
        <v>848</v>
      </c>
      <c r="G60" s="222"/>
      <c r="H60" s="230"/>
      <c r="I60" s="62"/>
    </row>
    <row r="61" spans="1:9" hidden="1" outlineLevel="2" x14ac:dyDescent="0.2">
      <c r="A61" s="75">
        <v>1</v>
      </c>
      <c r="B61" s="270" t="s">
        <v>631</v>
      </c>
      <c r="C61" s="75">
        <v>5</v>
      </c>
      <c r="D61" s="270" t="s">
        <v>631</v>
      </c>
      <c r="E61" s="75"/>
      <c r="F61" s="82" t="s">
        <v>5</v>
      </c>
      <c r="G61" s="222"/>
      <c r="H61" s="230"/>
      <c r="I61" s="62"/>
    </row>
    <row r="62" spans="1:9" ht="12" outlineLevel="1" collapsed="1" thickBot="1" x14ac:dyDescent="0.25">
      <c r="A62" s="74">
        <v>1</v>
      </c>
      <c r="B62" s="269" t="s">
        <v>631</v>
      </c>
      <c r="C62" s="74">
        <v>6</v>
      </c>
      <c r="D62" s="269"/>
      <c r="E62" s="74"/>
      <c r="F62" s="81" t="s">
        <v>6</v>
      </c>
      <c r="G62" s="241">
        <f>G63+G64+G65+G66+G69+G70+G71+G76+G77</f>
        <v>0</v>
      </c>
      <c r="H62" s="240">
        <f>H63+H64+H65+H66+H69+H70+H71+H76+H77</f>
        <v>0</v>
      </c>
      <c r="I62" s="60"/>
    </row>
    <row r="63" spans="1:9" hidden="1" outlineLevel="2" x14ac:dyDescent="0.2">
      <c r="A63" s="75">
        <v>1</v>
      </c>
      <c r="B63" s="270" t="s">
        <v>631</v>
      </c>
      <c r="C63" s="75">
        <v>6</v>
      </c>
      <c r="D63" s="270" t="s">
        <v>630</v>
      </c>
      <c r="E63" s="75"/>
      <c r="F63" s="82" t="s">
        <v>23</v>
      </c>
      <c r="G63" s="222"/>
      <c r="H63" s="230"/>
      <c r="I63" s="62"/>
    </row>
    <row r="64" spans="1:9" hidden="1" outlineLevel="2" x14ac:dyDescent="0.2">
      <c r="A64" s="75">
        <v>1</v>
      </c>
      <c r="B64" s="270" t="s">
        <v>631</v>
      </c>
      <c r="C64" s="75">
        <v>6</v>
      </c>
      <c r="D64" s="270" t="s">
        <v>631</v>
      </c>
      <c r="E64" s="75"/>
      <c r="F64" s="82" t="s">
        <v>109</v>
      </c>
      <c r="G64" s="222"/>
      <c r="H64" s="230"/>
      <c r="I64" s="62"/>
    </row>
    <row r="65" spans="1:9" hidden="1" outlineLevel="2" x14ac:dyDescent="0.2">
      <c r="A65" s="75">
        <v>1</v>
      </c>
      <c r="B65" s="270" t="s">
        <v>631</v>
      </c>
      <c r="C65" s="75">
        <v>6</v>
      </c>
      <c r="D65" s="270" t="s">
        <v>634</v>
      </c>
      <c r="E65" s="75"/>
      <c r="F65" s="82" t="s">
        <v>755</v>
      </c>
      <c r="G65" s="222"/>
      <c r="H65" s="230"/>
      <c r="I65" s="62"/>
    </row>
    <row r="66" spans="1:9" hidden="1" outlineLevel="2" x14ac:dyDescent="0.2">
      <c r="A66" s="75">
        <v>1</v>
      </c>
      <c r="B66" s="270" t="s">
        <v>631</v>
      </c>
      <c r="C66" s="75">
        <v>6</v>
      </c>
      <c r="D66" s="270" t="s">
        <v>635</v>
      </c>
      <c r="E66" s="75"/>
      <c r="F66" s="82" t="s">
        <v>747</v>
      </c>
      <c r="G66" s="223">
        <f>G67+G68</f>
        <v>0</v>
      </c>
      <c r="H66" s="227">
        <f>H67+H68</f>
        <v>0</v>
      </c>
      <c r="I66" s="62"/>
    </row>
    <row r="67" spans="1:9" hidden="1" outlineLevel="3" x14ac:dyDescent="0.2">
      <c r="A67" s="76">
        <v>1</v>
      </c>
      <c r="B67" s="271" t="s">
        <v>631</v>
      </c>
      <c r="C67" s="76">
        <v>6</v>
      </c>
      <c r="D67" s="271" t="s">
        <v>635</v>
      </c>
      <c r="E67" s="271" t="s">
        <v>630</v>
      </c>
      <c r="F67" s="83" t="s">
        <v>756</v>
      </c>
      <c r="G67" s="225"/>
      <c r="H67" s="236"/>
      <c r="I67" s="69"/>
    </row>
    <row r="68" spans="1:9" hidden="1" outlineLevel="3" x14ac:dyDescent="0.2">
      <c r="A68" s="76">
        <v>1</v>
      </c>
      <c r="B68" s="271" t="s">
        <v>631</v>
      </c>
      <c r="C68" s="76">
        <v>6</v>
      </c>
      <c r="D68" s="271" t="s">
        <v>635</v>
      </c>
      <c r="E68" s="271" t="s">
        <v>631</v>
      </c>
      <c r="F68" s="83" t="s">
        <v>757</v>
      </c>
      <c r="G68" s="226"/>
      <c r="H68" s="226"/>
      <c r="I68" s="70"/>
    </row>
    <row r="69" spans="1:9" hidden="1" outlineLevel="2" x14ac:dyDescent="0.2">
      <c r="A69" s="75">
        <v>1</v>
      </c>
      <c r="B69" s="446" t="s">
        <v>631</v>
      </c>
      <c r="C69" s="75">
        <v>6</v>
      </c>
      <c r="D69" s="446" t="s">
        <v>636</v>
      </c>
      <c r="E69" s="75"/>
      <c r="F69" s="82" t="s">
        <v>1857</v>
      </c>
      <c r="G69" s="222"/>
      <c r="H69" s="230"/>
      <c r="I69" s="62"/>
    </row>
    <row r="70" spans="1:9" hidden="1" outlineLevel="2" x14ac:dyDescent="0.2">
      <c r="A70" s="75">
        <v>1</v>
      </c>
      <c r="B70" s="270" t="s">
        <v>631</v>
      </c>
      <c r="C70" s="75">
        <v>6</v>
      </c>
      <c r="D70" s="270" t="s">
        <v>638</v>
      </c>
      <c r="E70" s="75"/>
      <c r="F70" s="82" t="s">
        <v>748</v>
      </c>
      <c r="G70" s="222"/>
      <c r="H70" s="230"/>
      <c r="I70" s="62"/>
    </row>
    <row r="71" spans="1:9" hidden="1" outlineLevel="2" x14ac:dyDescent="0.2">
      <c r="A71" s="75">
        <v>1</v>
      </c>
      <c r="B71" s="270" t="s">
        <v>631</v>
      </c>
      <c r="C71" s="75">
        <v>6</v>
      </c>
      <c r="D71" s="270" t="s">
        <v>643</v>
      </c>
      <c r="E71" s="75"/>
      <c r="F71" s="82" t="s">
        <v>1858</v>
      </c>
      <c r="G71" s="223">
        <f>G72+G73+G74+G75</f>
        <v>0</v>
      </c>
      <c r="H71" s="227">
        <f>H72+H73+H74+H75</f>
        <v>0</v>
      </c>
      <c r="I71" s="62"/>
    </row>
    <row r="72" spans="1:9" hidden="1" outlineLevel="2" x14ac:dyDescent="0.2">
      <c r="A72" s="76">
        <v>1</v>
      </c>
      <c r="B72" s="271" t="s">
        <v>631</v>
      </c>
      <c r="C72" s="76">
        <v>6</v>
      </c>
      <c r="D72" s="271" t="s">
        <v>643</v>
      </c>
      <c r="E72" s="271" t="s">
        <v>630</v>
      </c>
      <c r="F72" s="83" t="s">
        <v>1859</v>
      </c>
      <c r="G72" s="271"/>
      <c r="H72" s="236"/>
      <c r="I72" s="69"/>
    </row>
    <row r="73" spans="1:9" hidden="1" outlineLevel="2" x14ac:dyDescent="0.2">
      <c r="A73" s="76">
        <v>1</v>
      </c>
      <c r="B73" s="271" t="s">
        <v>631</v>
      </c>
      <c r="C73" s="76">
        <v>6</v>
      </c>
      <c r="D73" s="271" t="s">
        <v>643</v>
      </c>
      <c r="E73" s="271" t="s">
        <v>631</v>
      </c>
      <c r="F73" s="83" t="s">
        <v>1860</v>
      </c>
      <c r="G73" s="271"/>
      <c r="H73" s="236"/>
      <c r="I73" s="69"/>
    </row>
    <row r="74" spans="1:9" hidden="1" outlineLevel="2" x14ac:dyDescent="0.2">
      <c r="A74" s="76">
        <v>1</v>
      </c>
      <c r="B74" s="271" t="s">
        <v>631</v>
      </c>
      <c r="C74" s="76">
        <v>6</v>
      </c>
      <c r="D74" s="271" t="s">
        <v>643</v>
      </c>
      <c r="E74" s="271" t="s">
        <v>632</v>
      </c>
      <c r="F74" s="83" t="s">
        <v>1861</v>
      </c>
      <c r="G74" s="271"/>
      <c r="H74" s="236"/>
      <c r="I74" s="69"/>
    </row>
    <row r="75" spans="1:9" hidden="1" outlineLevel="2" x14ac:dyDescent="0.2">
      <c r="A75" s="76">
        <v>1</v>
      </c>
      <c r="B75" s="271" t="s">
        <v>631</v>
      </c>
      <c r="C75" s="76">
        <v>6</v>
      </c>
      <c r="D75" s="271" t="s">
        <v>643</v>
      </c>
      <c r="E75" s="271" t="s">
        <v>632</v>
      </c>
      <c r="F75" s="83" t="s">
        <v>1862</v>
      </c>
      <c r="G75" s="76"/>
      <c r="H75" s="236"/>
      <c r="I75" s="69"/>
    </row>
    <row r="76" spans="1:9" hidden="1" outlineLevel="2" x14ac:dyDescent="0.2">
      <c r="A76" s="75">
        <v>1</v>
      </c>
      <c r="B76" s="270" t="s">
        <v>631</v>
      </c>
      <c r="C76" s="75">
        <v>6</v>
      </c>
      <c r="D76" s="270" t="s">
        <v>646</v>
      </c>
      <c r="E76" s="75"/>
      <c r="F76" s="82" t="s">
        <v>1864</v>
      </c>
      <c r="G76" s="222"/>
      <c r="H76" s="230"/>
      <c r="I76" s="62"/>
    </row>
    <row r="77" spans="1:9" ht="12" hidden="1" outlineLevel="2" thickBot="1" x14ac:dyDescent="0.25">
      <c r="A77" s="75">
        <v>1</v>
      </c>
      <c r="B77" s="270" t="s">
        <v>631</v>
      </c>
      <c r="C77" s="75">
        <v>6</v>
      </c>
      <c r="D77" s="75"/>
      <c r="E77" s="75"/>
      <c r="F77" s="11"/>
      <c r="G77" s="222"/>
      <c r="H77" s="230"/>
      <c r="I77" s="62"/>
    </row>
    <row r="78" spans="1:9" ht="12.75" collapsed="1" thickTop="1" thickBot="1" x14ac:dyDescent="0.25">
      <c r="A78" s="72">
        <v>2</v>
      </c>
      <c r="B78" s="272"/>
      <c r="C78" s="72"/>
      <c r="D78" s="72"/>
      <c r="E78" s="72"/>
      <c r="F78" s="79" t="s">
        <v>7</v>
      </c>
      <c r="G78" s="221">
        <f>+G79+G82+G85+G89+G97+G100+G84+G104+G105+G106+G108</f>
        <v>0</v>
      </c>
      <c r="H78" s="221">
        <f>+H79+H82+H85+H89+H97+H100+H84+H104+H105+H106+H108</f>
        <v>0</v>
      </c>
      <c r="I78" s="63"/>
    </row>
    <row r="79" spans="1:9" ht="12" hidden="1" outlineLevel="1" thickBot="1" x14ac:dyDescent="0.25">
      <c r="A79" s="73">
        <v>2</v>
      </c>
      <c r="B79" s="268" t="s">
        <v>630</v>
      </c>
      <c r="C79" s="73"/>
      <c r="D79" s="73"/>
      <c r="E79" s="73"/>
      <c r="F79" s="80" t="s">
        <v>146</v>
      </c>
      <c r="G79" s="233">
        <f>SUM(G80:G81)</f>
        <v>0</v>
      </c>
      <c r="H79" s="234">
        <f>SUM(H80:H81)</f>
        <v>0</v>
      </c>
      <c r="I79" s="43"/>
    </row>
    <row r="80" spans="1:9" hidden="1" outlineLevel="2" x14ac:dyDescent="0.2">
      <c r="A80" s="74">
        <v>2</v>
      </c>
      <c r="B80" s="269" t="s">
        <v>630</v>
      </c>
      <c r="C80" s="74">
        <v>1</v>
      </c>
      <c r="D80" s="74"/>
      <c r="E80" s="74"/>
      <c r="F80" s="81" t="s">
        <v>8</v>
      </c>
      <c r="G80" s="231"/>
      <c r="H80" s="232"/>
      <c r="I80" s="60"/>
    </row>
    <row r="81" spans="1:9" ht="12" hidden="1" outlineLevel="2" thickBot="1" x14ac:dyDescent="0.25">
      <c r="A81" s="74">
        <v>2</v>
      </c>
      <c r="B81" s="269" t="s">
        <v>630</v>
      </c>
      <c r="C81" s="74">
        <v>2</v>
      </c>
      <c r="D81" s="74"/>
      <c r="E81" s="74"/>
      <c r="F81" s="81" t="s">
        <v>147</v>
      </c>
      <c r="G81" s="231"/>
      <c r="H81" s="232"/>
      <c r="I81" s="60"/>
    </row>
    <row r="82" spans="1:9" ht="12" hidden="1" outlineLevel="1" thickBot="1" x14ac:dyDescent="0.25">
      <c r="A82" s="73">
        <v>2</v>
      </c>
      <c r="B82" s="268" t="s">
        <v>631</v>
      </c>
      <c r="C82" s="73"/>
      <c r="D82" s="73"/>
      <c r="E82" s="73"/>
      <c r="F82" s="80" t="s">
        <v>9</v>
      </c>
      <c r="G82" s="233">
        <f>G83</f>
        <v>0</v>
      </c>
      <c r="H82" s="234">
        <f>H83</f>
        <v>0</v>
      </c>
      <c r="I82" s="43"/>
    </row>
    <row r="83" spans="1:9" ht="12" hidden="1" outlineLevel="2" thickBot="1" x14ac:dyDescent="0.25">
      <c r="A83" s="74">
        <v>2</v>
      </c>
      <c r="B83" s="269" t="s">
        <v>631</v>
      </c>
      <c r="C83" s="74">
        <v>1</v>
      </c>
      <c r="D83" s="74"/>
      <c r="E83" s="74"/>
      <c r="F83" s="81" t="s">
        <v>758</v>
      </c>
      <c r="G83" s="231"/>
      <c r="H83" s="232"/>
      <c r="I83" s="60"/>
    </row>
    <row r="84" spans="1:9" ht="12" hidden="1" outlineLevel="1" thickBot="1" x14ac:dyDescent="0.25">
      <c r="A84" s="73">
        <v>2</v>
      </c>
      <c r="B84" s="268" t="s">
        <v>632</v>
      </c>
      <c r="C84" s="73"/>
      <c r="D84" s="73"/>
      <c r="E84" s="73"/>
      <c r="F84" s="80" t="s">
        <v>25</v>
      </c>
      <c r="G84" s="242"/>
      <c r="H84" s="243"/>
      <c r="I84" s="43"/>
    </row>
    <row r="85" spans="1:9" ht="12" hidden="1" outlineLevel="1" thickBot="1" x14ac:dyDescent="0.25">
      <c r="A85" s="73">
        <v>2</v>
      </c>
      <c r="B85" s="268" t="s">
        <v>635</v>
      </c>
      <c r="C85" s="73"/>
      <c r="D85" s="73"/>
      <c r="E85" s="73"/>
      <c r="F85" s="80" t="s">
        <v>10</v>
      </c>
      <c r="G85" s="233">
        <f>SUM(G86+G87+G88)</f>
        <v>0</v>
      </c>
      <c r="H85" s="233">
        <f>SUM(H86+H87+H88)</f>
        <v>0</v>
      </c>
      <c r="I85" s="43"/>
    </row>
    <row r="86" spans="1:9" hidden="1" outlineLevel="2" x14ac:dyDescent="0.2">
      <c r="A86" s="74">
        <v>2</v>
      </c>
      <c r="B86" s="269" t="s">
        <v>635</v>
      </c>
      <c r="C86" s="74">
        <v>1</v>
      </c>
      <c r="D86" s="74"/>
      <c r="E86" s="74"/>
      <c r="F86" s="81" t="s">
        <v>818</v>
      </c>
      <c r="G86" s="231"/>
      <c r="H86" s="232"/>
      <c r="I86" s="60"/>
    </row>
    <row r="87" spans="1:9" hidden="1" outlineLevel="2" x14ac:dyDescent="0.2">
      <c r="A87" s="74">
        <v>2</v>
      </c>
      <c r="B87" s="269" t="s">
        <v>635</v>
      </c>
      <c r="C87" s="74">
        <v>2</v>
      </c>
      <c r="D87" s="74"/>
      <c r="E87" s="74"/>
      <c r="F87" s="81" t="s">
        <v>819</v>
      </c>
      <c r="G87" s="231"/>
      <c r="H87" s="232"/>
      <c r="I87" s="60"/>
    </row>
    <row r="88" spans="1:9" ht="12" hidden="1" outlineLevel="2" thickBot="1" x14ac:dyDescent="0.25">
      <c r="A88" s="74">
        <v>2</v>
      </c>
      <c r="B88" s="269" t="s">
        <v>635</v>
      </c>
      <c r="C88" s="74">
        <v>3</v>
      </c>
      <c r="D88" s="74"/>
      <c r="E88" s="74"/>
      <c r="F88" s="81" t="s">
        <v>1857</v>
      </c>
      <c r="G88" s="231"/>
      <c r="H88" s="232"/>
      <c r="I88" s="60"/>
    </row>
    <row r="89" spans="1:9" ht="12" hidden="1" outlineLevel="1" thickBot="1" x14ac:dyDescent="0.25">
      <c r="A89" s="73">
        <v>2</v>
      </c>
      <c r="B89" s="268" t="s">
        <v>636</v>
      </c>
      <c r="C89" s="73"/>
      <c r="D89" s="73"/>
      <c r="E89" s="73"/>
      <c r="F89" s="80" t="s">
        <v>11</v>
      </c>
      <c r="G89" s="233">
        <f>+SUM(G90:G96)</f>
        <v>0</v>
      </c>
      <c r="H89" s="234">
        <f>+SUM(H90:H96)</f>
        <v>0</v>
      </c>
      <c r="I89" s="43"/>
    </row>
    <row r="90" spans="1:9" hidden="1" outlineLevel="2" x14ac:dyDescent="0.2">
      <c r="A90" s="74">
        <v>2</v>
      </c>
      <c r="B90" s="269" t="s">
        <v>636</v>
      </c>
      <c r="C90" s="74">
        <v>1</v>
      </c>
      <c r="D90" s="74"/>
      <c r="E90" s="74"/>
      <c r="F90" s="81" t="s">
        <v>12</v>
      </c>
      <c r="G90" s="231"/>
      <c r="H90" s="232"/>
      <c r="I90" s="60"/>
    </row>
    <row r="91" spans="1:9" hidden="1" outlineLevel="2" x14ac:dyDescent="0.2">
      <c r="A91" s="74">
        <v>2</v>
      </c>
      <c r="B91" s="269" t="s">
        <v>636</v>
      </c>
      <c r="C91" s="74">
        <v>2</v>
      </c>
      <c r="D91" s="74"/>
      <c r="E91" s="74"/>
      <c r="F91" s="81" t="s">
        <v>13</v>
      </c>
      <c r="G91" s="231"/>
      <c r="H91" s="232"/>
      <c r="I91" s="60"/>
    </row>
    <row r="92" spans="1:9" hidden="1" outlineLevel="2" x14ac:dyDescent="0.2">
      <c r="A92" s="74">
        <v>2</v>
      </c>
      <c r="B92" s="269" t="s">
        <v>636</v>
      </c>
      <c r="C92" s="74">
        <v>3</v>
      </c>
      <c r="D92" s="74"/>
      <c r="E92" s="74"/>
      <c r="F92" s="81" t="s">
        <v>14</v>
      </c>
      <c r="G92" s="231"/>
      <c r="H92" s="232"/>
      <c r="I92" s="60"/>
    </row>
    <row r="93" spans="1:9" hidden="1" outlineLevel="2" x14ac:dyDescent="0.2">
      <c r="A93" s="74">
        <v>2</v>
      </c>
      <c r="B93" s="269" t="s">
        <v>636</v>
      </c>
      <c r="C93" s="74">
        <v>4</v>
      </c>
      <c r="D93" s="74"/>
      <c r="E93" s="74"/>
      <c r="F93" s="81" t="s">
        <v>15</v>
      </c>
      <c r="G93" s="231"/>
      <c r="H93" s="232"/>
      <c r="I93" s="60"/>
    </row>
    <row r="94" spans="1:9" hidden="1" outlineLevel="2" x14ac:dyDescent="0.2">
      <c r="A94" s="74">
        <v>2</v>
      </c>
      <c r="B94" s="269" t="s">
        <v>636</v>
      </c>
      <c r="C94" s="74">
        <v>5</v>
      </c>
      <c r="D94" s="74"/>
      <c r="E94" s="74"/>
      <c r="F94" s="81" t="s">
        <v>16</v>
      </c>
      <c r="G94" s="231"/>
      <c r="H94" s="232"/>
      <c r="I94" s="60"/>
    </row>
    <row r="95" spans="1:9" hidden="1" outlineLevel="2" x14ac:dyDescent="0.2">
      <c r="A95" s="74">
        <v>2</v>
      </c>
      <c r="B95" s="269" t="s">
        <v>636</v>
      </c>
      <c r="C95" s="74">
        <v>6</v>
      </c>
      <c r="D95" s="74"/>
      <c r="E95" s="74"/>
      <c r="F95" s="81" t="s">
        <v>17</v>
      </c>
      <c r="G95" s="231"/>
      <c r="H95" s="232"/>
      <c r="I95" s="60"/>
    </row>
    <row r="96" spans="1:9" ht="12" hidden="1" outlineLevel="2" thickBot="1" x14ac:dyDescent="0.25">
      <c r="A96" s="74">
        <v>2</v>
      </c>
      <c r="B96" s="269" t="s">
        <v>636</v>
      </c>
      <c r="C96" s="74">
        <v>7</v>
      </c>
      <c r="D96" s="74"/>
      <c r="E96" s="74"/>
      <c r="F96" s="81" t="s">
        <v>18</v>
      </c>
      <c r="G96" s="231"/>
      <c r="H96" s="232"/>
      <c r="I96" s="60"/>
    </row>
    <row r="97" spans="1:9" ht="12" hidden="1" outlineLevel="1" thickBot="1" x14ac:dyDescent="0.25">
      <c r="A97" s="73">
        <v>2</v>
      </c>
      <c r="B97" s="268" t="s">
        <v>638</v>
      </c>
      <c r="C97" s="73"/>
      <c r="D97" s="73"/>
      <c r="E97" s="73"/>
      <c r="F97" s="80" t="s">
        <v>19</v>
      </c>
      <c r="G97" s="233">
        <f>+SUM(G98:G99)</f>
        <v>0</v>
      </c>
      <c r="H97" s="234">
        <f>+SUM(H98:H99)</f>
        <v>0</v>
      </c>
      <c r="I97" s="43"/>
    </row>
    <row r="98" spans="1:9" hidden="1" outlineLevel="2" x14ac:dyDescent="0.2">
      <c r="A98" s="74">
        <v>2</v>
      </c>
      <c r="B98" s="269" t="s">
        <v>638</v>
      </c>
      <c r="C98" s="74">
        <v>2</v>
      </c>
      <c r="D98" s="74"/>
      <c r="E98" s="74"/>
      <c r="F98" s="81" t="s">
        <v>20</v>
      </c>
      <c r="G98" s="231"/>
      <c r="H98" s="232"/>
      <c r="I98" s="60"/>
    </row>
    <row r="99" spans="1:9" ht="12" hidden="1" outlineLevel="2" thickBot="1" x14ac:dyDescent="0.25">
      <c r="A99" s="74">
        <v>2</v>
      </c>
      <c r="B99" s="269" t="s">
        <v>638</v>
      </c>
      <c r="C99" s="74">
        <v>3</v>
      </c>
      <c r="D99" s="74"/>
      <c r="E99" s="74"/>
      <c r="F99" s="81" t="s">
        <v>128</v>
      </c>
      <c r="G99" s="231"/>
      <c r="H99" s="232"/>
      <c r="I99" s="60"/>
    </row>
    <row r="100" spans="1:9" ht="12" hidden="1" outlineLevel="1" thickBot="1" x14ac:dyDescent="0.25">
      <c r="A100" s="73">
        <v>2</v>
      </c>
      <c r="B100" s="268" t="s">
        <v>642</v>
      </c>
      <c r="C100" s="73"/>
      <c r="D100" s="73"/>
      <c r="E100" s="73"/>
      <c r="F100" s="80" t="s">
        <v>21</v>
      </c>
      <c r="G100" s="233">
        <f>+SUM(G101:G103)</f>
        <v>0</v>
      </c>
      <c r="H100" s="234">
        <f>+SUM(H101:H103)</f>
        <v>0</v>
      </c>
      <c r="I100" s="43"/>
    </row>
    <row r="101" spans="1:9" hidden="1" outlineLevel="2" x14ac:dyDescent="0.2">
      <c r="A101" s="74">
        <v>2</v>
      </c>
      <c r="B101" s="269" t="s">
        <v>642</v>
      </c>
      <c r="C101" s="74">
        <v>1</v>
      </c>
      <c r="D101" s="74"/>
      <c r="E101" s="74"/>
      <c r="F101" s="81" t="s">
        <v>22</v>
      </c>
      <c r="G101" s="231"/>
      <c r="H101" s="232"/>
      <c r="I101" s="60"/>
    </row>
    <row r="102" spans="1:9" hidden="1" outlineLevel="2" x14ac:dyDescent="0.2">
      <c r="A102" s="74">
        <v>2</v>
      </c>
      <c r="B102" s="269" t="s">
        <v>642</v>
      </c>
      <c r="C102" s="74">
        <v>2</v>
      </c>
      <c r="D102" s="74"/>
      <c r="E102" s="74"/>
      <c r="F102" s="81" t="s">
        <v>23</v>
      </c>
      <c r="G102" s="231"/>
      <c r="H102" s="232"/>
      <c r="I102" s="60"/>
    </row>
    <row r="103" spans="1:9" ht="12" hidden="1" outlineLevel="2" thickBot="1" x14ac:dyDescent="0.25">
      <c r="A103" s="74">
        <v>2</v>
      </c>
      <c r="B103" s="269" t="s">
        <v>642</v>
      </c>
      <c r="C103" s="74">
        <v>3</v>
      </c>
      <c r="D103" s="74"/>
      <c r="E103" s="74"/>
      <c r="F103" s="81" t="s">
        <v>24</v>
      </c>
      <c r="G103" s="231"/>
      <c r="H103" s="232"/>
      <c r="I103" s="60"/>
    </row>
    <row r="104" spans="1:9" ht="12" hidden="1" outlineLevel="1" thickBot="1" x14ac:dyDescent="0.25">
      <c r="A104" s="73">
        <v>2</v>
      </c>
      <c r="B104" s="268" t="s">
        <v>643</v>
      </c>
      <c r="C104" s="73"/>
      <c r="D104" s="73"/>
      <c r="E104" s="73"/>
      <c r="F104" s="80" t="s">
        <v>148</v>
      </c>
      <c r="G104" s="242"/>
      <c r="H104" s="243"/>
      <c r="I104" s="43"/>
    </row>
    <row r="105" spans="1:9" ht="12" hidden="1" outlineLevel="1" thickBot="1" x14ac:dyDescent="0.25">
      <c r="A105" s="73">
        <v>2</v>
      </c>
      <c r="B105" s="268" t="s">
        <v>644</v>
      </c>
      <c r="C105" s="73"/>
      <c r="D105" s="73"/>
      <c r="E105" s="73"/>
      <c r="F105" s="80" t="s">
        <v>26</v>
      </c>
      <c r="G105" s="242"/>
      <c r="H105" s="243"/>
      <c r="I105" s="43"/>
    </row>
    <row r="106" spans="1:9" ht="12" hidden="1" outlineLevel="1" thickBot="1" x14ac:dyDescent="0.25">
      <c r="A106" s="73">
        <v>2</v>
      </c>
      <c r="B106" s="268" t="s">
        <v>715</v>
      </c>
      <c r="C106" s="73"/>
      <c r="D106" s="73"/>
      <c r="E106" s="73"/>
      <c r="F106" s="80" t="s">
        <v>753</v>
      </c>
      <c r="G106" s="233">
        <f>G107</f>
        <v>0</v>
      </c>
      <c r="H106" s="234">
        <f>H107</f>
        <v>0</v>
      </c>
      <c r="I106" s="43"/>
    </row>
    <row r="107" spans="1:9" ht="12" hidden="1" outlineLevel="2" thickBot="1" x14ac:dyDescent="0.25">
      <c r="A107" s="74">
        <v>2</v>
      </c>
      <c r="B107" s="269" t="s">
        <v>715</v>
      </c>
      <c r="C107" s="74" t="s">
        <v>28</v>
      </c>
      <c r="D107" s="74"/>
      <c r="E107" s="74"/>
      <c r="F107" s="81" t="s">
        <v>759</v>
      </c>
      <c r="G107" s="231"/>
      <c r="H107" s="232"/>
      <c r="I107" s="60"/>
    </row>
    <row r="108" spans="1:9" ht="12" hidden="1" outlineLevel="1" thickBot="1" x14ac:dyDescent="0.25">
      <c r="A108" s="73">
        <v>2</v>
      </c>
      <c r="B108" s="268" t="s">
        <v>716</v>
      </c>
      <c r="C108" s="73"/>
      <c r="D108" s="73"/>
      <c r="E108" s="73"/>
      <c r="F108" s="84" t="s">
        <v>27</v>
      </c>
      <c r="G108" s="244"/>
      <c r="H108" s="245"/>
      <c r="I108" s="66"/>
    </row>
    <row r="109" spans="1:9" ht="21.75" customHeight="1" thickBot="1" x14ac:dyDescent="0.25">
      <c r="A109" s="752" t="s">
        <v>822</v>
      </c>
      <c r="B109" s="752"/>
      <c r="C109" s="752"/>
      <c r="D109" s="752"/>
      <c r="E109" s="752"/>
      <c r="F109" s="753"/>
      <c r="G109" s="246">
        <f>G78+G26</f>
        <v>45926101000</v>
      </c>
      <c r="H109" s="247">
        <f>H78+H26</f>
        <v>43817472124</v>
      </c>
      <c r="I109" s="68"/>
    </row>
    <row r="110" spans="1:9" x14ac:dyDescent="0.2">
      <c r="A110" s="19"/>
      <c r="B110" s="19"/>
      <c r="C110" s="19"/>
      <c r="D110" s="19"/>
      <c r="E110" s="19"/>
      <c r="F110" s="19"/>
      <c r="G110" s="19"/>
      <c r="H110" s="19"/>
      <c r="I110" s="19"/>
    </row>
    <row r="111" spans="1:9" x14ac:dyDescent="0.2">
      <c r="A111" s="19"/>
      <c r="B111" s="19"/>
      <c r="C111" s="19"/>
      <c r="D111" s="19"/>
      <c r="E111" s="19"/>
      <c r="F111" s="19"/>
      <c r="G111" s="19"/>
      <c r="H111" s="19"/>
      <c r="I111" s="19"/>
    </row>
    <row r="112" spans="1:9" x14ac:dyDescent="0.2">
      <c r="A112" s="19"/>
      <c r="B112" s="19"/>
      <c r="C112" s="19"/>
      <c r="D112" s="19"/>
      <c r="E112" s="19"/>
      <c r="G112" s="19"/>
      <c r="H112" s="19"/>
      <c r="I112" s="19"/>
    </row>
    <row r="113" spans="1:9" ht="12" thickBot="1" x14ac:dyDescent="0.25">
      <c r="A113" s="19"/>
      <c r="B113" s="19"/>
      <c r="C113" s="19"/>
      <c r="D113" s="19"/>
      <c r="E113" s="19"/>
      <c r="F113" s="163" t="s">
        <v>37</v>
      </c>
      <c r="G113" s="1"/>
      <c r="H113" s="1"/>
      <c r="I113" s="19"/>
    </row>
    <row r="114" spans="1:9" ht="24" thickTop="1" thickBot="1" x14ac:dyDescent="0.25">
      <c r="A114" s="19"/>
      <c r="B114" s="19"/>
      <c r="C114" s="19"/>
      <c r="D114" s="19"/>
      <c r="E114" s="19"/>
      <c r="F114" s="399" t="s">
        <v>30</v>
      </c>
      <c r="G114" s="399" t="s">
        <v>31</v>
      </c>
      <c r="H114" s="399" t="s">
        <v>32</v>
      </c>
      <c r="I114" s="19"/>
    </row>
    <row r="115" spans="1:9" x14ac:dyDescent="0.2">
      <c r="A115" s="19"/>
      <c r="B115" s="19"/>
      <c r="C115" s="19"/>
      <c r="D115" s="19"/>
      <c r="E115" s="19"/>
      <c r="F115" s="400" t="s">
        <v>826</v>
      </c>
      <c r="G115" s="95">
        <f>G116+G117</f>
        <v>45926101000</v>
      </c>
      <c r="H115" s="95">
        <f>H116+H117</f>
        <v>43817472124</v>
      </c>
      <c r="I115" s="19"/>
    </row>
    <row r="116" spans="1:9" x14ac:dyDescent="0.2">
      <c r="A116" s="19"/>
      <c r="B116" s="19"/>
      <c r="C116" s="19"/>
      <c r="D116" s="19"/>
      <c r="E116" s="19"/>
      <c r="F116" s="401" t="s">
        <v>38</v>
      </c>
      <c r="G116" s="96">
        <f>G26</f>
        <v>45926101000</v>
      </c>
      <c r="H116" s="96">
        <f>H26</f>
        <v>43817472124</v>
      </c>
      <c r="I116" s="19"/>
    </row>
    <row r="117" spans="1:9" x14ac:dyDescent="0.2">
      <c r="A117" s="19"/>
      <c r="B117" s="19"/>
      <c r="C117" s="19"/>
      <c r="D117" s="19"/>
      <c r="E117" s="19"/>
      <c r="F117" s="402" t="s">
        <v>39</v>
      </c>
      <c r="G117" s="97">
        <f>G78</f>
        <v>0</v>
      </c>
      <c r="H117" s="97">
        <f>H78</f>
        <v>0</v>
      </c>
      <c r="I117" s="19"/>
    </row>
    <row r="118" spans="1:9" x14ac:dyDescent="0.2">
      <c r="A118" s="19"/>
      <c r="B118" s="19"/>
      <c r="C118" s="19"/>
      <c r="D118" s="19"/>
      <c r="E118" s="19"/>
      <c r="F118" s="19"/>
      <c r="G118" s="19"/>
      <c r="H118" s="19"/>
      <c r="I118" s="19"/>
    </row>
    <row r="119" spans="1:9" x14ac:dyDescent="0.2">
      <c r="A119" s="19"/>
      <c r="B119" s="19"/>
      <c r="C119" s="19"/>
      <c r="D119" s="19"/>
      <c r="E119" s="19"/>
      <c r="F119" s="19"/>
      <c r="G119" s="19"/>
      <c r="H119" s="19"/>
      <c r="I119" s="19"/>
    </row>
    <row r="120" spans="1:9" x14ac:dyDescent="0.2">
      <c r="A120" s="19"/>
      <c r="B120" s="19"/>
      <c r="C120" s="19"/>
      <c r="D120" s="19"/>
      <c r="E120" s="19"/>
      <c r="F120" s="19"/>
      <c r="G120" s="19"/>
      <c r="H120" s="19"/>
      <c r="I120" s="19"/>
    </row>
    <row r="121" spans="1:9" x14ac:dyDescent="0.2">
      <c r="A121" s="19"/>
      <c r="B121" s="19"/>
      <c r="C121" s="19"/>
      <c r="D121" s="19"/>
      <c r="E121" s="19"/>
      <c r="F121" s="19"/>
      <c r="G121" s="19"/>
      <c r="H121" s="19"/>
      <c r="I121" s="19"/>
    </row>
    <row r="122" spans="1:9" x14ac:dyDescent="0.2">
      <c r="A122" s="19"/>
      <c r="B122" s="19"/>
      <c r="C122" s="19"/>
      <c r="D122" s="19"/>
      <c r="E122" s="19"/>
      <c r="F122" s="19"/>
      <c r="G122" s="19"/>
      <c r="H122" s="19"/>
      <c r="I122" s="19"/>
    </row>
    <row r="123" spans="1:9" x14ac:dyDescent="0.2">
      <c r="A123" s="19"/>
      <c r="B123" s="19"/>
      <c r="C123" s="19"/>
      <c r="D123" s="19"/>
      <c r="E123" s="19"/>
      <c r="F123" s="19"/>
      <c r="G123" s="19"/>
      <c r="H123" s="19"/>
      <c r="I123" s="19"/>
    </row>
    <row r="124" spans="1:9" x14ac:dyDescent="0.2">
      <c r="A124" s="19"/>
      <c r="B124" s="19"/>
      <c r="C124" s="19"/>
      <c r="D124" s="19"/>
      <c r="E124" s="19"/>
      <c r="F124" s="19"/>
      <c r="G124" s="19"/>
      <c r="H124" s="19"/>
      <c r="I124" s="19"/>
    </row>
    <row r="125" spans="1:9" x14ac:dyDescent="0.2">
      <c r="A125" s="19"/>
      <c r="B125" s="19"/>
      <c r="C125" s="19"/>
      <c r="D125" s="19"/>
      <c r="E125" s="19"/>
      <c r="F125" s="19"/>
      <c r="G125" s="19"/>
      <c r="H125" s="19"/>
      <c r="I125" s="19"/>
    </row>
    <row r="126" spans="1:9" x14ac:dyDescent="0.2">
      <c r="A126" s="19"/>
      <c r="B126" s="19"/>
      <c r="C126" s="19"/>
      <c r="D126" s="19"/>
      <c r="E126" s="19"/>
      <c r="F126" s="19"/>
      <c r="G126" s="19"/>
      <c r="H126" s="19"/>
      <c r="I126" s="19"/>
    </row>
    <row r="127" spans="1:9" x14ac:dyDescent="0.2">
      <c r="A127" s="19"/>
      <c r="B127" s="19"/>
      <c r="C127" s="19"/>
      <c r="D127" s="19"/>
      <c r="E127" s="19"/>
      <c r="F127" s="19"/>
      <c r="G127" s="19"/>
      <c r="H127" s="19"/>
      <c r="I127" s="19"/>
    </row>
  </sheetData>
  <sheetProtection algorithmName="SHA-512" hashValue="lgrTKHaQRJ/bF0owLY9OHzSdOYX24ttq+ctQtCyuOB0XEi9U9iCSxP82DV8tVA5MQZWTQwmPzpT/qd1sg5gb8A==" saltValue="+5nGHXq70yM2CRkDf7ft0A==" spinCount="100000" sheet="1" objects="1" scenarios="1" selectLockedCells="1"/>
  <dataConsolidate/>
  <mergeCells count="15">
    <mergeCell ref="A109:F109"/>
    <mergeCell ref="I24:I25"/>
    <mergeCell ref="A1:I1"/>
    <mergeCell ref="A2:I2"/>
    <mergeCell ref="A3:I3"/>
    <mergeCell ref="F5:H5"/>
    <mergeCell ref="F6:H6"/>
    <mergeCell ref="F7:H7"/>
    <mergeCell ref="F24:F25"/>
    <mergeCell ref="G24:G25"/>
    <mergeCell ref="H24:H25"/>
    <mergeCell ref="B5:E5"/>
    <mergeCell ref="B6:E6"/>
    <mergeCell ref="B7:E7"/>
    <mergeCell ref="A24:E24"/>
  </mergeCells>
  <pageMargins left="0.7" right="0.7" top="0.75" bottom="0.75" header="0.3" footer="0.3"/>
  <pageSetup scale="48" orientation="portrait" r:id="rId1"/>
  <ignoredErrors>
    <ignoredError sqref="C107" numberStoredAsText="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DESPLEGABLES!$J$2:$J$4</xm:f>
          </x14:formula1>
          <xm:sqref>F30:F32</xm:sqref>
        </x14:dataValidation>
        <x14:dataValidation type="list" allowBlank="1" showInputMessage="1" showErrorMessage="1" xr:uid="{00000000-0002-0000-0000-000001000000}">
          <x14:formula1>
            <xm:f>DESPLEGABLES!$J$7:$J$9</xm:f>
          </x14:formula1>
          <xm:sqref>F34</xm:sqref>
        </x14:dataValidation>
        <x14:dataValidation type="list" allowBlank="1" showInputMessage="1" showErrorMessage="1" xr:uid="{00000000-0002-0000-0000-000002000000}">
          <x14:formula1>
            <xm:f>DESPLEGABLES!$G$14:$G$21</xm:f>
          </x14:formula1>
          <xm:sqref>F50:F53</xm:sqref>
        </x14:dataValidation>
        <x14:dataValidation type="list" allowBlank="1" showInputMessage="1" showErrorMessage="1" xr:uid="{00000000-0002-0000-0000-000003000000}">
          <x14:formula1>
            <xm:f>DESPLEGABLES!$A$2:$A$198</xm:f>
          </x14:formula1>
          <xm:sqref>F6:H6</xm:sqref>
        </x14:dataValidation>
        <x14:dataValidation type="list" allowBlank="1" showInputMessage="1" showErrorMessage="1" xr:uid="{00000000-0002-0000-0000-000004000000}">
          <x14:formula1>
            <xm:f>DESPLEGABLES!$S$2:$S$21</xm:f>
          </x14:formula1>
          <xm:sqref>F36:F38</xm:sqref>
        </x14:dataValidation>
        <x14:dataValidation type="list" allowBlank="1" showInputMessage="1" showErrorMessage="1" xr:uid="{00000000-0002-0000-0000-000005000000}">
          <x14:formula1>
            <xm:f>DESPLEGABLES!$V$2:$V$69</xm:f>
          </x14:formula1>
          <xm:sqref>F40:F46</xm:sqref>
        </x14:dataValidation>
        <x14:dataValidation type="list" allowBlank="1" showInputMessage="1" showErrorMessage="1" xr:uid="{00000000-0002-0000-0000-000006000000}">
          <x14:formula1>
            <xm:f>DESPLEGABLES!$Y$2:$Y$6</xm:f>
          </x14:formula1>
          <xm:sqref>F56:F58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P182"/>
  <sheetViews>
    <sheetView showGridLines="0" topLeftCell="B1" zoomScale="80" zoomScaleNormal="80" zoomScalePageLayoutView="90" workbookViewId="0">
      <selection activeCell="M26" sqref="M26"/>
    </sheetView>
  </sheetViews>
  <sheetFormatPr baseColWidth="10" defaultColWidth="13.42578125" defaultRowHeight="11.25" x14ac:dyDescent="0.2"/>
  <cols>
    <col min="1" max="1" width="70.42578125" style="2" customWidth="1"/>
    <col min="2" max="2" width="35.140625" style="2" customWidth="1"/>
    <col min="3" max="9" width="13.42578125" style="2" customWidth="1"/>
    <col min="10" max="16384" width="13.42578125" style="2"/>
  </cols>
  <sheetData>
    <row r="1" spans="1:16" x14ac:dyDescent="0.2">
      <c r="A1" s="778" t="s">
        <v>40</v>
      </c>
      <c r="B1" s="778"/>
      <c r="C1" s="778"/>
      <c r="D1" s="778"/>
      <c r="E1" s="778"/>
      <c r="F1" s="778"/>
      <c r="G1" s="778"/>
      <c r="H1" s="778"/>
      <c r="I1" s="778"/>
      <c r="J1" s="778"/>
      <c r="K1" s="778"/>
      <c r="L1" s="778"/>
      <c r="M1" s="778"/>
      <c r="N1" s="778"/>
      <c r="O1" s="778"/>
      <c r="P1" s="778"/>
    </row>
    <row r="2" spans="1:16" x14ac:dyDescent="0.2">
      <c r="A2" s="778" t="s">
        <v>74</v>
      </c>
      <c r="B2" s="778"/>
      <c r="C2" s="778"/>
      <c r="D2" s="778"/>
      <c r="E2" s="778"/>
      <c r="F2" s="778"/>
      <c r="G2" s="778"/>
      <c r="H2" s="778"/>
      <c r="I2" s="778"/>
      <c r="J2" s="778"/>
      <c r="K2" s="778"/>
      <c r="L2" s="778"/>
      <c r="M2" s="778"/>
      <c r="N2" s="778"/>
      <c r="O2" s="778"/>
      <c r="P2" s="778"/>
    </row>
    <row r="3" spans="1:16" x14ac:dyDescent="0.2">
      <c r="A3" s="778" t="s">
        <v>947</v>
      </c>
      <c r="B3" s="778"/>
      <c r="C3" s="778"/>
      <c r="D3" s="778"/>
      <c r="E3" s="778"/>
      <c r="F3" s="778"/>
      <c r="G3" s="778"/>
      <c r="H3" s="778"/>
      <c r="I3" s="778"/>
      <c r="J3" s="778"/>
      <c r="K3" s="778"/>
      <c r="L3" s="778"/>
      <c r="M3" s="778"/>
      <c r="N3" s="778"/>
      <c r="O3" s="778"/>
      <c r="P3" s="778"/>
    </row>
    <row r="4" spans="1:16" x14ac:dyDescent="0.2">
      <c r="A4" s="1"/>
      <c r="B4" s="1"/>
      <c r="C4" s="1"/>
      <c r="D4" s="1"/>
      <c r="E4" s="1"/>
      <c r="F4" s="1"/>
      <c r="G4" s="1"/>
      <c r="H4" s="1"/>
      <c r="I4" s="1"/>
      <c r="J4" s="1"/>
      <c r="K4" s="1"/>
      <c r="L4" s="1"/>
      <c r="M4" s="1"/>
      <c r="N4" s="1"/>
      <c r="O4" s="1"/>
      <c r="P4" s="1"/>
    </row>
    <row r="5" spans="1:16" x14ac:dyDescent="0.2">
      <c r="A5" s="448" t="s">
        <v>33</v>
      </c>
      <c r="B5" s="780">
        <v>230800</v>
      </c>
      <c r="C5" s="780"/>
      <c r="D5" s="780"/>
      <c r="E5" s="780"/>
      <c r="F5" s="780"/>
      <c r="G5" s="780"/>
      <c r="H5" s="1"/>
      <c r="I5" s="1"/>
      <c r="J5" s="1"/>
      <c r="K5" s="1"/>
      <c r="L5" s="1"/>
      <c r="M5" s="1"/>
      <c r="N5" s="1"/>
      <c r="O5" s="1"/>
      <c r="P5" s="1"/>
    </row>
    <row r="6" spans="1:16" ht="15" customHeight="1" x14ac:dyDescent="0.2">
      <c r="A6" s="448" t="s">
        <v>177</v>
      </c>
      <c r="B6" s="779" t="str">
        <f>IFERROR(VLOOKUP(B5,DESPLEGABLES!A2:B197,2,FALSE),"")</f>
        <v>UNIDAD ADMINISTRATIVA ESPECIAL COMISION DE REGULACION DE COMUNICACIONES</v>
      </c>
      <c r="C6" s="779"/>
      <c r="D6" s="779"/>
      <c r="E6" s="779"/>
      <c r="F6" s="779"/>
      <c r="G6" s="779"/>
      <c r="H6" s="45"/>
      <c r="I6" s="1"/>
      <c r="J6" s="1"/>
      <c r="K6" s="1"/>
      <c r="L6" s="1"/>
      <c r="M6" s="1"/>
      <c r="N6" s="1"/>
      <c r="O6" s="1"/>
      <c r="P6" s="1"/>
    </row>
    <row r="7" spans="1:16" x14ac:dyDescent="0.2">
      <c r="A7" s="1"/>
      <c r="B7" s="46"/>
      <c r="C7" s="1"/>
      <c r="D7" s="47"/>
      <c r="E7" s="12"/>
      <c r="F7" s="12"/>
      <c r="G7" s="12"/>
      <c r="H7" s="1"/>
      <c r="I7" s="1"/>
      <c r="J7" s="1"/>
      <c r="K7" s="320" t="s">
        <v>1452</v>
      </c>
      <c r="L7" s="1"/>
      <c r="N7" s="1"/>
      <c r="O7" s="1"/>
      <c r="P7" s="1"/>
    </row>
    <row r="8" spans="1:16" x14ac:dyDescent="0.2">
      <c r="A8" s="777" t="s">
        <v>41</v>
      </c>
      <c r="B8" s="777"/>
      <c r="C8" s="449">
        <v>2021</v>
      </c>
      <c r="D8" s="12"/>
      <c r="E8" s="1"/>
      <c r="F8" s="1"/>
      <c r="G8" s="1"/>
      <c r="H8" s="1"/>
      <c r="I8" s="1"/>
      <c r="J8" s="1"/>
      <c r="K8" s="1"/>
      <c r="L8" s="1"/>
      <c r="M8" s="1"/>
      <c r="N8" s="1"/>
      <c r="O8" s="1"/>
      <c r="P8" s="1"/>
    </row>
    <row r="9" spans="1:16" ht="12" thickBot="1" x14ac:dyDescent="0.25">
      <c r="A9" s="1"/>
      <c r="B9" s="1"/>
      <c r="C9" s="1"/>
      <c r="D9" s="1"/>
      <c r="E9" s="1"/>
      <c r="F9" s="1"/>
      <c r="G9" s="1"/>
      <c r="H9" s="1"/>
      <c r="I9" s="1"/>
      <c r="J9" s="1"/>
      <c r="K9" s="1"/>
      <c r="L9" s="1"/>
      <c r="M9" s="1"/>
      <c r="N9" s="1"/>
      <c r="O9" s="1"/>
      <c r="P9" s="1"/>
    </row>
    <row r="10" spans="1:16" ht="19.5" customHeight="1" thickTop="1" x14ac:dyDescent="0.2">
      <c r="A10" s="785" t="s">
        <v>42</v>
      </c>
      <c r="B10" s="775" t="s">
        <v>825</v>
      </c>
      <c r="C10" s="48"/>
      <c r="D10" s="781" t="s">
        <v>43</v>
      </c>
      <c r="E10" s="782"/>
      <c r="F10" s="783"/>
      <c r="G10" s="781" t="s">
        <v>44</v>
      </c>
      <c r="H10" s="782"/>
      <c r="I10" s="783"/>
      <c r="J10" s="781" t="s">
        <v>45</v>
      </c>
      <c r="K10" s="782"/>
      <c r="L10" s="782"/>
      <c r="M10" s="782"/>
      <c r="N10" s="782"/>
      <c r="O10" s="784"/>
      <c r="P10" s="1"/>
    </row>
    <row r="11" spans="1:16" ht="18.75" customHeight="1" x14ac:dyDescent="0.2">
      <c r="A11" s="786"/>
      <c r="B11" s="776"/>
      <c r="C11" s="49" t="s">
        <v>46</v>
      </c>
      <c r="D11" s="49" t="s">
        <v>47</v>
      </c>
      <c r="E11" s="49" t="s">
        <v>48</v>
      </c>
      <c r="F11" s="49" t="s">
        <v>49</v>
      </c>
      <c r="G11" s="49" t="s">
        <v>47</v>
      </c>
      <c r="H11" s="49" t="s">
        <v>48</v>
      </c>
      <c r="I11" s="49" t="s">
        <v>49</v>
      </c>
      <c r="J11" s="787" t="s">
        <v>47</v>
      </c>
      <c r="K11" s="788"/>
      <c r="L11" s="787" t="s">
        <v>50</v>
      </c>
      <c r="M11" s="788"/>
      <c r="N11" s="167" t="s">
        <v>49</v>
      </c>
      <c r="O11" s="165" t="s">
        <v>51</v>
      </c>
      <c r="P11" s="1"/>
    </row>
    <row r="12" spans="1:16" x14ac:dyDescent="0.2">
      <c r="A12" s="786"/>
      <c r="B12" s="776"/>
      <c r="C12" s="49" t="s">
        <v>52</v>
      </c>
      <c r="D12" s="49" t="s">
        <v>53</v>
      </c>
      <c r="E12" s="49" t="s">
        <v>54</v>
      </c>
      <c r="F12" s="49"/>
      <c r="G12" s="49" t="s">
        <v>53</v>
      </c>
      <c r="H12" s="49" t="s">
        <v>54</v>
      </c>
      <c r="I12" s="49"/>
      <c r="J12" s="49" t="s">
        <v>55</v>
      </c>
      <c r="K12" s="49" t="s">
        <v>56</v>
      </c>
      <c r="L12" s="49" t="s">
        <v>55</v>
      </c>
      <c r="M12" s="49" t="s">
        <v>48</v>
      </c>
      <c r="N12" s="49"/>
      <c r="O12" s="165" t="s">
        <v>57</v>
      </c>
      <c r="P12" s="1"/>
    </row>
    <row r="13" spans="1:16" x14ac:dyDescent="0.2">
      <c r="A13" s="786"/>
      <c r="B13" s="776"/>
      <c r="C13" s="49"/>
      <c r="D13" s="49"/>
      <c r="E13" s="49" t="s">
        <v>58</v>
      </c>
      <c r="F13" s="49"/>
      <c r="G13" s="49"/>
      <c r="H13" s="49" t="s">
        <v>58</v>
      </c>
      <c r="I13" s="49"/>
      <c r="J13" s="49" t="s">
        <v>59</v>
      </c>
      <c r="K13" s="49" t="s">
        <v>53</v>
      </c>
      <c r="L13" s="49" t="s">
        <v>59</v>
      </c>
      <c r="M13" s="49" t="s">
        <v>58</v>
      </c>
      <c r="N13" s="49"/>
      <c r="O13" s="165" t="s">
        <v>60</v>
      </c>
      <c r="P13" s="1"/>
    </row>
    <row r="14" spans="1:16" ht="12" thickBot="1" x14ac:dyDescent="0.25">
      <c r="A14" s="168">
        <v>1</v>
      </c>
      <c r="B14" s="164">
        <v>2</v>
      </c>
      <c r="C14" s="164">
        <v>3</v>
      </c>
      <c r="D14" s="164">
        <v>4</v>
      </c>
      <c r="E14" s="164">
        <v>5</v>
      </c>
      <c r="F14" s="164" t="s">
        <v>138</v>
      </c>
      <c r="G14" s="164">
        <v>7</v>
      </c>
      <c r="H14" s="164">
        <v>8</v>
      </c>
      <c r="I14" s="164" t="s">
        <v>139</v>
      </c>
      <c r="J14" s="164">
        <v>10</v>
      </c>
      <c r="K14" s="164" t="s">
        <v>140</v>
      </c>
      <c r="L14" s="164">
        <v>12</v>
      </c>
      <c r="M14" s="164" t="s">
        <v>141</v>
      </c>
      <c r="N14" s="164" t="s">
        <v>142</v>
      </c>
      <c r="O14" s="166" t="s">
        <v>143</v>
      </c>
      <c r="P14" s="1"/>
    </row>
    <row r="15" spans="1:16" ht="12.75" thickTop="1" thickBot="1" x14ac:dyDescent="0.25">
      <c r="A15" s="450" t="s">
        <v>849</v>
      </c>
      <c r="B15" s="451"/>
      <c r="C15" s="176"/>
      <c r="D15" s="177"/>
      <c r="E15" s="178"/>
      <c r="F15" s="452">
        <f>F16+F29+F35+F43+F48+F173</f>
        <v>0</v>
      </c>
      <c r="G15" s="179"/>
      <c r="H15" s="180"/>
      <c r="I15" s="452">
        <f>I16+I29+I35+I43+I48+I173</f>
        <v>45926101000</v>
      </c>
      <c r="J15" s="181"/>
      <c r="K15" s="179"/>
      <c r="L15" s="181"/>
      <c r="M15" s="180"/>
      <c r="N15" s="452">
        <f>N16+N29+N35+N43+N48+N173</f>
        <v>43817472124</v>
      </c>
      <c r="O15" s="453">
        <f>O16+O29+O35+O43+O48+O173</f>
        <v>43817472124</v>
      </c>
      <c r="P15" s="1"/>
    </row>
    <row r="16" spans="1:16" ht="12.75" thickTop="1" thickBot="1" x14ac:dyDescent="0.25">
      <c r="A16" s="454" t="s">
        <v>850</v>
      </c>
      <c r="B16" s="455"/>
      <c r="C16" s="182"/>
      <c r="D16" s="183"/>
      <c r="E16" s="184"/>
      <c r="F16" s="184">
        <f>F17+F22+F25</f>
        <v>0</v>
      </c>
      <c r="G16" s="183"/>
      <c r="H16" s="185"/>
      <c r="I16" s="184">
        <f>I17+I22+I25</f>
        <v>45926101000</v>
      </c>
      <c r="J16" s="186"/>
      <c r="K16" s="183"/>
      <c r="L16" s="186"/>
      <c r="M16" s="185"/>
      <c r="N16" s="184">
        <f>N17+N22+N25</f>
        <v>43817472124</v>
      </c>
      <c r="O16" s="456">
        <f>O17+O22+O25</f>
        <v>43817472124</v>
      </c>
      <c r="P16" s="1"/>
    </row>
    <row r="17" spans="1:16" ht="12" thickTop="1" x14ac:dyDescent="0.2">
      <c r="A17" s="457" t="s">
        <v>851</v>
      </c>
      <c r="B17" s="458"/>
      <c r="C17" s="197"/>
      <c r="D17" s="198"/>
      <c r="E17" s="199"/>
      <c r="F17" s="199">
        <f>F21</f>
        <v>0</v>
      </c>
      <c r="G17" s="198"/>
      <c r="H17" s="200"/>
      <c r="I17" s="199">
        <f>I21</f>
        <v>0</v>
      </c>
      <c r="J17" s="201"/>
      <c r="K17" s="198"/>
      <c r="L17" s="201"/>
      <c r="M17" s="200"/>
      <c r="N17" s="199">
        <f>N21</f>
        <v>0</v>
      </c>
      <c r="O17" s="459">
        <f>O21</f>
        <v>0</v>
      </c>
      <c r="P17" s="1"/>
    </row>
    <row r="18" spans="1:16" x14ac:dyDescent="0.2">
      <c r="A18" s="334"/>
      <c r="B18" s="460"/>
      <c r="C18" s="335"/>
      <c r="D18" s="336"/>
      <c r="E18" s="337"/>
      <c r="F18" s="337">
        <f>E18*D18</f>
        <v>0</v>
      </c>
      <c r="G18" s="336"/>
      <c r="H18" s="337"/>
      <c r="I18" s="337">
        <f>H18*G18</f>
        <v>0</v>
      </c>
      <c r="J18" s="335"/>
      <c r="K18" s="336">
        <f>G18*J18</f>
        <v>0</v>
      </c>
      <c r="L18" s="335"/>
      <c r="M18" s="337">
        <f>H18*L18</f>
        <v>0</v>
      </c>
      <c r="N18" s="337">
        <f>K18*M18</f>
        <v>0</v>
      </c>
      <c r="O18" s="337">
        <f>H18*K18</f>
        <v>0</v>
      </c>
      <c r="P18" s="1"/>
    </row>
    <row r="19" spans="1:16" x14ac:dyDescent="0.2">
      <c r="A19" s="334"/>
      <c r="B19" s="460"/>
      <c r="C19" s="335"/>
      <c r="D19" s="336"/>
      <c r="E19" s="337"/>
      <c r="F19" s="337">
        <f>E19*D19</f>
        <v>0</v>
      </c>
      <c r="G19" s="336"/>
      <c r="H19" s="337"/>
      <c r="I19" s="337">
        <f>H19*G19</f>
        <v>0</v>
      </c>
      <c r="J19" s="335"/>
      <c r="K19" s="336">
        <f>G19*J19</f>
        <v>0</v>
      </c>
      <c r="L19" s="335"/>
      <c r="M19" s="337">
        <f>H19*L19</f>
        <v>0</v>
      </c>
      <c r="N19" s="337">
        <f>K19*M19</f>
        <v>0</v>
      </c>
      <c r="O19" s="337">
        <f>H19*K19</f>
        <v>0</v>
      </c>
      <c r="P19" s="1"/>
    </row>
    <row r="20" spans="1:16" x14ac:dyDescent="0.2">
      <c r="A20" s="334"/>
      <c r="B20" s="460"/>
      <c r="C20" s="335"/>
      <c r="D20" s="336"/>
      <c r="E20" s="337"/>
      <c r="F20" s="337">
        <f>E20*D20</f>
        <v>0</v>
      </c>
      <c r="G20" s="336"/>
      <c r="H20" s="337"/>
      <c r="I20" s="337">
        <f>H20*G20</f>
        <v>0</v>
      </c>
      <c r="J20" s="335"/>
      <c r="K20" s="336">
        <f>G20*J20</f>
        <v>0</v>
      </c>
      <c r="L20" s="335"/>
      <c r="M20" s="337">
        <f>H20*L20</f>
        <v>0</v>
      </c>
      <c r="N20" s="337">
        <f>K20*M20</f>
        <v>0</v>
      </c>
      <c r="O20" s="337">
        <f>H20*K20</f>
        <v>0</v>
      </c>
      <c r="P20" s="1"/>
    </row>
    <row r="21" spans="1:16" ht="12" thickBot="1" x14ac:dyDescent="0.25">
      <c r="A21" s="433" t="s">
        <v>61</v>
      </c>
      <c r="B21" s="461"/>
      <c r="C21" s="462"/>
      <c r="D21" s="463">
        <f>SUM(D18:D20)</f>
        <v>0</v>
      </c>
      <c r="E21" s="464"/>
      <c r="F21" s="464">
        <f>SUM(F18:F20)</f>
        <v>0</v>
      </c>
      <c r="G21" s="463">
        <f>SUM(G18:G20)</f>
        <v>0</v>
      </c>
      <c r="H21" s="464"/>
      <c r="I21" s="464">
        <f>SUM(I18:I20)</f>
        <v>0</v>
      </c>
      <c r="J21" s="462"/>
      <c r="K21" s="465">
        <f>SUM(K18:K20)</f>
        <v>0</v>
      </c>
      <c r="L21" s="462"/>
      <c r="M21" s="464"/>
      <c r="N21" s="466">
        <f>SUM(N18:N20)</f>
        <v>0</v>
      </c>
      <c r="O21" s="467">
        <f>SUM(O18:O20)</f>
        <v>0</v>
      </c>
      <c r="P21" s="1"/>
    </row>
    <row r="22" spans="1:16" ht="12.75" thickTop="1" thickBot="1" x14ac:dyDescent="0.25">
      <c r="A22" s="468" t="s">
        <v>852</v>
      </c>
      <c r="B22" s="469"/>
      <c r="C22" s="187"/>
      <c r="D22" s="188"/>
      <c r="E22" s="189"/>
      <c r="F22" s="189">
        <f>F24</f>
        <v>0</v>
      </c>
      <c r="G22" s="188"/>
      <c r="H22" s="190"/>
      <c r="I22" s="189">
        <f>I24</f>
        <v>0</v>
      </c>
      <c r="J22" s="191"/>
      <c r="K22" s="188"/>
      <c r="L22" s="191"/>
      <c r="M22" s="190"/>
      <c r="N22" s="189">
        <f>N24</f>
        <v>0</v>
      </c>
      <c r="O22" s="470">
        <f>O24</f>
        <v>0</v>
      </c>
      <c r="P22" s="1"/>
    </row>
    <row r="23" spans="1:16" ht="12" thickTop="1" x14ac:dyDescent="0.2">
      <c r="A23" s="169"/>
      <c r="B23" s="471"/>
      <c r="C23" s="170"/>
      <c r="D23" s="173"/>
      <c r="E23" s="172"/>
      <c r="F23" s="172">
        <f>E23*D23</f>
        <v>0</v>
      </c>
      <c r="G23" s="173"/>
      <c r="H23" s="172"/>
      <c r="I23" s="172">
        <f>H23*G23</f>
        <v>0</v>
      </c>
      <c r="J23" s="170"/>
      <c r="K23" s="173">
        <f>G23*J23</f>
        <v>0</v>
      </c>
      <c r="L23" s="170"/>
      <c r="M23" s="172">
        <f>H23*L23</f>
        <v>0</v>
      </c>
      <c r="N23" s="472">
        <f>K23*M23</f>
        <v>0</v>
      </c>
      <c r="O23" s="473">
        <f>H23*K23</f>
        <v>0</v>
      </c>
      <c r="P23" s="1"/>
    </row>
    <row r="24" spans="1:16" ht="12" thickBot="1" x14ac:dyDescent="0.25">
      <c r="A24" s="474" t="s">
        <v>62</v>
      </c>
      <c r="B24" s="475"/>
      <c r="C24" s="476"/>
      <c r="D24" s="477">
        <f>D23</f>
        <v>0</v>
      </c>
      <c r="E24" s="478"/>
      <c r="F24" s="478">
        <f>F23</f>
        <v>0</v>
      </c>
      <c r="G24" s="477">
        <f>G23</f>
        <v>0</v>
      </c>
      <c r="H24" s="478"/>
      <c r="I24" s="478">
        <f>I23</f>
        <v>0</v>
      </c>
      <c r="J24" s="476"/>
      <c r="K24" s="479">
        <f>K23</f>
        <v>0</v>
      </c>
      <c r="L24" s="476"/>
      <c r="M24" s="478"/>
      <c r="N24" s="480">
        <f>N23</f>
        <v>0</v>
      </c>
      <c r="O24" s="481">
        <f>O23</f>
        <v>0</v>
      </c>
      <c r="P24" s="1"/>
    </row>
    <row r="25" spans="1:16" ht="12" thickTop="1" x14ac:dyDescent="0.2">
      <c r="A25" s="482" t="s">
        <v>853</v>
      </c>
      <c r="B25" s="458"/>
      <c r="C25" s="197"/>
      <c r="D25" s="198"/>
      <c r="E25" s="199"/>
      <c r="F25" s="199">
        <f>F28</f>
        <v>0</v>
      </c>
      <c r="G25" s="198"/>
      <c r="H25" s="200"/>
      <c r="I25" s="199">
        <f>I28</f>
        <v>45926101000</v>
      </c>
      <c r="J25" s="201"/>
      <c r="K25" s="198"/>
      <c r="L25" s="201"/>
      <c r="M25" s="200"/>
      <c r="N25" s="199">
        <f>N28</f>
        <v>43817472124</v>
      </c>
      <c r="O25" s="459">
        <f>O28</f>
        <v>43817472124</v>
      </c>
      <c r="P25" s="1"/>
    </row>
    <row r="26" spans="1:16" x14ac:dyDescent="0.2">
      <c r="A26" s="335" t="s">
        <v>1830</v>
      </c>
      <c r="B26" s="460"/>
      <c r="C26" s="335"/>
      <c r="D26" s="336"/>
      <c r="E26" s="337"/>
      <c r="F26" s="337">
        <v>0</v>
      </c>
      <c r="G26" s="336"/>
      <c r="H26" s="337"/>
      <c r="I26" s="337">
        <v>45926101000</v>
      </c>
      <c r="J26" s="335"/>
      <c r="K26" s="336">
        <f>G26*J26</f>
        <v>0</v>
      </c>
      <c r="L26" s="335"/>
      <c r="M26" s="337">
        <f>H26*L26</f>
        <v>0</v>
      </c>
      <c r="N26" s="337">
        <f>+'F1.1 Ingr.E.P'!H36</f>
        <v>43817472124</v>
      </c>
      <c r="O26" s="337">
        <f>+N26</f>
        <v>43817472124</v>
      </c>
      <c r="P26" s="1"/>
    </row>
    <row r="27" spans="1:16" x14ac:dyDescent="0.2">
      <c r="A27" s="335"/>
      <c r="B27" s="460"/>
      <c r="C27" s="335"/>
      <c r="D27" s="336"/>
      <c r="E27" s="337"/>
      <c r="F27" s="337">
        <f>E27*D27</f>
        <v>0</v>
      </c>
      <c r="G27" s="336"/>
      <c r="H27" s="337"/>
      <c r="I27" s="337">
        <f>H27*G27</f>
        <v>0</v>
      </c>
      <c r="J27" s="335"/>
      <c r="K27" s="336">
        <f>G27*J27</f>
        <v>0</v>
      </c>
      <c r="L27" s="335"/>
      <c r="M27" s="337">
        <f>H27*L27</f>
        <v>0</v>
      </c>
      <c r="N27" s="337">
        <f>K27*M27</f>
        <v>0</v>
      </c>
      <c r="O27" s="337">
        <f>H27*K27</f>
        <v>0</v>
      </c>
      <c r="P27" s="1"/>
    </row>
    <row r="28" spans="1:16" ht="12" thickBot="1" x14ac:dyDescent="0.25">
      <c r="A28" s="483" t="s">
        <v>63</v>
      </c>
      <c r="B28" s="458"/>
      <c r="C28" s="484"/>
      <c r="D28" s="485">
        <f>SUM(D26:D27)</f>
        <v>0</v>
      </c>
      <c r="E28" s="486"/>
      <c r="F28" s="486">
        <f>SUM(F26:F27)</f>
        <v>0</v>
      </c>
      <c r="G28" s="485">
        <f>SUM(G26:G27)</f>
        <v>0</v>
      </c>
      <c r="H28" s="486"/>
      <c r="I28" s="486">
        <f>SUM(I26:I27)</f>
        <v>45926101000</v>
      </c>
      <c r="J28" s="484"/>
      <c r="K28" s="487">
        <f>SUM(K26:K27)</f>
        <v>0</v>
      </c>
      <c r="L28" s="484"/>
      <c r="M28" s="486"/>
      <c r="N28" s="488">
        <f>SUM(N26:N27)</f>
        <v>43817472124</v>
      </c>
      <c r="O28" s="489">
        <f>SUM(O26:O27)</f>
        <v>43817472124</v>
      </c>
      <c r="P28" s="1"/>
    </row>
    <row r="29" spans="1:16" ht="12" thickTop="1" x14ac:dyDescent="0.2">
      <c r="A29" s="490" t="s">
        <v>872</v>
      </c>
      <c r="B29" s="278"/>
      <c r="C29" s="338"/>
      <c r="D29" s="339"/>
      <c r="E29" s="340"/>
      <c r="F29" s="340">
        <f>F34</f>
        <v>0</v>
      </c>
      <c r="G29" s="339"/>
      <c r="H29" s="341"/>
      <c r="I29" s="340">
        <f>I34</f>
        <v>0</v>
      </c>
      <c r="J29" s="342"/>
      <c r="K29" s="339"/>
      <c r="L29" s="342"/>
      <c r="M29" s="341"/>
      <c r="N29" s="340">
        <f>N34</f>
        <v>0</v>
      </c>
      <c r="O29" s="491">
        <f>O34</f>
        <v>0</v>
      </c>
      <c r="P29" s="1"/>
    </row>
    <row r="30" spans="1:16" x14ac:dyDescent="0.2">
      <c r="A30" s="343"/>
      <c r="B30" s="492"/>
      <c r="C30" s="344"/>
      <c r="D30" s="345"/>
      <c r="E30" s="346"/>
      <c r="F30" s="346">
        <f t="shared" ref="F30:F33" si="0">E30*D30</f>
        <v>0</v>
      </c>
      <c r="G30" s="345"/>
      <c r="H30" s="347"/>
      <c r="I30" s="346">
        <f>H30*G30</f>
        <v>0</v>
      </c>
      <c r="J30" s="348"/>
      <c r="K30" s="345">
        <f>G30*J30</f>
        <v>0</v>
      </c>
      <c r="L30" s="348"/>
      <c r="M30" s="493">
        <f>H30*L30</f>
        <v>0</v>
      </c>
      <c r="N30" s="346">
        <f>K30*M30</f>
        <v>0</v>
      </c>
      <c r="O30" s="346">
        <f>H30*K30</f>
        <v>0</v>
      </c>
      <c r="P30" s="1"/>
    </row>
    <row r="31" spans="1:16" x14ac:dyDescent="0.2">
      <c r="A31" s="343"/>
      <c r="B31" s="492"/>
      <c r="C31" s="344"/>
      <c r="D31" s="345"/>
      <c r="E31" s="346"/>
      <c r="F31" s="346">
        <f t="shared" si="0"/>
        <v>0</v>
      </c>
      <c r="G31" s="345"/>
      <c r="H31" s="347"/>
      <c r="I31" s="346">
        <f>H31*G31</f>
        <v>0</v>
      </c>
      <c r="J31" s="348"/>
      <c r="K31" s="345">
        <f>G31*J31</f>
        <v>0</v>
      </c>
      <c r="L31" s="348"/>
      <c r="M31" s="493">
        <f>H31*L31</f>
        <v>0</v>
      </c>
      <c r="N31" s="346">
        <f>K31*M31</f>
        <v>0</v>
      </c>
      <c r="O31" s="346">
        <f>H31*K31</f>
        <v>0</v>
      </c>
      <c r="P31" s="1"/>
    </row>
    <row r="32" spans="1:16" x14ac:dyDescent="0.2">
      <c r="A32" s="343"/>
      <c r="B32" s="492"/>
      <c r="C32" s="344"/>
      <c r="D32" s="345"/>
      <c r="E32" s="346"/>
      <c r="F32" s="346">
        <f t="shared" si="0"/>
        <v>0</v>
      </c>
      <c r="G32" s="345"/>
      <c r="H32" s="347"/>
      <c r="I32" s="346">
        <f>H32*G32</f>
        <v>0</v>
      </c>
      <c r="J32" s="348"/>
      <c r="K32" s="345">
        <f>G32*J32</f>
        <v>0</v>
      </c>
      <c r="L32" s="348"/>
      <c r="M32" s="493">
        <f>H32*L32</f>
        <v>0</v>
      </c>
      <c r="N32" s="346">
        <f>K32*M32</f>
        <v>0</v>
      </c>
      <c r="O32" s="346">
        <f>H32*K32</f>
        <v>0</v>
      </c>
      <c r="P32" s="1"/>
    </row>
    <row r="33" spans="1:16" x14ac:dyDescent="0.2">
      <c r="A33" s="343"/>
      <c r="B33" s="492"/>
      <c r="C33" s="344"/>
      <c r="D33" s="345"/>
      <c r="E33" s="346"/>
      <c r="F33" s="346">
        <f t="shared" si="0"/>
        <v>0</v>
      </c>
      <c r="G33" s="345"/>
      <c r="H33" s="347"/>
      <c r="I33" s="346">
        <f>H33*G33</f>
        <v>0</v>
      </c>
      <c r="J33" s="348"/>
      <c r="K33" s="345">
        <f>G33*J33</f>
        <v>0</v>
      </c>
      <c r="L33" s="348"/>
      <c r="M33" s="493">
        <f>H33*L33</f>
        <v>0</v>
      </c>
      <c r="N33" s="346">
        <f>K33*M33</f>
        <v>0</v>
      </c>
      <c r="O33" s="346">
        <f>H33*K33</f>
        <v>0</v>
      </c>
      <c r="P33" s="1"/>
    </row>
    <row r="34" spans="1:16" ht="12" thickBot="1" x14ac:dyDescent="0.25">
      <c r="A34" s="494" t="s">
        <v>61</v>
      </c>
      <c r="B34" s="461"/>
      <c r="C34" s="462"/>
      <c r="D34" s="463">
        <f>SUM(D30:D33)</f>
        <v>0</v>
      </c>
      <c r="E34" s="464"/>
      <c r="F34" s="464">
        <f>SUM(F30:F33)</f>
        <v>0</v>
      </c>
      <c r="G34" s="463">
        <f>SUM(G30:G33)</f>
        <v>0</v>
      </c>
      <c r="H34" s="464"/>
      <c r="I34" s="464">
        <f>SUM(I30:I33)</f>
        <v>0</v>
      </c>
      <c r="J34" s="462"/>
      <c r="K34" s="465">
        <f>SUM(K30:K33)</f>
        <v>0</v>
      </c>
      <c r="L34" s="462"/>
      <c r="M34" s="464"/>
      <c r="N34" s="466">
        <f>SUM(N30:N33)</f>
        <v>0</v>
      </c>
      <c r="O34" s="495">
        <f>SUM(O30:O33)</f>
        <v>0</v>
      </c>
      <c r="P34" s="1"/>
    </row>
    <row r="35" spans="1:16" ht="12.75" thickTop="1" thickBot="1" x14ac:dyDescent="0.25">
      <c r="A35" s="496" t="s">
        <v>924</v>
      </c>
      <c r="B35" s="469"/>
      <c r="C35" s="192"/>
      <c r="D35" s="193"/>
      <c r="E35" s="194"/>
      <c r="F35" s="194">
        <f>F36+F41</f>
        <v>0</v>
      </c>
      <c r="G35" s="193"/>
      <c r="H35" s="195"/>
      <c r="I35" s="194">
        <f>I36+I41</f>
        <v>0</v>
      </c>
      <c r="J35" s="196"/>
      <c r="K35" s="193"/>
      <c r="L35" s="196"/>
      <c r="M35" s="195"/>
      <c r="N35" s="194">
        <f>N36+N41</f>
        <v>0</v>
      </c>
      <c r="O35" s="497">
        <f>O36+O41</f>
        <v>0</v>
      </c>
      <c r="P35" s="1"/>
    </row>
    <row r="36" spans="1:16" ht="12" thickTop="1" x14ac:dyDescent="0.2">
      <c r="A36" s="457" t="s">
        <v>925</v>
      </c>
      <c r="B36" s="278"/>
      <c r="C36" s="207"/>
      <c r="D36" s="208"/>
      <c r="E36" s="209"/>
      <c r="F36" s="209">
        <f>F40</f>
        <v>0</v>
      </c>
      <c r="G36" s="208"/>
      <c r="H36" s="210"/>
      <c r="I36" s="209">
        <f>I40</f>
        <v>0</v>
      </c>
      <c r="J36" s="211"/>
      <c r="K36" s="208"/>
      <c r="L36" s="211"/>
      <c r="M36" s="210"/>
      <c r="N36" s="209">
        <f>N40</f>
        <v>0</v>
      </c>
      <c r="O36" s="498">
        <f>O40</f>
        <v>0</v>
      </c>
      <c r="P36" s="1"/>
    </row>
    <row r="37" spans="1:16" x14ac:dyDescent="0.2">
      <c r="A37" s="334"/>
      <c r="B37" s="460"/>
      <c r="C37" s="335"/>
      <c r="D37" s="336"/>
      <c r="E37" s="337"/>
      <c r="F37" s="337">
        <f>E37*D37</f>
        <v>0</v>
      </c>
      <c r="G37" s="336"/>
      <c r="H37" s="337"/>
      <c r="I37" s="337">
        <f>H37*G37</f>
        <v>0</v>
      </c>
      <c r="J37" s="335"/>
      <c r="K37" s="336">
        <f>G37*J37</f>
        <v>0</v>
      </c>
      <c r="L37" s="335"/>
      <c r="M37" s="337">
        <f>H37*L37</f>
        <v>0</v>
      </c>
      <c r="N37" s="337">
        <f>K37+M37</f>
        <v>0</v>
      </c>
      <c r="O37" s="337">
        <f>H37*K37</f>
        <v>0</v>
      </c>
      <c r="P37" s="1"/>
    </row>
    <row r="38" spans="1:16" x14ac:dyDescent="0.2">
      <c r="A38" s="334"/>
      <c r="B38" s="460"/>
      <c r="C38" s="335"/>
      <c r="D38" s="336"/>
      <c r="E38" s="337"/>
      <c r="F38" s="337">
        <f>E38*D38</f>
        <v>0</v>
      </c>
      <c r="G38" s="336"/>
      <c r="H38" s="337"/>
      <c r="I38" s="337">
        <f>H38*G38</f>
        <v>0</v>
      </c>
      <c r="J38" s="335"/>
      <c r="K38" s="336">
        <f>G38*J38</f>
        <v>0</v>
      </c>
      <c r="L38" s="335"/>
      <c r="M38" s="337">
        <f>H38*L38</f>
        <v>0</v>
      </c>
      <c r="N38" s="337">
        <f>K38*M38</f>
        <v>0</v>
      </c>
      <c r="O38" s="337">
        <f>H38*K38</f>
        <v>0</v>
      </c>
      <c r="P38" s="1"/>
    </row>
    <row r="39" spans="1:16" x14ac:dyDescent="0.2">
      <c r="A39" s="334"/>
      <c r="B39" s="460"/>
      <c r="C39" s="335"/>
      <c r="D39" s="336"/>
      <c r="E39" s="337"/>
      <c r="F39" s="337">
        <f>E39*D39</f>
        <v>0</v>
      </c>
      <c r="G39" s="336"/>
      <c r="H39" s="337"/>
      <c r="I39" s="337">
        <f>H39*G39</f>
        <v>0</v>
      </c>
      <c r="J39" s="335"/>
      <c r="K39" s="336">
        <f>G39*J39</f>
        <v>0</v>
      </c>
      <c r="L39" s="335"/>
      <c r="M39" s="337">
        <f>H39*L39</f>
        <v>0</v>
      </c>
      <c r="N39" s="337">
        <f>K39*M39</f>
        <v>0</v>
      </c>
      <c r="O39" s="337">
        <f>H39*K39</f>
        <v>0</v>
      </c>
      <c r="P39" s="1"/>
    </row>
    <row r="40" spans="1:16" ht="12" thickBot="1" x14ac:dyDescent="0.25">
      <c r="A40" s="433" t="s">
        <v>61</v>
      </c>
      <c r="B40" s="461"/>
      <c r="C40" s="462"/>
      <c r="D40" s="499">
        <f>SUM(D37:D39)</f>
        <v>0</v>
      </c>
      <c r="E40" s="500"/>
      <c r="F40" s="501">
        <f>SUM(F37:F39)</f>
        <v>0</v>
      </c>
      <c r="G40" s="499">
        <f>SUM(G37:G39)</f>
        <v>0</v>
      </c>
      <c r="H40" s="464"/>
      <c r="I40" s="464">
        <f>SUM(I37:I39)</f>
        <v>0</v>
      </c>
      <c r="J40" s="502"/>
      <c r="K40" s="503">
        <f>SUM(K37:K39)</f>
        <v>0</v>
      </c>
      <c r="L40" s="433"/>
      <c r="M40" s="500"/>
      <c r="N40" s="500">
        <f>SUM(N37:N39)</f>
        <v>0</v>
      </c>
      <c r="O40" s="504">
        <f>SUM(O37:O39)</f>
        <v>0</v>
      </c>
      <c r="P40" s="1"/>
    </row>
    <row r="41" spans="1:16" ht="12" thickTop="1" x14ac:dyDescent="0.2">
      <c r="A41" s="171" t="s">
        <v>926</v>
      </c>
      <c r="B41" s="505"/>
      <c r="C41" s="202"/>
      <c r="D41" s="203"/>
      <c r="E41" s="204"/>
      <c r="F41" s="204">
        <f>E41*D41</f>
        <v>0</v>
      </c>
      <c r="G41" s="203"/>
      <c r="H41" s="205"/>
      <c r="I41" s="204">
        <f>H41*G41</f>
        <v>0</v>
      </c>
      <c r="J41" s="206"/>
      <c r="K41" s="203">
        <f>G41*J41</f>
        <v>0</v>
      </c>
      <c r="L41" s="206"/>
      <c r="M41" s="205">
        <f>H41*L41</f>
        <v>0</v>
      </c>
      <c r="N41" s="204">
        <f>M41*K41</f>
        <v>0</v>
      </c>
      <c r="O41" s="506">
        <f>H41*K41</f>
        <v>0</v>
      </c>
      <c r="P41" s="1"/>
    </row>
    <row r="42" spans="1:16" ht="12" thickBot="1" x14ac:dyDescent="0.25">
      <c r="A42" s="494" t="s">
        <v>62</v>
      </c>
      <c r="B42" s="461"/>
      <c r="C42" s="462"/>
      <c r="D42" s="463"/>
      <c r="E42" s="464"/>
      <c r="F42" s="464">
        <f>F41</f>
        <v>0</v>
      </c>
      <c r="G42" s="463">
        <f>G41</f>
        <v>0</v>
      </c>
      <c r="H42" s="464"/>
      <c r="I42" s="464">
        <f>I41</f>
        <v>0</v>
      </c>
      <c r="J42" s="462"/>
      <c r="K42" s="465">
        <f>K41</f>
        <v>0</v>
      </c>
      <c r="L42" s="462"/>
      <c r="M42" s="464"/>
      <c r="N42" s="466">
        <f>N41</f>
        <v>0</v>
      </c>
      <c r="O42" s="495">
        <f>O41</f>
        <v>0</v>
      </c>
      <c r="P42" s="1"/>
    </row>
    <row r="43" spans="1:16" ht="12" thickTop="1" x14ac:dyDescent="0.2">
      <c r="A43" s="490" t="s">
        <v>928</v>
      </c>
      <c r="B43" s="278"/>
      <c r="C43" s="338"/>
      <c r="D43" s="339"/>
      <c r="E43" s="340"/>
      <c r="F43" s="340">
        <f>F47</f>
        <v>0</v>
      </c>
      <c r="G43" s="339"/>
      <c r="H43" s="341"/>
      <c r="I43" s="340">
        <f>I47</f>
        <v>0</v>
      </c>
      <c r="J43" s="342"/>
      <c r="K43" s="339"/>
      <c r="L43" s="342"/>
      <c r="M43" s="341"/>
      <c r="N43" s="340">
        <f>N47</f>
        <v>0</v>
      </c>
      <c r="O43" s="491">
        <f>O47</f>
        <v>0</v>
      </c>
      <c r="P43" s="1"/>
    </row>
    <row r="44" spans="1:16" x14ac:dyDescent="0.2">
      <c r="A44" s="343"/>
      <c r="B44" s="492"/>
      <c r="C44" s="344"/>
      <c r="D44" s="345"/>
      <c r="E44" s="346"/>
      <c r="F44" s="346">
        <f>E44*D44</f>
        <v>0</v>
      </c>
      <c r="G44" s="345"/>
      <c r="H44" s="347"/>
      <c r="I44" s="346">
        <f>H44*G44</f>
        <v>0</v>
      </c>
      <c r="J44" s="348"/>
      <c r="K44" s="345">
        <f>G44*J44</f>
        <v>0</v>
      </c>
      <c r="L44" s="348"/>
      <c r="M44" s="493">
        <f>H44*L44</f>
        <v>0</v>
      </c>
      <c r="N44" s="346">
        <f>K44*M44</f>
        <v>0</v>
      </c>
      <c r="O44" s="346">
        <f>H44*K44</f>
        <v>0</v>
      </c>
      <c r="P44" s="1"/>
    </row>
    <row r="45" spans="1:16" x14ac:dyDescent="0.2">
      <c r="A45" s="343"/>
      <c r="B45" s="492"/>
      <c r="C45" s="344"/>
      <c r="D45" s="345"/>
      <c r="E45" s="346"/>
      <c r="F45" s="346">
        <f t="shared" ref="F45:F46" si="1">E45*D45</f>
        <v>0</v>
      </c>
      <c r="G45" s="345"/>
      <c r="H45" s="347"/>
      <c r="I45" s="346">
        <f>H45*G45</f>
        <v>0</v>
      </c>
      <c r="J45" s="348"/>
      <c r="K45" s="345">
        <f t="shared" ref="K45" si="2">G45*J45</f>
        <v>0</v>
      </c>
      <c r="L45" s="348"/>
      <c r="M45" s="493">
        <f>H45*L45</f>
        <v>0</v>
      </c>
      <c r="N45" s="346">
        <f>K45*M45</f>
        <v>0</v>
      </c>
      <c r="O45" s="346">
        <f>H45*K45</f>
        <v>0</v>
      </c>
      <c r="P45" s="1"/>
    </row>
    <row r="46" spans="1:16" x14ac:dyDescent="0.2">
      <c r="A46" s="343"/>
      <c r="B46" s="492"/>
      <c r="C46" s="344"/>
      <c r="D46" s="345"/>
      <c r="E46" s="346"/>
      <c r="F46" s="346">
        <f t="shared" si="1"/>
        <v>0</v>
      </c>
      <c r="G46" s="345"/>
      <c r="H46" s="347"/>
      <c r="I46" s="346">
        <f>H46*G46</f>
        <v>0</v>
      </c>
      <c r="J46" s="348"/>
      <c r="K46" s="345">
        <f>G46*J46</f>
        <v>0</v>
      </c>
      <c r="L46" s="348"/>
      <c r="M46" s="493">
        <f>H46*L46</f>
        <v>0</v>
      </c>
      <c r="N46" s="346">
        <f>K46*M46</f>
        <v>0</v>
      </c>
      <c r="O46" s="346">
        <f>H46*K46</f>
        <v>0</v>
      </c>
      <c r="P46" s="1"/>
    </row>
    <row r="47" spans="1:16" x14ac:dyDescent="0.2">
      <c r="A47" s="507" t="s">
        <v>61</v>
      </c>
      <c r="B47" s="492"/>
      <c r="C47" s="507"/>
      <c r="D47" s="508">
        <f>SUM(D44:D46)</f>
        <v>0</v>
      </c>
      <c r="E47" s="509"/>
      <c r="F47" s="509">
        <f>SUM(F44:F46)</f>
        <v>0</v>
      </c>
      <c r="G47" s="508">
        <f>SUM(G44:G46)</f>
        <v>0</v>
      </c>
      <c r="H47" s="509"/>
      <c r="I47" s="509">
        <f>SUM(I44:I46)</f>
        <v>0</v>
      </c>
      <c r="J47" s="507"/>
      <c r="K47" s="510">
        <f>SUM(K44:K46)</f>
        <v>0</v>
      </c>
      <c r="L47" s="507"/>
      <c r="M47" s="507"/>
      <c r="N47" s="509">
        <f>SUM(N44:N46)</f>
        <v>0</v>
      </c>
      <c r="O47" s="509">
        <f>SUM(O44:O46)</f>
        <v>0</v>
      </c>
      <c r="P47" s="1"/>
    </row>
    <row r="48" spans="1:16" ht="12" thickBot="1" x14ac:dyDescent="0.25">
      <c r="A48" s="511" t="s">
        <v>933</v>
      </c>
      <c r="B48" s="512"/>
      <c r="C48" s="182"/>
      <c r="D48" s="183"/>
      <c r="E48" s="184"/>
      <c r="F48" s="184">
        <f>F49+F119</f>
        <v>0</v>
      </c>
      <c r="G48" s="183"/>
      <c r="H48" s="185"/>
      <c r="I48" s="184">
        <f>I49+I119</f>
        <v>0</v>
      </c>
      <c r="J48" s="186"/>
      <c r="K48" s="183"/>
      <c r="L48" s="186"/>
      <c r="M48" s="185"/>
      <c r="N48" s="184">
        <f>N49+N119</f>
        <v>0</v>
      </c>
      <c r="O48" s="456">
        <f>O49+O119</f>
        <v>0</v>
      </c>
      <c r="P48" s="1"/>
    </row>
    <row r="49" spans="1:16" ht="12" thickTop="1" x14ac:dyDescent="0.2">
      <c r="A49" s="457" t="s">
        <v>934</v>
      </c>
      <c r="B49" s="350"/>
      <c r="C49" s="207"/>
      <c r="D49" s="208"/>
      <c r="E49" s="209"/>
      <c r="F49" s="209">
        <f>F73+F96+F118</f>
        <v>0</v>
      </c>
      <c r="G49" s="208"/>
      <c r="H49" s="210"/>
      <c r="I49" s="209">
        <f>I73+I96+I118</f>
        <v>0</v>
      </c>
      <c r="J49" s="211"/>
      <c r="K49" s="208"/>
      <c r="L49" s="211"/>
      <c r="M49" s="210"/>
      <c r="N49" s="209">
        <f>N73+N96+N118</f>
        <v>0</v>
      </c>
      <c r="O49" s="498">
        <f>O73+O96+O118</f>
        <v>0</v>
      </c>
      <c r="P49" s="1"/>
    </row>
    <row r="50" spans="1:16" x14ac:dyDescent="0.2">
      <c r="A50" s="335"/>
      <c r="B50" s="349"/>
      <c r="C50" s="335"/>
      <c r="D50" s="336"/>
      <c r="E50" s="337"/>
      <c r="F50" s="337">
        <f>E50*D50</f>
        <v>0</v>
      </c>
      <c r="G50" s="336"/>
      <c r="H50" s="337"/>
      <c r="I50" s="337">
        <f t="shared" ref="I50:I72" si="3">H50*G50</f>
        <v>0</v>
      </c>
      <c r="J50" s="335"/>
      <c r="K50" s="336">
        <f>G50*J50</f>
        <v>0</v>
      </c>
      <c r="L50" s="335"/>
      <c r="M50" s="337">
        <f>H50*L50</f>
        <v>0</v>
      </c>
      <c r="N50" s="337">
        <f t="shared" ref="N50:N72" si="4">K50*M50</f>
        <v>0</v>
      </c>
      <c r="O50" s="337">
        <f t="shared" ref="O50:O72" si="5">H50*K50</f>
        <v>0</v>
      </c>
      <c r="P50" s="1"/>
    </row>
    <row r="51" spans="1:16" x14ac:dyDescent="0.2">
      <c r="A51" s="335"/>
      <c r="B51" s="349"/>
      <c r="C51" s="335"/>
      <c r="D51" s="336"/>
      <c r="E51" s="337"/>
      <c r="F51" s="337">
        <f t="shared" ref="F51:F64" si="6">E51*D51</f>
        <v>0</v>
      </c>
      <c r="G51" s="336"/>
      <c r="H51" s="337"/>
      <c r="I51" s="337">
        <f t="shared" si="3"/>
        <v>0</v>
      </c>
      <c r="J51" s="335"/>
      <c r="K51" s="336">
        <f t="shared" ref="K51:K65" si="7">G51*J51</f>
        <v>0</v>
      </c>
      <c r="L51" s="335"/>
      <c r="M51" s="337">
        <f t="shared" ref="M51:M65" si="8">H51*L51</f>
        <v>0</v>
      </c>
      <c r="N51" s="337">
        <f t="shared" si="4"/>
        <v>0</v>
      </c>
      <c r="O51" s="337">
        <f t="shared" si="5"/>
        <v>0</v>
      </c>
      <c r="P51" s="1"/>
    </row>
    <row r="52" spans="1:16" x14ac:dyDescent="0.2">
      <c r="A52" s="335"/>
      <c r="B52" s="349"/>
      <c r="C52" s="335"/>
      <c r="D52" s="336"/>
      <c r="E52" s="337"/>
      <c r="F52" s="337">
        <f t="shared" si="6"/>
        <v>0</v>
      </c>
      <c r="G52" s="336"/>
      <c r="H52" s="337"/>
      <c r="I52" s="337">
        <f t="shared" si="3"/>
        <v>0</v>
      </c>
      <c r="J52" s="335"/>
      <c r="K52" s="336">
        <f t="shared" si="7"/>
        <v>0</v>
      </c>
      <c r="L52" s="335"/>
      <c r="M52" s="337">
        <f t="shared" si="8"/>
        <v>0</v>
      </c>
      <c r="N52" s="337">
        <f t="shared" si="4"/>
        <v>0</v>
      </c>
      <c r="O52" s="337">
        <f t="shared" si="5"/>
        <v>0</v>
      </c>
      <c r="P52" s="1"/>
    </row>
    <row r="53" spans="1:16" x14ac:dyDescent="0.2">
      <c r="A53" s="335"/>
      <c r="B53" s="349"/>
      <c r="C53" s="335"/>
      <c r="D53" s="336"/>
      <c r="E53" s="337"/>
      <c r="F53" s="337">
        <f t="shared" si="6"/>
        <v>0</v>
      </c>
      <c r="G53" s="336"/>
      <c r="H53" s="337"/>
      <c r="I53" s="337">
        <f t="shared" si="3"/>
        <v>0</v>
      </c>
      <c r="J53" s="335"/>
      <c r="K53" s="336">
        <f t="shared" si="7"/>
        <v>0</v>
      </c>
      <c r="L53" s="335"/>
      <c r="M53" s="337">
        <f t="shared" si="8"/>
        <v>0</v>
      </c>
      <c r="N53" s="337">
        <f t="shared" si="4"/>
        <v>0</v>
      </c>
      <c r="O53" s="337">
        <f t="shared" si="5"/>
        <v>0</v>
      </c>
      <c r="P53" s="1"/>
    </row>
    <row r="54" spans="1:16" x14ac:dyDescent="0.2">
      <c r="A54" s="335"/>
      <c r="B54" s="349"/>
      <c r="C54" s="335"/>
      <c r="D54" s="336"/>
      <c r="E54" s="337"/>
      <c r="F54" s="337">
        <f t="shared" si="6"/>
        <v>0</v>
      </c>
      <c r="G54" s="336"/>
      <c r="H54" s="337"/>
      <c r="I54" s="337">
        <f t="shared" si="3"/>
        <v>0</v>
      </c>
      <c r="J54" s="335"/>
      <c r="K54" s="336">
        <f t="shared" si="7"/>
        <v>0</v>
      </c>
      <c r="L54" s="335"/>
      <c r="M54" s="337">
        <f t="shared" si="8"/>
        <v>0</v>
      </c>
      <c r="N54" s="337">
        <f t="shared" si="4"/>
        <v>0</v>
      </c>
      <c r="O54" s="337">
        <f t="shared" si="5"/>
        <v>0</v>
      </c>
      <c r="P54" s="1"/>
    </row>
    <row r="55" spans="1:16" x14ac:dyDescent="0.2">
      <c r="A55" s="335"/>
      <c r="B55" s="349"/>
      <c r="C55" s="335"/>
      <c r="D55" s="336"/>
      <c r="E55" s="337"/>
      <c r="F55" s="337">
        <f t="shared" si="6"/>
        <v>0</v>
      </c>
      <c r="G55" s="336"/>
      <c r="H55" s="337"/>
      <c r="I55" s="337">
        <f t="shared" si="3"/>
        <v>0</v>
      </c>
      <c r="J55" s="335"/>
      <c r="K55" s="336">
        <f t="shared" si="7"/>
        <v>0</v>
      </c>
      <c r="L55" s="335"/>
      <c r="M55" s="337">
        <f t="shared" si="8"/>
        <v>0</v>
      </c>
      <c r="N55" s="337">
        <f t="shared" si="4"/>
        <v>0</v>
      </c>
      <c r="O55" s="337">
        <f t="shared" si="5"/>
        <v>0</v>
      </c>
      <c r="P55" s="1"/>
    </row>
    <row r="56" spans="1:16" x14ac:dyDescent="0.2">
      <c r="A56" s="335"/>
      <c r="B56" s="349"/>
      <c r="C56" s="335"/>
      <c r="D56" s="336"/>
      <c r="E56" s="337"/>
      <c r="F56" s="337">
        <f t="shared" si="6"/>
        <v>0</v>
      </c>
      <c r="G56" s="336"/>
      <c r="H56" s="337"/>
      <c r="I56" s="337">
        <f t="shared" si="3"/>
        <v>0</v>
      </c>
      <c r="J56" s="335"/>
      <c r="K56" s="336">
        <f t="shared" si="7"/>
        <v>0</v>
      </c>
      <c r="L56" s="335"/>
      <c r="M56" s="337">
        <f t="shared" si="8"/>
        <v>0</v>
      </c>
      <c r="N56" s="337">
        <f t="shared" si="4"/>
        <v>0</v>
      </c>
      <c r="O56" s="337">
        <f t="shared" si="5"/>
        <v>0</v>
      </c>
      <c r="P56" s="1"/>
    </row>
    <row r="57" spans="1:16" x14ac:dyDescent="0.2">
      <c r="A57" s="335"/>
      <c r="B57" s="349"/>
      <c r="C57" s="335"/>
      <c r="D57" s="336"/>
      <c r="E57" s="337"/>
      <c r="F57" s="337">
        <f t="shared" si="6"/>
        <v>0</v>
      </c>
      <c r="G57" s="336"/>
      <c r="H57" s="337"/>
      <c r="I57" s="337">
        <f t="shared" si="3"/>
        <v>0</v>
      </c>
      <c r="J57" s="335"/>
      <c r="K57" s="336">
        <f t="shared" si="7"/>
        <v>0</v>
      </c>
      <c r="L57" s="335"/>
      <c r="M57" s="337">
        <f t="shared" si="8"/>
        <v>0</v>
      </c>
      <c r="N57" s="337">
        <f t="shared" si="4"/>
        <v>0</v>
      </c>
      <c r="O57" s="337">
        <f t="shared" si="5"/>
        <v>0</v>
      </c>
      <c r="P57" s="1"/>
    </row>
    <row r="58" spans="1:16" x14ac:dyDescent="0.2">
      <c r="A58" s="335"/>
      <c r="B58" s="349"/>
      <c r="C58" s="335"/>
      <c r="D58" s="336"/>
      <c r="E58" s="337"/>
      <c r="F58" s="337">
        <f t="shared" si="6"/>
        <v>0</v>
      </c>
      <c r="G58" s="336"/>
      <c r="H58" s="337"/>
      <c r="I58" s="337">
        <f t="shared" si="3"/>
        <v>0</v>
      </c>
      <c r="J58" s="335"/>
      <c r="K58" s="336">
        <f t="shared" si="7"/>
        <v>0</v>
      </c>
      <c r="L58" s="335"/>
      <c r="M58" s="337">
        <f t="shared" si="8"/>
        <v>0</v>
      </c>
      <c r="N58" s="337">
        <f t="shared" si="4"/>
        <v>0</v>
      </c>
      <c r="O58" s="337">
        <f t="shared" si="5"/>
        <v>0</v>
      </c>
      <c r="P58" s="1"/>
    </row>
    <row r="59" spans="1:16" x14ac:dyDescent="0.2">
      <c r="A59" s="335"/>
      <c r="B59" s="349"/>
      <c r="C59" s="335"/>
      <c r="D59" s="336"/>
      <c r="E59" s="337"/>
      <c r="F59" s="337">
        <f t="shared" si="6"/>
        <v>0</v>
      </c>
      <c r="G59" s="336"/>
      <c r="H59" s="337"/>
      <c r="I59" s="337">
        <f t="shared" si="3"/>
        <v>0</v>
      </c>
      <c r="J59" s="335"/>
      <c r="K59" s="336">
        <f t="shared" si="7"/>
        <v>0</v>
      </c>
      <c r="L59" s="335"/>
      <c r="M59" s="337">
        <f t="shared" si="8"/>
        <v>0</v>
      </c>
      <c r="N59" s="337">
        <f t="shared" si="4"/>
        <v>0</v>
      </c>
      <c r="O59" s="337">
        <f t="shared" si="5"/>
        <v>0</v>
      </c>
      <c r="P59" s="1"/>
    </row>
    <row r="60" spans="1:16" x14ac:dyDescent="0.2">
      <c r="A60" s="335"/>
      <c r="B60" s="349"/>
      <c r="C60" s="335"/>
      <c r="D60" s="336"/>
      <c r="E60" s="337"/>
      <c r="F60" s="337">
        <f t="shared" si="6"/>
        <v>0</v>
      </c>
      <c r="G60" s="336"/>
      <c r="H60" s="337"/>
      <c r="I60" s="337">
        <f t="shared" si="3"/>
        <v>0</v>
      </c>
      <c r="J60" s="335"/>
      <c r="K60" s="336">
        <f t="shared" si="7"/>
        <v>0</v>
      </c>
      <c r="L60" s="335"/>
      <c r="M60" s="337">
        <f t="shared" si="8"/>
        <v>0</v>
      </c>
      <c r="N60" s="337">
        <f t="shared" si="4"/>
        <v>0</v>
      </c>
      <c r="O60" s="337">
        <f t="shared" si="5"/>
        <v>0</v>
      </c>
      <c r="P60" s="1"/>
    </row>
    <row r="61" spans="1:16" x14ac:dyDescent="0.2">
      <c r="A61" s="335"/>
      <c r="B61" s="349"/>
      <c r="C61" s="335"/>
      <c r="D61" s="336"/>
      <c r="E61" s="337"/>
      <c r="F61" s="337">
        <f t="shared" si="6"/>
        <v>0</v>
      </c>
      <c r="G61" s="336"/>
      <c r="H61" s="337"/>
      <c r="I61" s="337">
        <f t="shared" si="3"/>
        <v>0</v>
      </c>
      <c r="J61" s="335"/>
      <c r="K61" s="336">
        <f t="shared" si="7"/>
        <v>0</v>
      </c>
      <c r="L61" s="335"/>
      <c r="M61" s="337">
        <f t="shared" si="8"/>
        <v>0</v>
      </c>
      <c r="N61" s="337">
        <f t="shared" si="4"/>
        <v>0</v>
      </c>
      <c r="O61" s="337">
        <f t="shared" si="5"/>
        <v>0</v>
      </c>
      <c r="P61" s="1"/>
    </row>
    <row r="62" spans="1:16" x14ac:dyDescent="0.2">
      <c r="A62" s="335"/>
      <c r="B62" s="349"/>
      <c r="C62" s="335"/>
      <c r="D62" s="336"/>
      <c r="E62" s="337"/>
      <c r="F62" s="337">
        <f t="shared" si="6"/>
        <v>0</v>
      </c>
      <c r="G62" s="336"/>
      <c r="H62" s="337"/>
      <c r="I62" s="337">
        <f t="shared" si="3"/>
        <v>0</v>
      </c>
      <c r="J62" s="335"/>
      <c r="K62" s="336">
        <f t="shared" si="7"/>
        <v>0</v>
      </c>
      <c r="L62" s="335"/>
      <c r="M62" s="337">
        <f t="shared" si="8"/>
        <v>0</v>
      </c>
      <c r="N62" s="337">
        <f t="shared" si="4"/>
        <v>0</v>
      </c>
      <c r="O62" s="337">
        <f t="shared" si="5"/>
        <v>0</v>
      </c>
      <c r="P62" s="1"/>
    </row>
    <row r="63" spans="1:16" x14ac:dyDescent="0.2">
      <c r="A63" s="335"/>
      <c r="B63" s="349"/>
      <c r="C63" s="335"/>
      <c r="D63" s="336"/>
      <c r="E63" s="337"/>
      <c r="F63" s="337">
        <f t="shared" si="6"/>
        <v>0</v>
      </c>
      <c r="G63" s="336"/>
      <c r="H63" s="337"/>
      <c r="I63" s="337">
        <f t="shared" si="3"/>
        <v>0</v>
      </c>
      <c r="J63" s="335"/>
      <c r="K63" s="336">
        <f t="shared" si="7"/>
        <v>0</v>
      </c>
      <c r="L63" s="335"/>
      <c r="M63" s="337">
        <f t="shared" si="8"/>
        <v>0</v>
      </c>
      <c r="N63" s="337">
        <f t="shared" si="4"/>
        <v>0</v>
      </c>
      <c r="O63" s="337">
        <f t="shared" si="5"/>
        <v>0</v>
      </c>
      <c r="P63" s="1"/>
    </row>
    <row r="64" spans="1:16" ht="15" customHeight="1" x14ac:dyDescent="0.2">
      <c r="A64" s="335"/>
      <c r="B64" s="349"/>
      <c r="C64" s="335"/>
      <c r="D64" s="336"/>
      <c r="E64" s="337"/>
      <c r="F64" s="337">
        <f t="shared" si="6"/>
        <v>0</v>
      </c>
      <c r="G64" s="336"/>
      <c r="H64" s="337"/>
      <c r="I64" s="337">
        <f t="shared" si="3"/>
        <v>0</v>
      </c>
      <c r="J64" s="335"/>
      <c r="K64" s="336">
        <f t="shared" si="7"/>
        <v>0</v>
      </c>
      <c r="L64" s="335"/>
      <c r="M64" s="337">
        <f t="shared" si="8"/>
        <v>0</v>
      </c>
      <c r="N64" s="337">
        <f t="shared" si="4"/>
        <v>0</v>
      </c>
      <c r="O64" s="337">
        <f t="shared" si="5"/>
        <v>0</v>
      </c>
      <c r="P64" s="1"/>
    </row>
    <row r="65" spans="1:16" x14ac:dyDescent="0.2">
      <c r="A65" s="335"/>
      <c r="B65" s="349"/>
      <c r="C65" s="335"/>
      <c r="D65" s="336"/>
      <c r="E65" s="337"/>
      <c r="F65" s="337">
        <f t="shared" ref="F65:F72" si="9">E65*D65</f>
        <v>0</v>
      </c>
      <c r="G65" s="336"/>
      <c r="H65" s="337"/>
      <c r="I65" s="337">
        <f t="shared" si="3"/>
        <v>0</v>
      </c>
      <c r="J65" s="335"/>
      <c r="K65" s="336">
        <f t="shared" si="7"/>
        <v>0</v>
      </c>
      <c r="L65" s="335"/>
      <c r="M65" s="337">
        <f t="shared" si="8"/>
        <v>0</v>
      </c>
      <c r="N65" s="337">
        <f t="shared" si="4"/>
        <v>0</v>
      </c>
      <c r="O65" s="337">
        <f t="shared" si="5"/>
        <v>0</v>
      </c>
      <c r="P65" s="1"/>
    </row>
    <row r="66" spans="1:16" x14ac:dyDescent="0.2">
      <c r="A66" s="335"/>
      <c r="B66" s="349"/>
      <c r="C66" s="335"/>
      <c r="D66" s="336"/>
      <c r="E66" s="337"/>
      <c r="F66" s="337">
        <f t="shared" si="9"/>
        <v>0</v>
      </c>
      <c r="G66" s="336"/>
      <c r="H66" s="337"/>
      <c r="I66" s="337">
        <f t="shared" si="3"/>
        <v>0</v>
      </c>
      <c r="J66" s="335"/>
      <c r="K66" s="336">
        <f t="shared" ref="K66:K72" si="10">G66*J66</f>
        <v>0</v>
      </c>
      <c r="L66" s="335"/>
      <c r="M66" s="337">
        <f t="shared" ref="M66:M72" si="11">H66*L66</f>
        <v>0</v>
      </c>
      <c r="N66" s="337">
        <f t="shared" si="4"/>
        <v>0</v>
      </c>
      <c r="O66" s="337">
        <f t="shared" si="5"/>
        <v>0</v>
      </c>
      <c r="P66" s="1"/>
    </row>
    <row r="67" spans="1:16" x14ac:dyDescent="0.2">
      <c r="A67" s="335"/>
      <c r="B67" s="349"/>
      <c r="C67" s="335"/>
      <c r="D67" s="336"/>
      <c r="E67" s="337"/>
      <c r="F67" s="337">
        <f t="shared" si="9"/>
        <v>0</v>
      </c>
      <c r="G67" s="336"/>
      <c r="H67" s="337"/>
      <c r="I67" s="337">
        <f t="shared" si="3"/>
        <v>0</v>
      </c>
      <c r="J67" s="335"/>
      <c r="K67" s="336">
        <f t="shared" si="10"/>
        <v>0</v>
      </c>
      <c r="L67" s="335"/>
      <c r="M67" s="337">
        <f t="shared" si="11"/>
        <v>0</v>
      </c>
      <c r="N67" s="337">
        <f t="shared" si="4"/>
        <v>0</v>
      </c>
      <c r="O67" s="337">
        <f t="shared" si="5"/>
        <v>0</v>
      </c>
      <c r="P67" s="1"/>
    </row>
    <row r="68" spans="1:16" x14ac:dyDescent="0.2">
      <c r="A68" s="335"/>
      <c r="B68" s="349"/>
      <c r="C68" s="335"/>
      <c r="D68" s="336"/>
      <c r="E68" s="337"/>
      <c r="F68" s="337">
        <f t="shared" si="9"/>
        <v>0</v>
      </c>
      <c r="G68" s="336"/>
      <c r="H68" s="337"/>
      <c r="I68" s="337">
        <f t="shared" si="3"/>
        <v>0</v>
      </c>
      <c r="J68" s="335"/>
      <c r="K68" s="336">
        <f t="shared" si="10"/>
        <v>0</v>
      </c>
      <c r="L68" s="335"/>
      <c r="M68" s="337">
        <f t="shared" si="11"/>
        <v>0</v>
      </c>
      <c r="N68" s="337">
        <f t="shared" si="4"/>
        <v>0</v>
      </c>
      <c r="O68" s="337">
        <f t="shared" si="5"/>
        <v>0</v>
      </c>
      <c r="P68" s="1"/>
    </row>
    <row r="69" spans="1:16" x14ac:dyDescent="0.2">
      <c r="A69" s="335"/>
      <c r="B69" s="349"/>
      <c r="C69" s="335"/>
      <c r="D69" s="336"/>
      <c r="E69" s="337"/>
      <c r="F69" s="337">
        <f t="shared" si="9"/>
        <v>0</v>
      </c>
      <c r="G69" s="336"/>
      <c r="H69" s="337"/>
      <c r="I69" s="337">
        <f t="shared" si="3"/>
        <v>0</v>
      </c>
      <c r="J69" s="335"/>
      <c r="K69" s="336">
        <f t="shared" si="10"/>
        <v>0</v>
      </c>
      <c r="L69" s="335"/>
      <c r="M69" s="337">
        <f t="shared" si="11"/>
        <v>0</v>
      </c>
      <c r="N69" s="337">
        <f t="shared" si="4"/>
        <v>0</v>
      </c>
      <c r="O69" s="337">
        <f t="shared" si="5"/>
        <v>0</v>
      </c>
      <c r="P69" s="1"/>
    </row>
    <row r="70" spans="1:16" x14ac:dyDescent="0.2">
      <c r="A70" s="335"/>
      <c r="B70" s="349"/>
      <c r="C70" s="335"/>
      <c r="D70" s="336"/>
      <c r="E70" s="337"/>
      <c r="F70" s="337">
        <f t="shared" si="9"/>
        <v>0</v>
      </c>
      <c r="G70" s="336"/>
      <c r="H70" s="337"/>
      <c r="I70" s="337">
        <f t="shared" si="3"/>
        <v>0</v>
      </c>
      <c r="J70" s="335"/>
      <c r="K70" s="336">
        <f t="shared" si="10"/>
        <v>0</v>
      </c>
      <c r="L70" s="335"/>
      <c r="M70" s="337">
        <f t="shared" si="11"/>
        <v>0</v>
      </c>
      <c r="N70" s="337">
        <f t="shared" si="4"/>
        <v>0</v>
      </c>
      <c r="O70" s="337">
        <f t="shared" si="5"/>
        <v>0</v>
      </c>
      <c r="P70" s="1"/>
    </row>
    <row r="71" spans="1:16" x14ac:dyDescent="0.2">
      <c r="A71" s="335"/>
      <c r="B71" s="349"/>
      <c r="C71" s="335"/>
      <c r="D71" s="336"/>
      <c r="E71" s="337"/>
      <c r="F71" s="337">
        <f t="shared" si="9"/>
        <v>0</v>
      </c>
      <c r="G71" s="336"/>
      <c r="H71" s="337"/>
      <c r="I71" s="337">
        <f t="shared" si="3"/>
        <v>0</v>
      </c>
      <c r="J71" s="335"/>
      <c r="K71" s="336">
        <f t="shared" si="10"/>
        <v>0</v>
      </c>
      <c r="L71" s="335"/>
      <c r="M71" s="337">
        <f t="shared" si="11"/>
        <v>0</v>
      </c>
      <c r="N71" s="337">
        <f t="shared" si="4"/>
        <v>0</v>
      </c>
      <c r="O71" s="337">
        <f t="shared" si="5"/>
        <v>0</v>
      </c>
      <c r="P71" s="1"/>
    </row>
    <row r="72" spans="1:16" x14ac:dyDescent="0.2">
      <c r="A72" s="335"/>
      <c r="B72" s="349"/>
      <c r="C72" s="335"/>
      <c r="D72" s="336"/>
      <c r="E72" s="337"/>
      <c r="F72" s="337">
        <f t="shared" si="9"/>
        <v>0</v>
      </c>
      <c r="G72" s="336"/>
      <c r="H72" s="337"/>
      <c r="I72" s="337">
        <f t="shared" si="3"/>
        <v>0</v>
      </c>
      <c r="J72" s="335"/>
      <c r="K72" s="336">
        <f t="shared" si="10"/>
        <v>0</v>
      </c>
      <c r="L72" s="335"/>
      <c r="M72" s="337">
        <f t="shared" si="11"/>
        <v>0</v>
      </c>
      <c r="N72" s="337">
        <f t="shared" si="4"/>
        <v>0</v>
      </c>
      <c r="O72" s="337">
        <f t="shared" si="5"/>
        <v>0</v>
      </c>
      <c r="P72" s="1"/>
    </row>
    <row r="73" spans="1:16" x14ac:dyDescent="0.2">
      <c r="A73" s="483" t="s">
        <v>61</v>
      </c>
      <c r="B73" s="483"/>
      <c r="C73" s="484"/>
      <c r="D73" s="485">
        <f>SUM(D50:D72)</f>
        <v>0</v>
      </c>
      <c r="E73" s="486"/>
      <c r="F73" s="486">
        <f>SUM(F50:F72)</f>
        <v>0</v>
      </c>
      <c r="G73" s="485">
        <f>SUM(G50:G72)</f>
        <v>0</v>
      </c>
      <c r="H73" s="486"/>
      <c r="I73" s="486">
        <f>SUM(I50:I72)</f>
        <v>0</v>
      </c>
      <c r="J73" s="484"/>
      <c r="K73" s="487">
        <f>SUM(K50:K72)</f>
        <v>0</v>
      </c>
      <c r="L73" s="484"/>
      <c r="M73" s="486"/>
      <c r="N73" s="488">
        <f>SUM(N50:N72)</f>
        <v>0</v>
      </c>
      <c r="O73" s="489">
        <f>SUM(O50:O72)</f>
        <v>0</v>
      </c>
      <c r="P73" s="1"/>
    </row>
    <row r="74" spans="1:16" x14ac:dyDescent="0.2">
      <c r="A74" s="335"/>
      <c r="B74" s="349"/>
      <c r="C74" s="335"/>
      <c r="D74" s="336"/>
      <c r="E74" s="337"/>
      <c r="F74" s="337">
        <f>E74*D74</f>
        <v>0</v>
      </c>
      <c r="G74" s="336"/>
      <c r="H74" s="337"/>
      <c r="I74" s="337">
        <f t="shared" ref="I74:I95" si="12">H74*G74</f>
        <v>0</v>
      </c>
      <c r="J74" s="335"/>
      <c r="K74" s="336">
        <f>G74*J74</f>
        <v>0</v>
      </c>
      <c r="L74" s="335"/>
      <c r="M74" s="337">
        <f>H74*L74</f>
        <v>0</v>
      </c>
      <c r="N74" s="337">
        <f t="shared" ref="N74:N95" si="13">K74*M74</f>
        <v>0</v>
      </c>
      <c r="O74" s="337">
        <f t="shared" ref="O74:O95" si="14">H74*K74</f>
        <v>0</v>
      </c>
      <c r="P74" s="1"/>
    </row>
    <row r="75" spans="1:16" x14ac:dyDescent="0.2">
      <c r="A75" s="335"/>
      <c r="B75" s="349"/>
      <c r="C75" s="335"/>
      <c r="D75" s="336"/>
      <c r="E75" s="337"/>
      <c r="F75" s="337">
        <f t="shared" ref="F75:F87" si="15">E75*D75</f>
        <v>0</v>
      </c>
      <c r="G75" s="336"/>
      <c r="H75" s="337"/>
      <c r="I75" s="337">
        <f t="shared" si="12"/>
        <v>0</v>
      </c>
      <c r="J75" s="335"/>
      <c r="K75" s="336">
        <f t="shared" ref="K75:K87" si="16">G75*J75</f>
        <v>0</v>
      </c>
      <c r="L75" s="335"/>
      <c r="M75" s="337">
        <f t="shared" ref="M75:M86" si="17">H75*L75</f>
        <v>0</v>
      </c>
      <c r="N75" s="337">
        <f t="shared" si="13"/>
        <v>0</v>
      </c>
      <c r="O75" s="337">
        <f t="shared" si="14"/>
        <v>0</v>
      </c>
      <c r="P75" s="1"/>
    </row>
    <row r="76" spans="1:16" x14ac:dyDescent="0.2">
      <c r="A76" s="335"/>
      <c r="B76" s="349"/>
      <c r="C76" s="335"/>
      <c r="D76" s="336"/>
      <c r="E76" s="337"/>
      <c r="F76" s="337">
        <f t="shared" si="15"/>
        <v>0</v>
      </c>
      <c r="G76" s="336"/>
      <c r="H76" s="337"/>
      <c r="I76" s="337">
        <f t="shared" si="12"/>
        <v>0</v>
      </c>
      <c r="J76" s="335"/>
      <c r="K76" s="336">
        <f t="shared" si="16"/>
        <v>0</v>
      </c>
      <c r="L76" s="335"/>
      <c r="M76" s="337">
        <f t="shared" si="17"/>
        <v>0</v>
      </c>
      <c r="N76" s="337">
        <f t="shared" si="13"/>
        <v>0</v>
      </c>
      <c r="O76" s="337">
        <f t="shared" si="14"/>
        <v>0</v>
      </c>
      <c r="P76" s="1"/>
    </row>
    <row r="77" spans="1:16" x14ac:dyDescent="0.2">
      <c r="A77" s="335"/>
      <c r="B77" s="349"/>
      <c r="C77" s="335"/>
      <c r="D77" s="336"/>
      <c r="E77" s="337"/>
      <c r="F77" s="337">
        <f t="shared" si="15"/>
        <v>0</v>
      </c>
      <c r="G77" s="336"/>
      <c r="H77" s="337"/>
      <c r="I77" s="337">
        <f t="shared" si="12"/>
        <v>0</v>
      </c>
      <c r="J77" s="335"/>
      <c r="K77" s="336">
        <f t="shared" si="16"/>
        <v>0</v>
      </c>
      <c r="L77" s="335"/>
      <c r="M77" s="337">
        <f t="shared" si="17"/>
        <v>0</v>
      </c>
      <c r="N77" s="337">
        <f t="shared" si="13"/>
        <v>0</v>
      </c>
      <c r="O77" s="337">
        <f t="shared" si="14"/>
        <v>0</v>
      </c>
      <c r="P77" s="1"/>
    </row>
    <row r="78" spans="1:16" x14ac:dyDescent="0.2">
      <c r="A78" s="335"/>
      <c r="B78" s="349"/>
      <c r="C78" s="335"/>
      <c r="D78" s="336"/>
      <c r="E78" s="337"/>
      <c r="F78" s="337">
        <f t="shared" si="15"/>
        <v>0</v>
      </c>
      <c r="G78" s="336"/>
      <c r="H78" s="337"/>
      <c r="I78" s="337">
        <f t="shared" si="12"/>
        <v>0</v>
      </c>
      <c r="J78" s="335"/>
      <c r="K78" s="336">
        <f t="shared" si="16"/>
        <v>0</v>
      </c>
      <c r="L78" s="335"/>
      <c r="M78" s="337">
        <f t="shared" si="17"/>
        <v>0</v>
      </c>
      <c r="N78" s="337">
        <f t="shared" si="13"/>
        <v>0</v>
      </c>
      <c r="O78" s="337">
        <f t="shared" si="14"/>
        <v>0</v>
      </c>
      <c r="P78" s="1"/>
    </row>
    <row r="79" spans="1:16" x14ac:dyDescent="0.2">
      <c r="A79" s="335"/>
      <c r="B79" s="349"/>
      <c r="C79" s="335"/>
      <c r="D79" s="336"/>
      <c r="E79" s="337"/>
      <c r="F79" s="337">
        <f t="shared" si="15"/>
        <v>0</v>
      </c>
      <c r="G79" s="336"/>
      <c r="H79" s="337"/>
      <c r="I79" s="337">
        <f t="shared" si="12"/>
        <v>0</v>
      </c>
      <c r="J79" s="335"/>
      <c r="K79" s="336">
        <f t="shared" si="16"/>
        <v>0</v>
      </c>
      <c r="L79" s="335"/>
      <c r="M79" s="337">
        <f t="shared" si="17"/>
        <v>0</v>
      </c>
      <c r="N79" s="337">
        <f t="shared" si="13"/>
        <v>0</v>
      </c>
      <c r="O79" s="337">
        <f t="shared" si="14"/>
        <v>0</v>
      </c>
      <c r="P79" s="1"/>
    </row>
    <row r="80" spans="1:16" x14ac:dyDescent="0.2">
      <c r="A80" s="335"/>
      <c r="B80" s="349"/>
      <c r="C80" s="335"/>
      <c r="D80" s="336"/>
      <c r="E80" s="337"/>
      <c r="F80" s="337">
        <f t="shared" si="15"/>
        <v>0</v>
      </c>
      <c r="G80" s="336"/>
      <c r="H80" s="337"/>
      <c r="I80" s="337">
        <f t="shared" si="12"/>
        <v>0</v>
      </c>
      <c r="J80" s="335"/>
      <c r="K80" s="336">
        <f t="shared" si="16"/>
        <v>0</v>
      </c>
      <c r="L80" s="335"/>
      <c r="M80" s="337">
        <f t="shared" si="17"/>
        <v>0</v>
      </c>
      <c r="N80" s="337">
        <f t="shared" si="13"/>
        <v>0</v>
      </c>
      <c r="O80" s="337">
        <f t="shared" si="14"/>
        <v>0</v>
      </c>
      <c r="P80" s="1"/>
    </row>
    <row r="81" spans="1:16" x14ac:dyDescent="0.2">
      <c r="A81" s="335"/>
      <c r="B81" s="349"/>
      <c r="C81" s="335"/>
      <c r="D81" s="336"/>
      <c r="E81" s="337"/>
      <c r="F81" s="337">
        <f t="shared" si="15"/>
        <v>0</v>
      </c>
      <c r="G81" s="336"/>
      <c r="H81" s="337"/>
      <c r="I81" s="337">
        <f t="shared" si="12"/>
        <v>0</v>
      </c>
      <c r="J81" s="335"/>
      <c r="K81" s="336">
        <f t="shared" si="16"/>
        <v>0</v>
      </c>
      <c r="L81" s="335"/>
      <c r="M81" s="337">
        <f t="shared" si="17"/>
        <v>0</v>
      </c>
      <c r="N81" s="337">
        <f t="shared" si="13"/>
        <v>0</v>
      </c>
      <c r="O81" s="337">
        <f t="shared" si="14"/>
        <v>0</v>
      </c>
      <c r="P81" s="1"/>
    </row>
    <row r="82" spans="1:16" x14ac:dyDescent="0.2">
      <c r="A82" s="335"/>
      <c r="B82" s="349"/>
      <c r="C82" s="335"/>
      <c r="D82" s="336"/>
      <c r="E82" s="337"/>
      <c r="F82" s="337">
        <f t="shared" si="15"/>
        <v>0</v>
      </c>
      <c r="G82" s="336"/>
      <c r="H82" s="337"/>
      <c r="I82" s="337">
        <f t="shared" si="12"/>
        <v>0</v>
      </c>
      <c r="J82" s="335"/>
      <c r="K82" s="336">
        <f t="shared" si="16"/>
        <v>0</v>
      </c>
      <c r="L82" s="335"/>
      <c r="M82" s="337">
        <f t="shared" si="17"/>
        <v>0</v>
      </c>
      <c r="N82" s="337">
        <f t="shared" si="13"/>
        <v>0</v>
      </c>
      <c r="O82" s="337">
        <f t="shared" si="14"/>
        <v>0</v>
      </c>
      <c r="P82" s="1"/>
    </row>
    <row r="83" spans="1:16" x14ac:dyDescent="0.2">
      <c r="A83" s="335"/>
      <c r="B83" s="349"/>
      <c r="C83" s="335"/>
      <c r="D83" s="336"/>
      <c r="E83" s="337"/>
      <c r="F83" s="337">
        <f t="shared" si="15"/>
        <v>0</v>
      </c>
      <c r="G83" s="336"/>
      <c r="H83" s="337"/>
      <c r="I83" s="337">
        <f t="shared" si="12"/>
        <v>0</v>
      </c>
      <c r="J83" s="335"/>
      <c r="K83" s="336">
        <f t="shared" si="16"/>
        <v>0</v>
      </c>
      <c r="L83" s="335"/>
      <c r="M83" s="337">
        <f t="shared" si="17"/>
        <v>0</v>
      </c>
      <c r="N83" s="337">
        <f t="shared" si="13"/>
        <v>0</v>
      </c>
      <c r="O83" s="337">
        <f t="shared" si="14"/>
        <v>0</v>
      </c>
      <c r="P83" s="1"/>
    </row>
    <row r="84" spans="1:16" x14ac:dyDescent="0.2">
      <c r="A84" s="335"/>
      <c r="B84" s="349"/>
      <c r="C84" s="335"/>
      <c r="D84" s="336"/>
      <c r="E84" s="337"/>
      <c r="F84" s="337">
        <f t="shared" si="15"/>
        <v>0</v>
      </c>
      <c r="G84" s="336"/>
      <c r="H84" s="337"/>
      <c r="I84" s="337">
        <f t="shared" si="12"/>
        <v>0</v>
      </c>
      <c r="J84" s="335"/>
      <c r="K84" s="336">
        <f t="shared" si="16"/>
        <v>0</v>
      </c>
      <c r="L84" s="335"/>
      <c r="M84" s="337">
        <f t="shared" si="17"/>
        <v>0</v>
      </c>
      <c r="N84" s="337">
        <f t="shared" si="13"/>
        <v>0</v>
      </c>
      <c r="O84" s="337">
        <f t="shared" si="14"/>
        <v>0</v>
      </c>
      <c r="P84" s="1"/>
    </row>
    <row r="85" spans="1:16" x14ac:dyDescent="0.2">
      <c r="A85" s="335"/>
      <c r="B85" s="349"/>
      <c r="C85" s="335"/>
      <c r="D85" s="336"/>
      <c r="E85" s="337"/>
      <c r="F85" s="337">
        <f t="shared" si="15"/>
        <v>0</v>
      </c>
      <c r="G85" s="336"/>
      <c r="H85" s="337"/>
      <c r="I85" s="337">
        <f t="shared" si="12"/>
        <v>0</v>
      </c>
      <c r="J85" s="335"/>
      <c r="K85" s="336">
        <f t="shared" si="16"/>
        <v>0</v>
      </c>
      <c r="L85" s="335"/>
      <c r="M85" s="337">
        <f t="shared" si="17"/>
        <v>0</v>
      </c>
      <c r="N85" s="337">
        <f t="shared" si="13"/>
        <v>0</v>
      </c>
      <c r="O85" s="337">
        <f t="shared" si="14"/>
        <v>0</v>
      </c>
      <c r="P85" s="1"/>
    </row>
    <row r="86" spans="1:16" x14ac:dyDescent="0.2">
      <c r="A86" s="335"/>
      <c r="B86" s="349"/>
      <c r="C86" s="335"/>
      <c r="D86" s="336"/>
      <c r="E86" s="337"/>
      <c r="F86" s="337">
        <f t="shared" si="15"/>
        <v>0</v>
      </c>
      <c r="G86" s="336"/>
      <c r="H86" s="337"/>
      <c r="I86" s="337">
        <f t="shared" si="12"/>
        <v>0</v>
      </c>
      <c r="J86" s="335"/>
      <c r="K86" s="336">
        <f t="shared" si="16"/>
        <v>0</v>
      </c>
      <c r="L86" s="335"/>
      <c r="M86" s="337">
        <f t="shared" si="17"/>
        <v>0</v>
      </c>
      <c r="N86" s="337">
        <f t="shared" si="13"/>
        <v>0</v>
      </c>
      <c r="O86" s="337">
        <f t="shared" si="14"/>
        <v>0</v>
      </c>
      <c r="P86" s="1"/>
    </row>
    <row r="87" spans="1:16" x14ac:dyDescent="0.2">
      <c r="A87" s="335"/>
      <c r="B87" s="349"/>
      <c r="C87" s="335"/>
      <c r="D87" s="336"/>
      <c r="E87" s="337"/>
      <c r="F87" s="337">
        <f t="shared" si="15"/>
        <v>0</v>
      </c>
      <c r="G87" s="336"/>
      <c r="H87" s="337"/>
      <c r="I87" s="337">
        <f t="shared" si="12"/>
        <v>0</v>
      </c>
      <c r="J87" s="335"/>
      <c r="K87" s="336">
        <f t="shared" si="16"/>
        <v>0</v>
      </c>
      <c r="L87" s="335"/>
      <c r="M87" s="337">
        <f t="shared" ref="M87:M94" si="18">H87*L87</f>
        <v>0</v>
      </c>
      <c r="N87" s="337">
        <f t="shared" si="13"/>
        <v>0</v>
      </c>
      <c r="O87" s="337">
        <f t="shared" si="14"/>
        <v>0</v>
      </c>
      <c r="P87" s="1"/>
    </row>
    <row r="88" spans="1:16" x14ac:dyDescent="0.2">
      <c r="A88" s="335"/>
      <c r="B88" s="349"/>
      <c r="C88" s="335"/>
      <c r="D88" s="336"/>
      <c r="E88" s="337"/>
      <c r="F88" s="337">
        <f t="shared" ref="F88:F94" si="19">E88*D88</f>
        <v>0</v>
      </c>
      <c r="G88" s="336"/>
      <c r="H88" s="337"/>
      <c r="I88" s="337">
        <f t="shared" si="12"/>
        <v>0</v>
      </c>
      <c r="J88" s="335"/>
      <c r="K88" s="336">
        <f t="shared" ref="K88:K94" si="20">G88*J88</f>
        <v>0</v>
      </c>
      <c r="L88" s="335"/>
      <c r="M88" s="337">
        <f t="shared" si="18"/>
        <v>0</v>
      </c>
      <c r="N88" s="337">
        <f t="shared" si="13"/>
        <v>0</v>
      </c>
      <c r="O88" s="337">
        <f t="shared" si="14"/>
        <v>0</v>
      </c>
      <c r="P88" s="1"/>
    </row>
    <row r="89" spans="1:16" x14ac:dyDescent="0.2">
      <c r="A89" s="335"/>
      <c r="B89" s="349"/>
      <c r="C89" s="335"/>
      <c r="D89" s="336"/>
      <c r="E89" s="337"/>
      <c r="F89" s="337">
        <f t="shared" si="19"/>
        <v>0</v>
      </c>
      <c r="G89" s="336"/>
      <c r="H89" s="337"/>
      <c r="I89" s="337">
        <f t="shared" si="12"/>
        <v>0</v>
      </c>
      <c r="J89" s="335"/>
      <c r="K89" s="336">
        <f t="shared" si="20"/>
        <v>0</v>
      </c>
      <c r="L89" s="335"/>
      <c r="M89" s="337">
        <f t="shared" si="18"/>
        <v>0</v>
      </c>
      <c r="N89" s="337">
        <f t="shared" si="13"/>
        <v>0</v>
      </c>
      <c r="O89" s="337">
        <f t="shared" si="14"/>
        <v>0</v>
      </c>
      <c r="P89" s="1"/>
    </row>
    <row r="90" spans="1:16" x14ac:dyDescent="0.2">
      <c r="A90" s="335"/>
      <c r="B90" s="349"/>
      <c r="C90" s="335"/>
      <c r="D90" s="336"/>
      <c r="E90" s="337"/>
      <c r="F90" s="337">
        <f t="shared" si="19"/>
        <v>0</v>
      </c>
      <c r="G90" s="336"/>
      <c r="H90" s="337"/>
      <c r="I90" s="337">
        <f t="shared" si="12"/>
        <v>0</v>
      </c>
      <c r="J90" s="335"/>
      <c r="K90" s="336">
        <f t="shared" si="20"/>
        <v>0</v>
      </c>
      <c r="L90" s="335"/>
      <c r="M90" s="337">
        <f t="shared" si="18"/>
        <v>0</v>
      </c>
      <c r="N90" s="337">
        <f t="shared" si="13"/>
        <v>0</v>
      </c>
      <c r="O90" s="337">
        <f t="shared" si="14"/>
        <v>0</v>
      </c>
      <c r="P90" s="1"/>
    </row>
    <row r="91" spans="1:16" x14ac:dyDescent="0.2">
      <c r="A91" s="335"/>
      <c r="B91" s="349"/>
      <c r="C91" s="335"/>
      <c r="D91" s="336"/>
      <c r="E91" s="337"/>
      <c r="F91" s="337">
        <f t="shared" si="19"/>
        <v>0</v>
      </c>
      <c r="G91" s="336"/>
      <c r="H91" s="337"/>
      <c r="I91" s="337">
        <f t="shared" si="12"/>
        <v>0</v>
      </c>
      <c r="J91" s="335"/>
      <c r="K91" s="336">
        <f t="shared" si="20"/>
        <v>0</v>
      </c>
      <c r="L91" s="335"/>
      <c r="M91" s="337">
        <f t="shared" si="18"/>
        <v>0</v>
      </c>
      <c r="N91" s="337">
        <f t="shared" si="13"/>
        <v>0</v>
      </c>
      <c r="O91" s="337">
        <f t="shared" si="14"/>
        <v>0</v>
      </c>
      <c r="P91" s="1"/>
    </row>
    <row r="92" spans="1:16" x14ac:dyDescent="0.2">
      <c r="A92" s="335"/>
      <c r="B92" s="349"/>
      <c r="C92" s="335"/>
      <c r="D92" s="336"/>
      <c r="E92" s="337"/>
      <c r="F92" s="337">
        <f t="shared" si="19"/>
        <v>0</v>
      </c>
      <c r="G92" s="336"/>
      <c r="H92" s="337"/>
      <c r="I92" s="337">
        <f t="shared" si="12"/>
        <v>0</v>
      </c>
      <c r="J92" s="335"/>
      <c r="K92" s="336">
        <f t="shared" si="20"/>
        <v>0</v>
      </c>
      <c r="L92" s="335"/>
      <c r="M92" s="337">
        <f t="shared" si="18"/>
        <v>0</v>
      </c>
      <c r="N92" s="337">
        <f t="shared" si="13"/>
        <v>0</v>
      </c>
      <c r="O92" s="337">
        <f t="shared" si="14"/>
        <v>0</v>
      </c>
      <c r="P92" s="1"/>
    </row>
    <row r="93" spans="1:16" x14ac:dyDescent="0.2">
      <c r="A93" s="335"/>
      <c r="B93" s="349"/>
      <c r="C93" s="335"/>
      <c r="D93" s="336"/>
      <c r="E93" s="337"/>
      <c r="F93" s="337">
        <f t="shared" si="19"/>
        <v>0</v>
      </c>
      <c r="G93" s="336"/>
      <c r="H93" s="337"/>
      <c r="I93" s="337">
        <f t="shared" si="12"/>
        <v>0</v>
      </c>
      <c r="J93" s="335"/>
      <c r="K93" s="336">
        <f t="shared" si="20"/>
        <v>0</v>
      </c>
      <c r="L93" s="335"/>
      <c r="M93" s="337">
        <f t="shared" si="18"/>
        <v>0</v>
      </c>
      <c r="N93" s="337">
        <f t="shared" si="13"/>
        <v>0</v>
      </c>
      <c r="O93" s="337">
        <f t="shared" si="14"/>
        <v>0</v>
      </c>
      <c r="P93" s="1"/>
    </row>
    <row r="94" spans="1:16" x14ac:dyDescent="0.2">
      <c r="A94" s="335"/>
      <c r="B94" s="349"/>
      <c r="C94" s="335"/>
      <c r="D94" s="336"/>
      <c r="E94" s="337"/>
      <c r="F94" s="337">
        <f t="shared" si="19"/>
        <v>0</v>
      </c>
      <c r="G94" s="336"/>
      <c r="H94" s="337"/>
      <c r="I94" s="337">
        <f t="shared" si="12"/>
        <v>0</v>
      </c>
      <c r="J94" s="335"/>
      <c r="K94" s="336">
        <f t="shared" si="20"/>
        <v>0</v>
      </c>
      <c r="L94" s="335"/>
      <c r="M94" s="337">
        <f t="shared" si="18"/>
        <v>0</v>
      </c>
      <c r="N94" s="337">
        <f t="shared" si="13"/>
        <v>0</v>
      </c>
      <c r="O94" s="337">
        <f t="shared" si="14"/>
        <v>0</v>
      </c>
      <c r="P94" s="1"/>
    </row>
    <row r="95" spans="1:16" x14ac:dyDescent="0.2">
      <c r="A95" s="335"/>
      <c r="B95" s="349"/>
      <c r="C95" s="335"/>
      <c r="D95" s="336"/>
      <c r="E95" s="337"/>
      <c r="F95" s="337">
        <f>E95*D95</f>
        <v>0</v>
      </c>
      <c r="G95" s="336"/>
      <c r="H95" s="337"/>
      <c r="I95" s="337">
        <f t="shared" si="12"/>
        <v>0</v>
      </c>
      <c r="J95" s="335"/>
      <c r="K95" s="336">
        <f>G95*J95</f>
        <v>0</v>
      </c>
      <c r="L95" s="335"/>
      <c r="M95" s="337">
        <f t="shared" ref="M95" si="21">H95*L95</f>
        <v>0</v>
      </c>
      <c r="N95" s="337">
        <f t="shared" si="13"/>
        <v>0</v>
      </c>
      <c r="O95" s="337">
        <f t="shared" si="14"/>
        <v>0</v>
      </c>
      <c r="P95" s="1"/>
    </row>
    <row r="96" spans="1:16" x14ac:dyDescent="0.2">
      <c r="A96" s="483" t="s">
        <v>62</v>
      </c>
      <c r="B96" s="484"/>
      <c r="C96" s="484"/>
      <c r="D96" s="485">
        <f>SUM(D74:D95)</f>
        <v>0</v>
      </c>
      <c r="E96" s="486"/>
      <c r="F96" s="486">
        <f>SUM(F74:F95)</f>
        <v>0</v>
      </c>
      <c r="G96" s="485">
        <f>SUM(G74:G95)</f>
        <v>0</v>
      </c>
      <c r="H96" s="486"/>
      <c r="I96" s="486">
        <f>SUM(I74:I95)</f>
        <v>0</v>
      </c>
      <c r="J96" s="484"/>
      <c r="K96" s="487">
        <f>SUM(K74:K95)</f>
        <v>0</v>
      </c>
      <c r="L96" s="484"/>
      <c r="M96" s="486"/>
      <c r="N96" s="488">
        <f>SUM(N74:N95)</f>
        <v>0</v>
      </c>
      <c r="O96" s="489">
        <f>SUM(O74:O95)</f>
        <v>0</v>
      </c>
      <c r="P96" s="1"/>
    </row>
    <row r="97" spans="1:16" x14ac:dyDescent="0.2">
      <c r="A97" s="335"/>
      <c r="B97" s="349"/>
      <c r="C97" s="335"/>
      <c r="D97" s="336"/>
      <c r="E97" s="337"/>
      <c r="F97" s="337">
        <f>E97*D97</f>
        <v>0</v>
      </c>
      <c r="G97" s="336"/>
      <c r="H97" s="337"/>
      <c r="I97" s="337">
        <f t="shared" ref="I97:I117" si="22">H97*G97</f>
        <v>0</v>
      </c>
      <c r="J97" s="335"/>
      <c r="K97" s="336">
        <f>G97*J97</f>
        <v>0</v>
      </c>
      <c r="L97" s="335"/>
      <c r="M97" s="337">
        <f>H97*L97</f>
        <v>0</v>
      </c>
      <c r="N97" s="337">
        <f t="shared" ref="N97:N117" si="23">K97*M97</f>
        <v>0</v>
      </c>
      <c r="O97" s="337">
        <f>H97*K97</f>
        <v>0</v>
      </c>
      <c r="P97" s="1"/>
    </row>
    <row r="98" spans="1:16" x14ac:dyDescent="0.2">
      <c r="A98" s="335"/>
      <c r="B98" s="349"/>
      <c r="C98" s="335"/>
      <c r="D98" s="336"/>
      <c r="E98" s="337"/>
      <c r="F98" s="337">
        <f t="shared" ref="F98:F108" si="24">E98*D98</f>
        <v>0</v>
      </c>
      <c r="G98" s="336"/>
      <c r="H98" s="337"/>
      <c r="I98" s="337">
        <f t="shared" si="22"/>
        <v>0</v>
      </c>
      <c r="J98" s="335"/>
      <c r="K98" s="336">
        <f t="shared" ref="K98:K109" si="25">G98*J98</f>
        <v>0</v>
      </c>
      <c r="L98" s="335"/>
      <c r="M98" s="337">
        <f t="shared" ref="M98:M111" si="26">H98*L98</f>
        <v>0</v>
      </c>
      <c r="N98" s="337">
        <f t="shared" si="23"/>
        <v>0</v>
      </c>
      <c r="O98" s="337">
        <f t="shared" ref="O98:O108" si="27">H98*K98</f>
        <v>0</v>
      </c>
      <c r="P98" s="1"/>
    </row>
    <row r="99" spans="1:16" x14ac:dyDescent="0.2">
      <c r="A99" s="335"/>
      <c r="B99" s="349"/>
      <c r="C99" s="335"/>
      <c r="D99" s="336"/>
      <c r="E99" s="337"/>
      <c r="F99" s="337">
        <f t="shared" si="24"/>
        <v>0</v>
      </c>
      <c r="G99" s="336"/>
      <c r="H99" s="337"/>
      <c r="I99" s="337">
        <f t="shared" si="22"/>
        <v>0</v>
      </c>
      <c r="J99" s="335"/>
      <c r="K99" s="336">
        <f t="shared" si="25"/>
        <v>0</v>
      </c>
      <c r="L99" s="335"/>
      <c r="M99" s="337">
        <f t="shared" si="26"/>
        <v>0</v>
      </c>
      <c r="N99" s="337">
        <f t="shared" si="23"/>
        <v>0</v>
      </c>
      <c r="O99" s="337">
        <f t="shared" si="27"/>
        <v>0</v>
      </c>
      <c r="P99" s="1"/>
    </row>
    <row r="100" spans="1:16" x14ac:dyDescent="0.2">
      <c r="A100" s="335"/>
      <c r="B100" s="349"/>
      <c r="C100" s="335"/>
      <c r="D100" s="336"/>
      <c r="E100" s="337"/>
      <c r="F100" s="337">
        <f t="shared" si="24"/>
        <v>0</v>
      </c>
      <c r="G100" s="336"/>
      <c r="H100" s="337"/>
      <c r="I100" s="337">
        <f t="shared" si="22"/>
        <v>0</v>
      </c>
      <c r="J100" s="335"/>
      <c r="K100" s="336">
        <f t="shared" si="25"/>
        <v>0</v>
      </c>
      <c r="L100" s="335"/>
      <c r="M100" s="337">
        <f t="shared" si="26"/>
        <v>0</v>
      </c>
      <c r="N100" s="337">
        <f t="shared" si="23"/>
        <v>0</v>
      </c>
      <c r="O100" s="337">
        <f t="shared" si="27"/>
        <v>0</v>
      </c>
      <c r="P100" s="1"/>
    </row>
    <row r="101" spans="1:16" x14ac:dyDescent="0.2">
      <c r="A101" s="335"/>
      <c r="B101" s="349"/>
      <c r="C101" s="335"/>
      <c r="D101" s="336"/>
      <c r="E101" s="337"/>
      <c r="F101" s="337">
        <f t="shared" si="24"/>
        <v>0</v>
      </c>
      <c r="G101" s="336"/>
      <c r="H101" s="337"/>
      <c r="I101" s="337">
        <f t="shared" si="22"/>
        <v>0</v>
      </c>
      <c r="J101" s="335"/>
      <c r="K101" s="336">
        <f t="shared" si="25"/>
        <v>0</v>
      </c>
      <c r="L101" s="335"/>
      <c r="M101" s="337">
        <f t="shared" si="26"/>
        <v>0</v>
      </c>
      <c r="N101" s="337">
        <f t="shared" si="23"/>
        <v>0</v>
      </c>
      <c r="O101" s="337">
        <f t="shared" si="27"/>
        <v>0</v>
      </c>
      <c r="P101" s="1"/>
    </row>
    <row r="102" spans="1:16" x14ac:dyDescent="0.2">
      <c r="A102" s="335"/>
      <c r="B102" s="349"/>
      <c r="C102" s="335"/>
      <c r="D102" s="336"/>
      <c r="E102" s="337"/>
      <c r="F102" s="337">
        <f t="shared" si="24"/>
        <v>0</v>
      </c>
      <c r="G102" s="336"/>
      <c r="H102" s="337"/>
      <c r="I102" s="337">
        <f t="shared" si="22"/>
        <v>0</v>
      </c>
      <c r="J102" s="335"/>
      <c r="K102" s="336">
        <f t="shared" si="25"/>
        <v>0</v>
      </c>
      <c r="L102" s="335"/>
      <c r="M102" s="337">
        <f t="shared" si="26"/>
        <v>0</v>
      </c>
      <c r="N102" s="337">
        <f t="shared" si="23"/>
        <v>0</v>
      </c>
      <c r="O102" s="337">
        <f t="shared" si="27"/>
        <v>0</v>
      </c>
      <c r="P102" s="1"/>
    </row>
    <row r="103" spans="1:16" x14ac:dyDescent="0.2">
      <c r="A103" s="335"/>
      <c r="B103" s="349"/>
      <c r="C103" s="335"/>
      <c r="D103" s="336"/>
      <c r="E103" s="337"/>
      <c r="F103" s="337">
        <f t="shared" si="24"/>
        <v>0</v>
      </c>
      <c r="G103" s="336"/>
      <c r="H103" s="337"/>
      <c r="I103" s="337">
        <f t="shared" si="22"/>
        <v>0</v>
      </c>
      <c r="J103" s="335"/>
      <c r="K103" s="336">
        <f t="shared" si="25"/>
        <v>0</v>
      </c>
      <c r="L103" s="335"/>
      <c r="M103" s="337">
        <f t="shared" si="26"/>
        <v>0</v>
      </c>
      <c r="N103" s="337">
        <f t="shared" si="23"/>
        <v>0</v>
      </c>
      <c r="O103" s="337">
        <f t="shared" si="27"/>
        <v>0</v>
      </c>
      <c r="P103" s="1"/>
    </row>
    <row r="104" spans="1:16" x14ac:dyDescent="0.2">
      <c r="A104" s="335"/>
      <c r="B104" s="349"/>
      <c r="C104" s="335"/>
      <c r="D104" s="336"/>
      <c r="E104" s="337"/>
      <c r="F104" s="337">
        <f t="shared" si="24"/>
        <v>0</v>
      </c>
      <c r="G104" s="336"/>
      <c r="H104" s="337"/>
      <c r="I104" s="337">
        <f t="shared" si="22"/>
        <v>0</v>
      </c>
      <c r="J104" s="335"/>
      <c r="K104" s="336">
        <f t="shared" si="25"/>
        <v>0</v>
      </c>
      <c r="L104" s="335"/>
      <c r="M104" s="337">
        <f t="shared" si="26"/>
        <v>0</v>
      </c>
      <c r="N104" s="337">
        <f t="shared" si="23"/>
        <v>0</v>
      </c>
      <c r="O104" s="337">
        <f t="shared" si="27"/>
        <v>0</v>
      </c>
      <c r="P104" s="1"/>
    </row>
    <row r="105" spans="1:16" x14ac:dyDescent="0.2">
      <c r="A105" s="335"/>
      <c r="B105" s="349"/>
      <c r="C105" s="335"/>
      <c r="D105" s="336"/>
      <c r="E105" s="337"/>
      <c r="F105" s="337">
        <f t="shared" si="24"/>
        <v>0</v>
      </c>
      <c r="G105" s="336"/>
      <c r="H105" s="337"/>
      <c r="I105" s="337">
        <f t="shared" si="22"/>
        <v>0</v>
      </c>
      <c r="J105" s="335"/>
      <c r="K105" s="336">
        <f t="shared" si="25"/>
        <v>0</v>
      </c>
      <c r="L105" s="335"/>
      <c r="M105" s="337">
        <f t="shared" si="26"/>
        <v>0</v>
      </c>
      <c r="N105" s="337">
        <f t="shared" si="23"/>
        <v>0</v>
      </c>
      <c r="O105" s="337">
        <f t="shared" si="27"/>
        <v>0</v>
      </c>
      <c r="P105" s="1"/>
    </row>
    <row r="106" spans="1:16" x14ac:dyDescent="0.2">
      <c r="A106" s="335"/>
      <c r="B106" s="349"/>
      <c r="C106" s="335"/>
      <c r="D106" s="336"/>
      <c r="E106" s="337"/>
      <c r="F106" s="337">
        <f t="shared" si="24"/>
        <v>0</v>
      </c>
      <c r="G106" s="336"/>
      <c r="H106" s="337"/>
      <c r="I106" s="337">
        <f t="shared" si="22"/>
        <v>0</v>
      </c>
      <c r="J106" s="335"/>
      <c r="K106" s="336">
        <f t="shared" si="25"/>
        <v>0</v>
      </c>
      <c r="L106" s="335"/>
      <c r="M106" s="337">
        <f t="shared" si="26"/>
        <v>0</v>
      </c>
      <c r="N106" s="337">
        <f t="shared" si="23"/>
        <v>0</v>
      </c>
      <c r="O106" s="337">
        <f t="shared" si="27"/>
        <v>0</v>
      </c>
      <c r="P106" s="1"/>
    </row>
    <row r="107" spans="1:16" x14ac:dyDescent="0.2">
      <c r="A107" s="335"/>
      <c r="B107" s="349"/>
      <c r="C107" s="335"/>
      <c r="D107" s="336"/>
      <c r="E107" s="337"/>
      <c r="F107" s="337">
        <f t="shared" si="24"/>
        <v>0</v>
      </c>
      <c r="G107" s="336"/>
      <c r="H107" s="337"/>
      <c r="I107" s="337">
        <f t="shared" si="22"/>
        <v>0</v>
      </c>
      <c r="J107" s="335"/>
      <c r="K107" s="336">
        <f t="shared" si="25"/>
        <v>0</v>
      </c>
      <c r="L107" s="335"/>
      <c r="M107" s="337">
        <f t="shared" si="26"/>
        <v>0</v>
      </c>
      <c r="N107" s="337">
        <f t="shared" si="23"/>
        <v>0</v>
      </c>
      <c r="O107" s="337">
        <f t="shared" si="27"/>
        <v>0</v>
      </c>
      <c r="P107" s="1"/>
    </row>
    <row r="108" spans="1:16" x14ac:dyDescent="0.2">
      <c r="A108" s="335"/>
      <c r="B108" s="349"/>
      <c r="C108" s="335"/>
      <c r="D108" s="336"/>
      <c r="E108" s="337"/>
      <c r="F108" s="337">
        <f t="shared" si="24"/>
        <v>0</v>
      </c>
      <c r="G108" s="336"/>
      <c r="H108" s="337"/>
      <c r="I108" s="337">
        <f t="shared" si="22"/>
        <v>0</v>
      </c>
      <c r="J108" s="335"/>
      <c r="K108" s="336">
        <f t="shared" si="25"/>
        <v>0</v>
      </c>
      <c r="L108" s="335"/>
      <c r="M108" s="337">
        <f t="shared" si="26"/>
        <v>0</v>
      </c>
      <c r="N108" s="337">
        <f t="shared" si="23"/>
        <v>0</v>
      </c>
      <c r="O108" s="337">
        <f t="shared" si="27"/>
        <v>0</v>
      </c>
      <c r="P108" s="1"/>
    </row>
    <row r="109" spans="1:16" x14ac:dyDescent="0.2">
      <c r="A109" s="335"/>
      <c r="B109" s="349"/>
      <c r="C109" s="335"/>
      <c r="D109" s="336"/>
      <c r="E109" s="337"/>
      <c r="F109" s="337">
        <f t="shared" ref="F109:F117" si="28">E109*D109</f>
        <v>0</v>
      </c>
      <c r="G109" s="336"/>
      <c r="H109" s="337"/>
      <c r="I109" s="337">
        <f t="shared" si="22"/>
        <v>0</v>
      </c>
      <c r="J109" s="335"/>
      <c r="K109" s="336">
        <f t="shared" si="25"/>
        <v>0</v>
      </c>
      <c r="L109" s="335"/>
      <c r="M109" s="337">
        <f t="shared" si="26"/>
        <v>0</v>
      </c>
      <c r="N109" s="337">
        <f t="shared" si="23"/>
        <v>0</v>
      </c>
      <c r="O109" s="337">
        <f t="shared" ref="O109:O117" si="29">H109*K109</f>
        <v>0</v>
      </c>
      <c r="P109" s="1"/>
    </row>
    <row r="110" spans="1:16" x14ac:dyDescent="0.2">
      <c r="A110" s="335"/>
      <c r="B110" s="349"/>
      <c r="C110" s="335"/>
      <c r="D110" s="336"/>
      <c r="E110" s="337"/>
      <c r="F110" s="337">
        <f t="shared" si="28"/>
        <v>0</v>
      </c>
      <c r="G110" s="336"/>
      <c r="H110" s="337"/>
      <c r="I110" s="337">
        <f t="shared" si="22"/>
        <v>0</v>
      </c>
      <c r="J110" s="335"/>
      <c r="K110" s="336">
        <f t="shared" ref="K110:K117" si="30">G110*J110</f>
        <v>0</v>
      </c>
      <c r="L110" s="335"/>
      <c r="M110" s="337">
        <f t="shared" si="26"/>
        <v>0</v>
      </c>
      <c r="N110" s="337">
        <f t="shared" si="23"/>
        <v>0</v>
      </c>
      <c r="O110" s="337">
        <f t="shared" si="29"/>
        <v>0</v>
      </c>
      <c r="P110" s="1"/>
    </row>
    <row r="111" spans="1:16" x14ac:dyDescent="0.2">
      <c r="A111" s="335"/>
      <c r="B111" s="349"/>
      <c r="C111" s="335"/>
      <c r="D111" s="336"/>
      <c r="E111" s="337"/>
      <c r="F111" s="337">
        <f t="shared" si="28"/>
        <v>0</v>
      </c>
      <c r="G111" s="336"/>
      <c r="H111" s="337"/>
      <c r="I111" s="337">
        <f t="shared" si="22"/>
        <v>0</v>
      </c>
      <c r="J111" s="335"/>
      <c r="K111" s="336">
        <f t="shared" si="30"/>
        <v>0</v>
      </c>
      <c r="L111" s="335"/>
      <c r="M111" s="337">
        <f t="shared" si="26"/>
        <v>0</v>
      </c>
      <c r="N111" s="337">
        <f t="shared" si="23"/>
        <v>0</v>
      </c>
      <c r="O111" s="337">
        <f t="shared" si="29"/>
        <v>0</v>
      </c>
      <c r="P111" s="1"/>
    </row>
    <row r="112" spans="1:16" x14ac:dyDescent="0.2">
      <c r="A112" s="335"/>
      <c r="B112" s="349"/>
      <c r="C112" s="335"/>
      <c r="D112" s="336"/>
      <c r="E112" s="337"/>
      <c r="F112" s="337">
        <f t="shared" si="28"/>
        <v>0</v>
      </c>
      <c r="G112" s="336"/>
      <c r="H112" s="337"/>
      <c r="I112" s="337">
        <f t="shared" si="22"/>
        <v>0</v>
      </c>
      <c r="J112" s="335"/>
      <c r="K112" s="336">
        <f t="shared" si="30"/>
        <v>0</v>
      </c>
      <c r="L112" s="335"/>
      <c r="M112" s="337">
        <f t="shared" ref="M112:M117" si="31">H112*L112</f>
        <v>0</v>
      </c>
      <c r="N112" s="337">
        <f t="shared" si="23"/>
        <v>0</v>
      </c>
      <c r="O112" s="337">
        <f t="shared" si="29"/>
        <v>0</v>
      </c>
      <c r="P112" s="1"/>
    </row>
    <row r="113" spans="1:16" x14ac:dyDescent="0.2">
      <c r="A113" s="335"/>
      <c r="B113" s="349"/>
      <c r="C113" s="335"/>
      <c r="D113" s="336"/>
      <c r="E113" s="337"/>
      <c r="F113" s="337">
        <f t="shared" si="28"/>
        <v>0</v>
      </c>
      <c r="G113" s="336"/>
      <c r="H113" s="337"/>
      <c r="I113" s="337">
        <f t="shared" si="22"/>
        <v>0</v>
      </c>
      <c r="J113" s="335"/>
      <c r="K113" s="336">
        <f t="shared" si="30"/>
        <v>0</v>
      </c>
      <c r="L113" s="335"/>
      <c r="M113" s="337">
        <f t="shared" si="31"/>
        <v>0</v>
      </c>
      <c r="N113" s="337">
        <f t="shared" si="23"/>
        <v>0</v>
      </c>
      <c r="O113" s="337">
        <f t="shared" si="29"/>
        <v>0</v>
      </c>
      <c r="P113" s="1"/>
    </row>
    <row r="114" spans="1:16" x14ac:dyDescent="0.2">
      <c r="A114" s="335"/>
      <c r="B114" s="349"/>
      <c r="C114" s="335"/>
      <c r="D114" s="336"/>
      <c r="E114" s="337"/>
      <c r="F114" s="337">
        <f t="shared" si="28"/>
        <v>0</v>
      </c>
      <c r="G114" s="336"/>
      <c r="H114" s="337"/>
      <c r="I114" s="337">
        <f t="shared" si="22"/>
        <v>0</v>
      </c>
      <c r="J114" s="335"/>
      <c r="K114" s="336">
        <f t="shared" si="30"/>
        <v>0</v>
      </c>
      <c r="L114" s="335"/>
      <c r="M114" s="337">
        <f t="shared" si="31"/>
        <v>0</v>
      </c>
      <c r="N114" s="337">
        <f t="shared" si="23"/>
        <v>0</v>
      </c>
      <c r="O114" s="337">
        <f t="shared" si="29"/>
        <v>0</v>
      </c>
      <c r="P114" s="1"/>
    </row>
    <row r="115" spans="1:16" x14ac:dyDescent="0.2">
      <c r="A115" s="335"/>
      <c r="B115" s="349"/>
      <c r="C115" s="335"/>
      <c r="D115" s="336"/>
      <c r="E115" s="337"/>
      <c r="F115" s="337">
        <f t="shared" si="28"/>
        <v>0</v>
      </c>
      <c r="G115" s="336"/>
      <c r="H115" s="337"/>
      <c r="I115" s="337">
        <f t="shared" si="22"/>
        <v>0</v>
      </c>
      <c r="J115" s="335"/>
      <c r="K115" s="336">
        <f t="shared" si="30"/>
        <v>0</v>
      </c>
      <c r="L115" s="335"/>
      <c r="M115" s="337">
        <f t="shared" si="31"/>
        <v>0</v>
      </c>
      <c r="N115" s="337">
        <f t="shared" si="23"/>
        <v>0</v>
      </c>
      <c r="O115" s="337">
        <f t="shared" si="29"/>
        <v>0</v>
      </c>
      <c r="P115" s="1"/>
    </row>
    <row r="116" spans="1:16" x14ac:dyDescent="0.2">
      <c r="A116" s="335"/>
      <c r="B116" s="349"/>
      <c r="C116" s="335"/>
      <c r="D116" s="336"/>
      <c r="E116" s="337"/>
      <c r="F116" s="337">
        <f t="shared" si="28"/>
        <v>0</v>
      </c>
      <c r="G116" s="336"/>
      <c r="H116" s="337"/>
      <c r="I116" s="337">
        <f t="shared" si="22"/>
        <v>0</v>
      </c>
      <c r="J116" s="335"/>
      <c r="K116" s="336">
        <f t="shared" si="30"/>
        <v>0</v>
      </c>
      <c r="L116" s="335"/>
      <c r="M116" s="337">
        <f t="shared" si="31"/>
        <v>0</v>
      </c>
      <c r="N116" s="337">
        <f t="shared" si="23"/>
        <v>0</v>
      </c>
      <c r="O116" s="337">
        <f t="shared" si="29"/>
        <v>0</v>
      </c>
      <c r="P116" s="1"/>
    </row>
    <row r="117" spans="1:16" x14ac:dyDescent="0.2">
      <c r="A117" s="335"/>
      <c r="B117" s="349"/>
      <c r="C117" s="335"/>
      <c r="D117" s="336"/>
      <c r="E117" s="337"/>
      <c r="F117" s="337">
        <f t="shared" si="28"/>
        <v>0</v>
      </c>
      <c r="G117" s="336"/>
      <c r="H117" s="337"/>
      <c r="I117" s="337">
        <f t="shared" si="22"/>
        <v>0</v>
      </c>
      <c r="J117" s="335"/>
      <c r="K117" s="336">
        <f t="shared" si="30"/>
        <v>0</v>
      </c>
      <c r="L117" s="335"/>
      <c r="M117" s="337">
        <f t="shared" si="31"/>
        <v>0</v>
      </c>
      <c r="N117" s="337">
        <f t="shared" si="23"/>
        <v>0</v>
      </c>
      <c r="O117" s="337">
        <f t="shared" si="29"/>
        <v>0</v>
      </c>
      <c r="P117" s="1"/>
    </row>
    <row r="118" spans="1:16" ht="12" thickBot="1" x14ac:dyDescent="0.25">
      <c r="A118" s="483" t="s">
        <v>63</v>
      </c>
      <c r="B118" s="483"/>
      <c r="C118" s="484"/>
      <c r="D118" s="485">
        <f>SUM(D97:D117)</f>
        <v>0</v>
      </c>
      <c r="E118" s="486"/>
      <c r="F118" s="486">
        <f>SUM(F97:F117)</f>
        <v>0</v>
      </c>
      <c r="G118" s="485">
        <f>SUM(G97:G117)</f>
        <v>0</v>
      </c>
      <c r="H118" s="486"/>
      <c r="I118" s="486">
        <f>SUM(I97:I117)</f>
        <v>0</v>
      </c>
      <c r="J118" s="484"/>
      <c r="K118" s="487">
        <f>SUM(K97:K117)</f>
        <v>0</v>
      </c>
      <c r="L118" s="484"/>
      <c r="M118" s="486"/>
      <c r="N118" s="488">
        <f>SUM(N97:N117)</f>
        <v>0</v>
      </c>
      <c r="O118" s="489">
        <f>SUM(O97:O117)</f>
        <v>0</v>
      </c>
      <c r="P118" s="1"/>
    </row>
    <row r="119" spans="1:16" ht="12" thickTop="1" x14ac:dyDescent="0.2">
      <c r="A119" s="457" t="s">
        <v>935</v>
      </c>
      <c r="B119" s="350"/>
      <c r="C119" s="207"/>
      <c r="D119" s="208"/>
      <c r="E119" s="209"/>
      <c r="F119" s="209">
        <f>F137+F154+F172</f>
        <v>0</v>
      </c>
      <c r="G119" s="208"/>
      <c r="H119" s="210"/>
      <c r="I119" s="209">
        <f>I137+I154+I172</f>
        <v>0</v>
      </c>
      <c r="J119" s="211"/>
      <c r="K119" s="208"/>
      <c r="L119" s="211"/>
      <c r="M119" s="210"/>
      <c r="N119" s="209">
        <f>N137+N154+N172</f>
        <v>0</v>
      </c>
      <c r="O119" s="498">
        <f>O137+O154+O172</f>
        <v>0</v>
      </c>
      <c r="P119" s="1"/>
    </row>
    <row r="120" spans="1:16" ht="12.75" customHeight="1" x14ac:dyDescent="0.2">
      <c r="A120" s="335"/>
      <c r="B120" s="349"/>
      <c r="C120" s="335"/>
      <c r="D120" s="336"/>
      <c r="E120" s="337"/>
      <c r="F120" s="337">
        <f>E120*D120</f>
        <v>0</v>
      </c>
      <c r="G120" s="336"/>
      <c r="H120" s="337"/>
      <c r="I120" s="337">
        <f t="shared" ref="I120:I136" si="32">H120*G120</f>
        <v>0</v>
      </c>
      <c r="J120" s="335"/>
      <c r="K120" s="336">
        <f>G120*J120</f>
        <v>0</v>
      </c>
      <c r="L120" s="335"/>
      <c r="M120" s="337">
        <f t="shared" ref="M120:M136" si="33">H120*L120</f>
        <v>0</v>
      </c>
      <c r="N120" s="337">
        <f t="shared" ref="N120:N136" si="34">K120*M120</f>
        <v>0</v>
      </c>
      <c r="O120" s="337">
        <f t="shared" ref="O120:O136" si="35">H120*K120</f>
        <v>0</v>
      </c>
      <c r="P120" s="1"/>
    </row>
    <row r="121" spans="1:16" ht="12.75" customHeight="1" x14ac:dyDescent="0.2">
      <c r="A121" s="335"/>
      <c r="B121" s="349"/>
      <c r="C121" s="335"/>
      <c r="D121" s="336"/>
      <c r="E121" s="337"/>
      <c r="F121" s="337">
        <f t="shared" ref="F121:F130" si="36">E121*D121</f>
        <v>0</v>
      </c>
      <c r="G121" s="336"/>
      <c r="H121" s="337"/>
      <c r="I121" s="337">
        <f t="shared" si="32"/>
        <v>0</v>
      </c>
      <c r="J121" s="335"/>
      <c r="K121" s="336">
        <f t="shared" ref="K121:K131" si="37">G121*J121</f>
        <v>0</v>
      </c>
      <c r="L121" s="335"/>
      <c r="M121" s="337">
        <f t="shared" si="33"/>
        <v>0</v>
      </c>
      <c r="N121" s="337">
        <f t="shared" si="34"/>
        <v>0</v>
      </c>
      <c r="O121" s="337">
        <f t="shared" si="35"/>
        <v>0</v>
      </c>
      <c r="P121" s="1"/>
    </row>
    <row r="122" spans="1:16" ht="12.75" customHeight="1" x14ac:dyDescent="0.2">
      <c r="A122" s="335"/>
      <c r="B122" s="349"/>
      <c r="C122" s="335"/>
      <c r="D122" s="336"/>
      <c r="E122" s="337"/>
      <c r="F122" s="337">
        <f t="shared" si="36"/>
        <v>0</v>
      </c>
      <c r="G122" s="336"/>
      <c r="H122" s="337"/>
      <c r="I122" s="337">
        <f t="shared" si="32"/>
        <v>0</v>
      </c>
      <c r="J122" s="335"/>
      <c r="K122" s="336">
        <f t="shared" si="37"/>
        <v>0</v>
      </c>
      <c r="L122" s="335"/>
      <c r="M122" s="337">
        <f t="shared" si="33"/>
        <v>0</v>
      </c>
      <c r="N122" s="337">
        <f t="shared" si="34"/>
        <v>0</v>
      </c>
      <c r="O122" s="337">
        <f t="shared" si="35"/>
        <v>0</v>
      </c>
      <c r="P122" s="1"/>
    </row>
    <row r="123" spans="1:16" ht="12.75" customHeight="1" x14ac:dyDescent="0.2">
      <c r="A123" s="335"/>
      <c r="B123" s="349"/>
      <c r="C123" s="335"/>
      <c r="D123" s="336"/>
      <c r="E123" s="337"/>
      <c r="F123" s="337">
        <f t="shared" si="36"/>
        <v>0</v>
      </c>
      <c r="G123" s="336"/>
      <c r="H123" s="337"/>
      <c r="I123" s="337">
        <f t="shared" si="32"/>
        <v>0</v>
      </c>
      <c r="J123" s="335"/>
      <c r="K123" s="336">
        <f t="shared" si="37"/>
        <v>0</v>
      </c>
      <c r="L123" s="335"/>
      <c r="M123" s="337">
        <f t="shared" si="33"/>
        <v>0</v>
      </c>
      <c r="N123" s="337">
        <f t="shared" si="34"/>
        <v>0</v>
      </c>
      <c r="O123" s="337">
        <f t="shared" si="35"/>
        <v>0</v>
      </c>
      <c r="P123" s="1"/>
    </row>
    <row r="124" spans="1:16" ht="12.75" customHeight="1" x14ac:dyDescent="0.2">
      <c r="A124" s="335"/>
      <c r="B124" s="349"/>
      <c r="C124" s="335"/>
      <c r="D124" s="336"/>
      <c r="E124" s="337"/>
      <c r="F124" s="337">
        <f t="shared" si="36"/>
        <v>0</v>
      </c>
      <c r="G124" s="336"/>
      <c r="H124" s="337"/>
      <c r="I124" s="337">
        <f t="shared" si="32"/>
        <v>0</v>
      </c>
      <c r="J124" s="335"/>
      <c r="K124" s="336">
        <f t="shared" si="37"/>
        <v>0</v>
      </c>
      <c r="L124" s="335"/>
      <c r="M124" s="337">
        <f t="shared" si="33"/>
        <v>0</v>
      </c>
      <c r="N124" s="337">
        <f t="shared" si="34"/>
        <v>0</v>
      </c>
      <c r="O124" s="337">
        <f t="shared" si="35"/>
        <v>0</v>
      </c>
      <c r="P124" s="1"/>
    </row>
    <row r="125" spans="1:16" ht="12.75" customHeight="1" x14ac:dyDescent="0.2">
      <c r="A125" s="335"/>
      <c r="B125" s="349"/>
      <c r="C125" s="335"/>
      <c r="D125" s="336"/>
      <c r="E125" s="337"/>
      <c r="F125" s="337">
        <f t="shared" si="36"/>
        <v>0</v>
      </c>
      <c r="G125" s="336"/>
      <c r="H125" s="337"/>
      <c r="I125" s="337">
        <f t="shared" si="32"/>
        <v>0</v>
      </c>
      <c r="J125" s="335"/>
      <c r="K125" s="336">
        <f t="shared" si="37"/>
        <v>0</v>
      </c>
      <c r="L125" s="335"/>
      <c r="M125" s="337">
        <f t="shared" si="33"/>
        <v>0</v>
      </c>
      <c r="N125" s="337">
        <f t="shared" si="34"/>
        <v>0</v>
      </c>
      <c r="O125" s="337">
        <f t="shared" si="35"/>
        <v>0</v>
      </c>
      <c r="P125" s="1"/>
    </row>
    <row r="126" spans="1:16" ht="12.75" customHeight="1" x14ac:dyDescent="0.2">
      <c r="A126" s="335"/>
      <c r="B126" s="349"/>
      <c r="C126" s="335"/>
      <c r="D126" s="336"/>
      <c r="E126" s="337"/>
      <c r="F126" s="337">
        <f t="shared" si="36"/>
        <v>0</v>
      </c>
      <c r="G126" s="336"/>
      <c r="H126" s="337"/>
      <c r="I126" s="337">
        <f t="shared" si="32"/>
        <v>0</v>
      </c>
      <c r="J126" s="335"/>
      <c r="K126" s="336">
        <f t="shared" si="37"/>
        <v>0</v>
      </c>
      <c r="L126" s="335"/>
      <c r="M126" s="337">
        <f t="shared" si="33"/>
        <v>0</v>
      </c>
      <c r="N126" s="337">
        <f t="shared" si="34"/>
        <v>0</v>
      </c>
      <c r="O126" s="337">
        <f t="shared" si="35"/>
        <v>0</v>
      </c>
      <c r="P126" s="1"/>
    </row>
    <row r="127" spans="1:16" ht="12.75" customHeight="1" x14ac:dyDescent="0.2">
      <c r="A127" s="335"/>
      <c r="B127" s="349"/>
      <c r="C127" s="335"/>
      <c r="D127" s="336"/>
      <c r="E127" s="337"/>
      <c r="F127" s="337">
        <f t="shared" si="36"/>
        <v>0</v>
      </c>
      <c r="G127" s="336"/>
      <c r="H127" s="337"/>
      <c r="I127" s="337">
        <f t="shared" si="32"/>
        <v>0</v>
      </c>
      <c r="J127" s="335"/>
      <c r="K127" s="336">
        <f t="shared" si="37"/>
        <v>0</v>
      </c>
      <c r="L127" s="335"/>
      <c r="M127" s="337">
        <f t="shared" si="33"/>
        <v>0</v>
      </c>
      <c r="N127" s="337">
        <f t="shared" si="34"/>
        <v>0</v>
      </c>
      <c r="O127" s="337">
        <f t="shared" si="35"/>
        <v>0</v>
      </c>
      <c r="P127" s="1"/>
    </row>
    <row r="128" spans="1:16" ht="12.75" customHeight="1" x14ac:dyDescent="0.2">
      <c r="A128" s="335"/>
      <c r="B128" s="349"/>
      <c r="C128" s="335"/>
      <c r="D128" s="336"/>
      <c r="E128" s="337"/>
      <c r="F128" s="337">
        <f t="shared" si="36"/>
        <v>0</v>
      </c>
      <c r="G128" s="336"/>
      <c r="H128" s="337"/>
      <c r="I128" s="337">
        <f t="shared" si="32"/>
        <v>0</v>
      </c>
      <c r="J128" s="335"/>
      <c r="K128" s="336">
        <f t="shared" si="37"/>
        <v>0</v>
      </c>
      <c r="L128" s="335"/>
      <c r="M128" s="337">
        <f t="shared" si="33"/>
        <v>0</v>
      </c>
      <c r="N128" s="337">
        <f t="shared" si="34"/>
        <v>0</v>
      </c>
      <c r="O128" s="337">
        <f t="shared" si="35"/>
        <v>0</v>
      </c>
      <c r="P128" s="1"/>
    </row>
    <row r="129" spans="1:16" ht="12.75" customHeight="1" x14ac:dyDescent="0.2">
      <c r="A129" s="335"/>
      <c r="B129" s="349"/>
      <c r="C129" s="335"/>
      <c r="D129" s="336"/>
      <c r="E129" s="337"/>
      <c r="F129" s="337">
        <f t="shared" si="36"/>
        <v>0</v>
      </c>
      <c r="G129" s="336"/>
      <c r="H129" s="337"/>
      <c r="I129" s="337">
        <f t="shared" si="32"/>
        <v>0</v>
      </c>
      <c r="J129" s="335"/>
      <c r="K129" s="336">
        <f t="shared" si="37"/>
        <v>0</v>
      </c>
      <c r="L129" s="335"/>
      <c r="M129" s="337">
        <f t="shared" si="33"/>
        <v>0</v>
      </c>
      <c r="N129" s="337">
        <f t="shared" si="34"/>
        <v>0</v>
      </c>
      <c r="O129" s="337">
        <f t="shared" si="35"/>
        <v>0</v>
      </c>
      <c r="P129" s="1"/>
    </row>
    <row r="130" spans="1:16" ht="12.75" customHeight="1" x14ac:dyDescent="0.2">
      <c r="A130" s="335"/>
      <c r="B130" s="349"/>
      <c r="C130" s="335"/>
      <c r="D130" s="336"/>
      <c r="E130" s="337"/>
      <c r="F130" s="337">
        <f t="shared" si="36"/>
        <v>0</v>
      </c>
      <c r="G130" s="336"/>
      <c r="H130" s="337"/>
      <c r="I130" s="337">
        <f t="shared" si="32"/>
        <v>0</v>
      </c>
      <c r="J130" s="335"/>
      <c r="K130" s="336">
        <f t="shared" si="37"/>
        <v>0</v>
      </c>
      <c r="L130" s="335"/>
      <c r="M130" s="337">
        <f t="shared" si="33"/>
        <v>0</v>
      </c>
      <c r="N130" s="337">
        <f t="shared" si="34"/>
        <v>0</v>
      </c>
      <c r="O130" s="337">
        <f t="shared" si="35"/>
        <v>0</v>
      </c>
      <c r="P130" s="1"/>
    </row>
    <row r="131" spans="1:16" x14ac:dyDescent="0.2">
      <c r="A131" s="335"/>
      <c r="B131" s="349"/>
      <c r="C131" s="335"/>
      <c r="D131" s="336"/>
      <c r="E131" s="337"/>
      <c r="F131" s="337">
        <f>E131*D131</f>
        <v>0</v>
      </c>
      <c r="G131" s="336"/>
      <c r="H131" s="337"/>
      <c r="I131" s="337">
        <f t="shared" si="32"/>
        <v>0</v>
      </c>
      <c r="J131" s="335"/>
      <c r="K131" s="336">
        <f t="shared" si="37"/>
        <v>0</v>
      </c>
      <c r="L131" s="335"/>
      <c r="M131" s="337">
        <f t="shared" si="33"/>
        <v>0</v>
      </c>
      <c r="N131" s="337">
        <f t="shared" si="34"/>
        <v>0</v>
      </c>
      <c r="O131" s="337">
        <f t="shared" si="35"/>
        <v>0</v>
      </c>
      <c r="P131" s="1"/>
    </row>
    <row r="132" spans="1:16" x14ac:dyDescent="0.2">
      <c r="A132" s="335"/>
      <c r="B132" s="349"/>
      <c r="C132" s="335"/>
      <c r="D132" s="336"/>
      <c r="E132" s="337"/>
      <c r="F132" s="337">
        <f t="shared" ref="F132:F135" si="38">E132*D132</f>
        <v>0</v>
      </c>
      <c r="G132" s="336"/>
      <c r="H132" s="337"/>
      <c r="I132" s="337">
        <f t="shared" si="32"/>
        <v>0</v>
      </c>
      <c r="J132" s="335"/>
      <c r="K132" s="336">
        <f t="shared" ref="K132:K135" si="39">G132*J132</f>
        <v>0</v>
      </c>
      <c r="L132" s="335"/>
      <c r="M132" s="337">
        <f t="shared" si="33"/>
        <v>0</v>
      </c>
      <c r="N132" s="337">
        <f t="shared" si="34"/>
        <v>0</v>
      </c>
      <c r="O132" s="337">
        <f t="shared" si="35"/>
        <v>0</v>
      </c>
      <c r="P132" s="1"/>
    </row>
    <row r="133" spans="1:16" x14ac:dyDescent="0.2">
      <c r="A133" s="335"/>
      <c r="B133" s="349"/>
      <c r="C133" s="335"/>
      <c r="D133" s="336"/>
      <c r="E133" s="337"/>
      <c r="F133" s="337">
        <f t="shared" si="38"/>
        <v>0</v>
      </c>
      <c r="G133" s="336"/>
      <c r="H133" s="337"/>
      <c r="I133" s="337">
        <f t="shared" si="32"/>
        <v>0</v>
      </c>
      <c r="J133" s="335"/>
      <c r="K133" s="336">
        <f t="shared" si="39"/>
        <v>0</v>
      </c>
      <c r="L133" s="335"/>
      <c r="M133" s="337">
        <f t="shared" si="33"/>
        <v>0</v>
      </c>
      <c r="N133" s="337">
        <f t="shared" si="34"/>
        <v>0</v>
      </c>
      <c r="O133" s="337">
        <f t="shared" si="35"/>
        <v>0</v>
      </c>
      <c r="P133" s="1"/>
    </row>
    <row r="134" spans="1:16" x14ac:dyDescent="0.2">
      <c r="A134" s="335"/>
      <c r="B134" s="349"/>
      <c r="C134" s="335"/>
      <c r="D134" s="336"/>
      <c r="E134" s="337"/>
      <c r="F134" s="337">
        <f t="shared" si="38"/>
        <v>0</v>
      </c>
      <c r="G134" s="336"/>
      <c r="H134" s="337"/>
      <c r="I134" s="337">
        <f t="shared" si="32"/>
        <v>0</v>
      </c>
      <c r="J134" s="335"/>
      <c r="K134" s="336">
        <f t="shared" si="39"/>
        <v>0</v>
      </c>
      <c r="L134" s="335"/>
      <c r="M134" s="337">
        <f t="shared" si="33"/>
        <v>0</v>
      </c>
      <c r="N134" s="337">
        <f t="shared" si="34"/>
        <v>0</v>
      </c>
      <c r="O134" s="337">
        <f t="shared" si="35"/>
        <v>0</v>
      </c>
      <c r="P134" s="1"/>
    </row>
    <row r="135" spans="1:16" x14ac:dyDescent="0.2">
      <c r="A135" s="335"/>
      <c r="B135" s="349"/>
      <c r="C135" s="335"/>
      <c r="D135" s="336"/>
      <c r="E135" s="337"/>
      <c r="F135" s="337">
        <f t="shared" si="38"/>
        <v>0</v>
      </c>
      <c r="G135" s="336"/>
      <c r="H135" s="337"/>
      <c r="I135" s="337">
        <f t="shared" si="32"/>
        <v>0</v>
      </c>
      <c r="J135" s="335"/>
      <c r="K135" s="336">
        <f t="shared" si="39"/>
        <v>0</v>
      </c>
      <c r="L135" s="335"/>
      <c r="M135" s="337">
        <f t="shared" si="33"/>
        <v>0</v>
      </c>
      <c r="N135" s="337">
        <f t="shared" si="34"/>
        <v>0</v>
      </c>
      <c r="O135" s="337">
        <f t="shared" si="35"/>
        <v>0</v>
      </c>
      <c r="P135" s="1"/>
    </row>
    <row r="136" spans="1:16" x14ac:dyDescent="0.2">
      <c r="A136" s="335"/>
      <c r="B136" s="349"/>
      <c r="C136" s="335"/>
      <c r="D136" s="336"/>
      <c r="E136" s="337"/>
      <c r="F136" s="337">
        <f>E136*D136</f>
        <v>0</v>
      </c>
      <c r="G136" s="336"/>
      <c r="H136" s="337"/>
      <c r="I136" s="337">
        <f t="shared" si="32"/>
        <v>0</v>
      </c>
      <c r="J136" s="335"/>
      <c r="K136" s="336">
        <f>G136*J136</f>
        <v>0</v>
      </c>
      <c r="L136" s="335"/>
      <c r="M136" s="337">
        <f t="shared" si="33"/>
        <v>0</v>
      </c>
      <c r="N136" s="337">
        <f t="shared" si="34"/>
        <v>0</v>
      </c>
      <c r="O136" s="337">
        <f t="shared" si="35"/>
        <v>0</v>
      </c>
      <c r="P136" s="1"/>
    </row>
    <row r="137" spans="1:16" x14ac:dyDescent="0.2">
      <c r="A137" s="483" t="s">
        <v>61</v>
      </c>
      <c r="B137" s="483"/>
      <c r="C137" s="484"/>
      <c r="D137" s="485">
        <f>SUM(D120:D136)</f>
        <v>0</v>
      </c>
      <c r="E137" s="486"/>
      <c r="F137" s="486">
        <f>SUM(F120:F136)</f>
        <v>0</v>
      </c>
      <c r="G137" s="485">
        <f>SUM(G120:G136)</f>
        <v>0</v>
      </c>
      <c r="H137" s="486"/>
      <c r="I137" s="486">
        <f>SUM(I120:I136)</f>
        <v>0</v>
      </c>
      <c r="J137" s="484"/>
      <c r="K137" s="487">
        <f>SUM(K120:K136)</f>
        <v>0</v>
      </c>
      <c r="L137" s="484"/>
      <c r="M137" s="486"/>
      <c r="N137" s="488">
        <f>SUM(N120:N136)</f>
        <v>0</v>
      </c>
      <c r="O137" s="489">
        <f>SUM(O120:O136)</f>
        <v>0</v>
      </c>
      <c r="P137" s="1"/>
    </row>
    <row r="138" spans="1:16" x14ac:dyDescent="0.2">
      <c r="A138" s="335"/>
      <c r="B138" s="349"/>
      <c r="C138" s="335"/>
      <c r="D138" s="336"/>
      <c r="E138" s="337"/>
      <c r="F138" s="337">
        <f>E138*D138</f>
        <v>0</v>
      </c>
      <c r="G138" s="336"/>
      <c r="H138" s="337"/>
      <c r="I138" s="337">
        <f>H138*G138</f>
        <v>0</v>
      </c>
      <c r="J138" s="335"/>
      <c r="K138" s="336">
        <f>G138*J138</f>
        <v>0</v>
      </c>
      <c r="L138" s="335"/>
      <c r="M138" s="337">
        <f t="shared" ref="M138:M153" si="40">H138*L138</f>
        <v>0</v>
      </c>
      <c r="N138" s="337">
        <f t="shared" ref="N138:N153" si="41">K138*M138</f>
        <v>0</v>
      </c>
      <c r="O138" s="337">
        <f t="shared" ref="O138:O153" si="42">H138*K138</f>
        <v>0</v>
      </c>
      <c r="P138" s="1"/>
    </row>
    <row r="139" spans="1:16" x14ac:dyDescent="0.2">
      <c r="A139" s="335"/>
      <c r="B139" s="349"/>
      <c r="C139" s="335"/>
      <c r="D139" s="336"/>
      <c r="E139" s="337"/>
      <c r="F139" s="337">
        <f t="shared" ref="F139:F147" si="43">E139*D139</f>
        <v>0</v>
      </c>
      <c r="G139" s="336"/>
      <c r="H139" s="337"/>
      <c r="I139" s="337">
        <f t="shared" ref="I139:I146" si="44">H139*G139</f>
        <v>0</v>
      </c>
      <c r="J139" s="335"/>
      <c r="K139" s="336">
        <f t="shared" ref="K139:K146" si="45">G139*J139</f>
        <v>0</v>
      </c>
      <c r="L139" s="335"/>
      <c r="M139" s="337">
        <f t="shared" si="40"/>
        <v>0</v>
      </c>
      <c r="N139" s="337">
        <f t="shared" si="41"/>
        <v>0</v>
      </c>
      <c r="O139" s="337">
        <f t="shared" si="42"/>
        <v>0</v>
      </c>
      <c r="P139" s="1"/>
    </row>
    <row r="140" spans="1:16" x14ac:dyDescent="0.2">
      <c r="A140" s="335"/>
      <c r="B140" s="349"/>
      <c r="C140" s="335"/>
      <c r="D140" s="336"/>
      <c r="E140" s="337"/>
      <c r="F140" s="337">
        <f t="shared" si="43"/>
        <v>0</v>
      </c>
      <c r="G140" s="336"/>
      <c r="H140" s="337"/>
      <c r="I140" s="337">
        <f t="shared" si="44"/>
        <v>0</v>
      </c>
      <c r="J140" s="335"/>
      <c r="K140" s="336">
        <f t="shared" si="45"/>
        <v>0</v>
      </c>
      <c r="L140" s="335"/>
      <c r="M140" s="337">
        <f t="shared" si="40"/>
        <v>0</v>
      </c>
      <c r="N140" s="337">
        <f t="shared" si="41"/>
        <v>0</v>
      </c>
      <c r="O140" s="337">
        <f t="shared" si="42"/>
        <v>0</v>
      </c>
      <c r="P140" s="1"/>
    </row>
    <row r="141" spans="1:16" x14ac:dyDescent="0.2">
      <c r="A141" s="335"/>
      <c r="B141" s="349"/>
      <c r="C141" s="335"/>
      <c r="D141" s="336"/>
      <c r="E141" s="337"/>
      <c r="F141" s="337">
        <f t="shared" si="43"/>
        <v>0</v>
      </c>
      <c r="G141" s="336"/>
      <c r="H141" s="337"/>
      <c r="I141" s="337">
        <f t="shared" si="44"/>
        <v>0</v>
      </c>
      <c r="J141" s="335"/>
      <c r="K141" s="336">
        <f t="shared" si="45"/>
        <v>0</v>
      </c>
      <c r="L141" s="335"/>
      <c r="M141" s="337">
        <f t="shared" si="40"/>
        <v>0</v>
      </c>
      <c r="N141" s="337">
        <f t="shared" si="41"/>
        <v>0</v>
      </c>
      <c r="O141" s="337">
        <f t="shared" si="42"/>
        <v>0</v>
      </c>
      <c r="P141" s="1"/>
    </row>
    <row r="142" spans="1:16" x14ac:dyDescent="0.2">
      <c r="A142" s="335"/>
      <c r="B142" s="349"/>
      <c r="C142" s="335"/>
      <c r="D142" s="336"/>
      <c r="E142" s="337"/>
      <c r="F142" s="337">
        <f t="shared" si="43"/>
        <v>0</v>
      </c>
      <c r="G142" s="336"/>
      <c r="H142" s="337"/>
      <c r="I142" s="337">
        <f t="shared" si="44"/>
        <v>0</v>
      </c>
      <c r="J142" s="335"/>
      <c r="K142" s="336">
        <f t="shared" si="45"/>
        <v>0</v>
      </c>
      <c r="L142" s="335"/>
      <c r="M142" s="337">
        <f t="shared" si="40"/>
        <v>0</v>
      </c>
      <c r="N142" s="337">
        <f t="shared" si="41"/>
        <v>0</v>
      </c>
      <c r="O142" s="337">
        <f t="shared" si="42"/>
        <v>0</v>
      </c>
      <c r="P142" s="1"/>
    </row>
    <row r="143" spans="1:16" x14ac:dyDescent="0.2">
      <c r="A143" s="335"/>
      <c r="B143" s="349"/>
      <c r="C143" s="335"/>
      <c r="D143" s="336"/>
      <c r="E143" s="337"/>
      <c r="F143" s="337">
        <f t="shared" si="43"/>
        <v>0</v>
      </c>
      <c r="G143" s="336"/>
      <c r="H143" s="337"/>
      <c r="I143" s="337">
        <f t="shared" si="44"/>
        <v>0</v>
      </c>
      <c r="J143" s="335"/>
      <c r="K143" s="336">
        <f t="shared" si="45"/>
        <v>0</v>
      </c>
      <c r="L143" s="335"/>
      <c r="M143" s="337">
        <f t="shared" si="40"/>
        <v>0</v>
      </c>
      <c r="N143" s="337">
        <f t="shared" si="41"/>
        <v>0</v>
      </c>
      <c r="O143" s="337">
        <f t="shared" si="42"/>
        <v>0</v>
      </c>
      <c r="P143" s="1"/>
    </row>
    <row r="144" spans="1:16" x14ac:dyDescent="0.2">
      <c r="A144" s="335"/>
      <c r="B144" s="349"/>
      <c r="C144" s="335"/>
      <c r="D144" s="336"/>
      <c r="E144" s="337"/>
      <c r="F144" s="337">
        <f t="shared" si="43"/>
        <v>0</v>
      </c>
      <c r="G144" s="336"/>
      <c r="H144" s="337"/>
      <c r="I144" s="337">
        <f t="shared" si="44"/>
        <v>0</v>
      </c>
      <c r="J144" s="335"/>
      <c r="K144" s="336">
        <f t="shared" si="45"/>
        <v>0</v>
      </c>
      <c r="L144" s="335"/>
      <c r="M144" s="337">
        <f t="shared" si="40"/>
        <v>0</v>
      </c>
      <c r="N144" s="337">
        <f t="shared" si="41"/>
        <v>0</v>
      </c>
      <c r="O144" s="337">
        <f t="shared" si="42"/>
        <v>0</v>
      </c>
      <c r="P144" s="1"/>
    </row>
    <row r="145" spans="1:16" x14ac:dyDescent="0.2">
      <c r="A145" s="335"/>
      <c r="B145" s="349"/>
      <c r="C145" s="335"/>
      <c r="D145" s="336"/>
      <c r="E145" s="337"/>
      <c r="F145" s="337">
        <f t="shared" si="43"/>
        <v>0</v>
      </c>
      <c r="G145" s="336"/>
      <c r="H145" s="337"/>
      <c r="I145" s="337">
        <f t="shared" si="44"/>
        <v>0</v>
      </c>
      <c r="J145" s="335"/>
      <c r="K145" s="336">
        <f t="shared" si="45"/>
        <v>0</v>
      </c>
      <c r="L145" s="335"/>
      <c r="M145" s="337">
        <f t="shared" si="40"/>
        <v>0</v>
      </c>
      <c r="N145" s="337">
        <f t="shared" si="41"/>
        <v>0</v>
      </c>
      <c r="O145" s="337">
        <f t="shared" si="42"/>
        <v>0</v>
      </c>
      <c r="P145" s="1"/>
    </row>
    <row r="146" spans="1:16" x14ac:dyDescent="0.2">
      <c r="A146" s="335"/>
      <c r="B146" s="349"/>
      <c r="C146" s="335"/>
      <c r="D146" s="336"/>
      <c r="E146" s="337"/>
      <c r="F146" s="337">
        <f t="shared" si="43"/>
        <v>0</v>
      </c>
      <c r="G146" s="336"/>
      <c r="H146" s="337"/>
      <c r="I146" s="337">
        <f t="shared" si="44"/>
        <v>0</v>
      </c>
      <c r="J146" s="335"/>
      <c r="K146" s="336">
        <f t="shared" si="45"/>
        <v>0</v>
      </c>
      <c r="L146" s="335"/>
      <c r="M146" s="337">
        <f t="shared" si="40"/>
        <v>0</v>
      </c>
      <c r="N146" s="337">
        <f t="shared" si="41"/>
        <v>0</v>
      </c>
      <c r="O146" s="337">
        <f t="shared" si="42"/>
        <v>0</v>
      </c>
      <c r="P146" s="1"/>
    </row>
    <row r="147" spans="1:16" x14ac:dyDescent="0.2">
      <c r="A147" s="335"/>
      <c r="B147" s="349"/>
      <c r="C147" s="335"/>
      <c r="D147" s="336"/>
      <c r="E147" s="337"/>
      <c r="F147" s="337">
        <f t="shared" si="43"/>
        <v>0</v>
      </c>
      <c r="G147" s="336"/>
      <c r="H147" s="337"/>
      <c r="I147" s="337">
        <f t="shared" ref="I147:I152" si="46">H147*G147</f>
        <v>0</v>
      </c>
      <c r="J147" s="335"/>
      <c r="K147" s="336">
        <f t="shared" ref="K147:K152" si="47">G147*J147</f>
        <v>0</v>
      </c>
      <c r="L147" s="335"/>
      <c r="M147" s="337">
        <f t="shared" si="40"/>
        <v>0</v>
      </c>
      <c r="N147" s="337">
        <f t="shared" si="41"/>
        <v>0</v>
      </c>
      <c r="O147" s="337">
        <f t="shared" si="42"/>
        <v>0</v>
      </c>
      <c r="P147" s="1"/>
    </row>
    <row r="148" spans="1:16" x14ac:dyDescent="0.2">
      <c r="A148" s="335"/>
      <c r="B148" s="349"/>
      <c r="C148" s="335"/>
      <c r="D148" s="336"/>
      <c r="E148" s="337"/>
      <c r="F148" s="337">
        <f t="shared" ref="F148:F152" si="48">E148*D148</f>
        <v>0</v>
      </c>
      <c r="G148" s="336"/>
      <c r="H148" s="337"/>
      <c r="I148" s="337">
        <f t="shared" si="46"/>
        <v>0</v>
      </c>
      <c r="J148" s="335"/>
      <c r="K148" s="336">
        <f t="shared" si="47"/>
        <v>0</v>
      </c>
      <c r="L148" s="335"/>
      <c r="M148" s="337">
        <f t="shared" si="40"/>
        <v>0</v>
      </c>
      <c r="N148" s="337">
        <f t="shared" si="41"/>
        <v>0</v>
      </c>
      <c r="O148" s="337">
        <f t="shared" si="42"/>
        <v>0</v>
      </c>
      <c r="P148" s="1"/>
    </row>
    <row r="149" spans="1:16" x14ac:dyDescent="0.2">
      <c r="A149" s="335"/>
      <c r="B149" s="349"/>
      <c r="C149" s="335"/>
      <c r="D149" s="336"/>
      <c r="E149" s="337"/>
      <c r="F149" s="337">
        <f t="shared" si="48"/>
        <v>0</v>
      </c>
      <c r="G149" s="336"/>
      <c r="H149" s="337"/>
      <c r="I149" s="337">
        <f t="shared" si="46"/>
        <v>0</v>
      </c>
      <c r="J149" s="335"/>
      <c r="K149" s="336">
        <f t="shared" si="47"/>
        <v>0</v>
      </c>
      <c r="L149" s="335"/>
      <c r="M149" s="337">
        <f t="shared" si="40"/>
        <v>0</v>
      </c>
      <c r="N149" s="337">
        <f t="shared" si="41"/>
        <v>0</v>
      </c>
      <c r="O149" s="337">
        <f t="shared" si="42"/>
        <v>0</v>
      </c>
      <c r="P149" s="1"/>
    </row>
    <row r="150" spans="1:16" x14ac:dyDescent="0.2">
      <c r="A150" s="335"/>
      <c r="B150" s="349"/>
      <c r="C150" s="335"/>
      <c r="D150" s="336"/>
      <c r="E150" s="337"/>
      <c r="F150" s="337">
        <f t="shared" si="48"/>
        <v>0</v>
      </c>
      <c r="G150" s="336"/>
      <c r="H150" s="337"/>
      <c r="I150" s="337">
        <f t="shared" si="46"/>
        <v>0</v>
      </c>
      <c r="J150" s="335"/>
      <c r="K150" s="336">
        <f t="shared" si="47"/>
        <v>0</v>
      </c>
      <c r="L150" s="335"/>
      <c r="M150" s="337">
        <f t="shared" si="40"/>
        <v>0</v>
      </c>
      <c r="N150" s="337">
        <f t="shared" si="41"/>
        <v>0</v>
      </c>
      <c r="O150" s="337">
        <f t="shared" si="42"/>
        <v>0</v>
      </c>
      <c r="P150" s="1"/>
    </row>
    <row r="151" spans="1:16" x14ac:dyDescent="0.2">
      <c r="A151" s="335"/>
      <c r="B151" s="349"/>
      <c r="C151" s="335"/>
      <c r="D151" s="336"/>
      <c r="E151" s="337"/>
      <c r="F151" s="337">
        <f t="shared" si="48"/>
        <v>0</v>
      </c>
      <c r="G151" s="336"/>
      <c r="H151" s="337"/>
      <c r="I151" s="337">
        <f t="shared" si="46"/>
        <v>0</v>
      </c>
      <c r="J151" s="335"/>
      <c r="K151" s="336">
        <f t="shared" si="47"/>
        <v>0</v>
      </c>
      <c r="L151" s="335"/>
      <c r="M151" s="337">
        <f t="shared" si="40"/>
        <v>0</v>
      </c>
      <c r="N151" s="337">
        <f t="shared" si="41"/>
        <v>0</v>
      </c>
      <c r="O151" s="337">
        <f t="shared" si="42"/>
        <v>0</v>
      </c>
      <c r="P151" s="1"/>
    </row>
    <row r="152" spans="1:16" x14ac:dyDescent="0.2">
      <c r="A152" s="335"/>
      <c r="B152" s="349"/>
      <c r="C152" s="335"/>
      <c r="D152" s="336"/>
      <c r="E152" s="337"/>
      <c r="F152" s="337">
        <f t="shared" si="48"/>
        <v>0</v>
      </c>
      <c r="G152" s="336"/>
      <c r="H152" s="337"/>
      <c r="I152" s="337">
        <f t="shared" si="46"/>
        <v>0</v>
      </c>
      <c r="J152" s="335"/>
      <c r="K152" s="336">
        <f t="shared" si="47"/>
        <v>0</v>
      </c>
      <c r="L152" s="335"/>
      <c r="M152" s="337">
        <f t="shared" si="40"/>
        <v>0</v>
      </c>
      <c r="N152" s="337">
        <f t="shared" si="41"/>
        <v>0</v>
      </c>
      <c r="O152" s="337">
        <f t="shared" si="42"/>
        <v>0</v>
      </c>
      <c r="P152" s="1"/>
    </row>
    <row r="153" spans="1:16" x14ac:dyDescent="0.2">
      <c r="A153" s="335"/>
      <c r="B153" s="349"/>
      <c r="C153" s="335"/>
      <c r="D153" s="336"/>
      <c r="E153" s="337"/>
      <c r="F153" s="337">
        <f>E153*D153</f>
        <v>0</v>
      </c>
      <c r="G153" s="336"/>
      <c r="H153" s="337"/>
      <c r="I153" s="337">
        <f>H153*G153</f>
        <v>0</v>
      </c>
      <c r="J153" s="335"/>
      <c r="K153" s="336">
        <f>G153*J153</f>
        <v>0</v>
      </c>
      <c r="L153" s="335"/>
      <c r="M153" s="337">
        <f t="shared" si="40"/>
        <v>0</v>
      </c>
      <c r="N153" s="337">
        <f t="shared" si="41"/>
        <v>0</v>
      </c>
      <c r="O153" s="337">
        <f t="shared" si="42"/>
        <v>0</v>
      </c>
      <c r="P153" s="1"/>
    </row>
    <row r="154" spans="1:16" x14ac:dyDescent="0.2">
      <c r="A154" s="483" t="s">
        <v>62</v>
      </c>
      <c r="B154" s="484"/>
      <c r="C154" s="484"/>
      <c r="D154" s="485">
        <f>SUM(D138:D153)</f>
        <v>0</v>
      </c>
      <c r="E154" s="486"/>
      <c r="F154" s="486">
        <f>SUM(F138:F153)</f>
        <v>0</v>
      </c>
      <c r="G154" s="485">
        <f>SUM(G138:G153)</f>
        <v>0</v>
      </c>
      <c r="H154" s="486"/>
      <c r="I154" s="486">
        <f>SUM(I138:I153)</f>
        <v>0</v>
      </c>
      <c r="J154" s="484"/>
      <c r="K154" s="487">
        <f>SUM(K138:K153)</f>
        <v>0</v>
      </c>
      <c r="L154" s="484"/>
      <c r="M154" s="486"/>
      <c r="N154" s="488">
        <f>SUM(N138:N153)</f>
        <v>0</v>
      </c>
      <c r="O154" s="489">
        <f>SUM(O138:O153)</f>
        <v>0</v>
      </c>
      <c r="P154" s="1"/>
    </row>
    <row r="155" spans="1:16" x14ac:dyDescent="0.2">
      <c r="A155" s="335"/>
      <c r="B155" s="349"/>
      <c r="C155" s="335"/>
      <c r="D155" s="336"/>
      <c r="E155" s="337"/>
      <c r="F155" s="337">
        <f t="shared" ref="F155:F171" si="49">E155*D155</f>
        <v>0</v>
      </c>
      <c r="G155" s="336"/>
      <c r="H155" s="337"/>
      <c r="I155" s="337">
        <f t="shared" ref="I155:I168" si="50">H155*G155</f>
        <v>0</v>
      </c>
      <c r="J155" s="335"/>
      <c r="K155" s="336">
        <f t="shared" ref="K155:K167" si="51">G155*J155</f>
        <v>0</v>
      </c>
      <c r="L155" s="335"/>
      <c r="M155" s="337">
        <f t="shared" ref="M155:M171" si="52">H155*L155</f>
        <v>0</v>
      </c>
      <c r="N155" s="337">
        <f t="shared" ref="N155:N171" si="53">K155*M155</f>
        <v>0</v>
      </c>
      <c r="O155" s="337">
        <f t="shared" ref="O155:O171" si="54">H155*K155</f>
        <v>0</v>
      </c>
      <c r="P155" s="1"/>
    </row>
    <row r="156" spans="1:16" x14ac:dyDescent="0.2">
      <c r="A156" s="335"/>
      <c r="B156" s="349"/>
      <c r="C156" s="335"/>
      <c r="D156" s="336"/>
      <c r="E156" s="337"/>
      <c r="F156" s="337">
        <f t="shared" si="49"/>
        <v>0</v>
      </c>
      <c r="G156" s="336"/>
      <c r="H156" s="337"/>
      <c r="I156" s="337">
        <f t="shared" si="50"/>
        <v>0</v>
      </c>
      <c r="J156" s="335"/>
      <c r="K156" s="336">
        <f t="shared" si="51"/>
        <v>0</v>
      </c>
      <c r="L156" s="335"/>
      <c r="M156" s="337">
        <f t="shared" si="52"/>
        <v>0</v>
      </c>
      <c r="N156" s="337">
        <f t="shared" si="53"/>
        <v>0</v>
      </c>
      <c r="O156" s="337">
        <f t="shared" si="54"/>
        <v>0</v>
      </c>
      <c r="P156" s="1"/>
    </row>
    <row r="157" spans="1:16" x14ac:dyDescent="0.2">
      <c r="A157" s="335"/>
      <c r="B157" s="349"/>
      <c r="C157" s="335"/>
      <c r="D157" s="336"/>
      <c r="E157" s="337"/>
      <c r="F157" s="337">
        <f t="shared" si="49"/>
        <v>0</v>
      </c>
      <c r="G157" s="336"/>
      <c r="H157" s="337"/>
      <c r="I157" s="337">
        <f t="shared" si="50"/>
        <v>0</v>
      </c>
      <c r="J157" s="335"/>
      <c r="K157" s="336">
        <f t="shared" si="51"/>
        <v>0</v>
      </c>
      <c r="L157" s="335"/>
      <c r="M157" s="337">
        <f t="shared" si="52"/>
        <v>0</v>
      </c>
      <c r="N157" s="337">
        <f t="shared" si="53"/>
        <v>0</v>
      </c>
      <c r="O157" s="337">
        <f t="shared" si="54"/>
        <v>0</v>
      </c>
      <c r="P157" s="1"/>
    </row>
    <row r="158" spans="1:16" x14ac:dyDescent="0.2">
      <c r="A158" s="335"/>
      <c r="B158" s="349"/>
      <c r="C158" s="335"/>
      <c r="D158" s="336"/>
      <c r="E158" s="337"/>
      <c r="F158" s="337">
        <f t="shared" si="49"/>
        <v>0</v>
      </c>
      <c r="G158" s="336"/>
      <c r="H158" s="337"/>
      <c r="I158" s="337">
        <f t="shared" si="50"/>
        <v>0</v>
      </c>
      <c r="J158" s="335"/>
      <c r="K158" s="336">
        <f t="shared" si="51"/>
        <v>0</v>
      </c>
      <c r="L158" s="335"/>
      <c r="M158" s="337">
        <f t="shared" si="52"/>
        <v>0</v>
      </c>
      <c r="N158" s="337">
        <f t="shared" si="53"/>
        <v>0</v>
      </c>
      <c r="O158" s="337">
        <f t="shared" si="54"/>
        <v>0</v>
      </c>
      <c r="P158" s="1"/>
    </row>
    <row r="159" spans="1:16" x14ac:dyDescent="0.2">
      <c r="A159" s="335"/>
      <c r="B159" s="349"/>
      <c r="C159" s="335"/>
      <c r="D159" s="336"/>
      <c r="E159" s="337"/>
      <c r="F159" s="337">
        <f t="shared" si="49"/>
        <v>0</v>
      </c>
      <c r="G159" s="336"/>
      <c r="H159" s="337"/>
      <c r="I159" s="337">
        <f t="shared" si="50"/>
        <v>0</v>
      </c>
      <c r="J159" s="335"/>
      <c r="K159" s="336">
        <f t="shared" si="51"/>
        <v>0</v>
      </c>
      <c r="L159" s="335"/>
      <c r="M159" s="337">
        <f t="shared" si="52"/>
        <v>0</v>
      </c>
      <c r="N159" s="337">
        <f t="shared" si="53"/>
        <v>0</v>
      </c>
      <c r="O159" s="337">
        <f t="shared" si="54"/>
        <v>0</v>
      </c>
      <c r="P159" s="1"/>
    </row>
    <row r="160" spans="1:16" x14ac:dyDescent="0.2">
      <c r="A160" s="335"/>
      <c r="B160" s="349"/>
      <c r="C160" s="335"/>
      <c r="D160" s="336"/>
      <c r="E160" s="337"/>
      <c r="F160" s="337">
        <f t="shared" si="49"/>
        <v>0</v>
      </c>
      <c r="G160" s="336"/>
      <c r="H160" s="337"/>
      <c r="I160" s="337">
        <f t="shared" si="50"/>
        <v>0</v>
      </c>
      <c r="J160" s="335"/>
      <c r="K160" s="336">
        <f t="shared" si="51"/>
        <v>0</v>
      </c>
      <c r="L160" s="335"/>
      <c r="M160" s="337">
        <f t="shared" si="52"/>
        <v>0</v>
      </c>
      <c r="N160" s="337">
        <f t="shared" si="53"/>
        <v>0</v>
      </c>
      <c r="O160" s="337">
        <f t="shared" si="54"/>
        <v>0</v>
      </c>
      <c r="P160" s="1"/>
    </row>
    <row r="161" spans="1:16" x14ac:dyDescent="0.2">
      <c r="A161" s="335"/>
      <c r="B161" s="349"/>
      <c r="C161" s="335"/>
      <c r="D161" s="336"/>
      <c r="E161" s="337"/>
      <c r="F161" s="337">
        <f t="shared" si="49"/>
        <v>0</v>
      </c>
      <c r="G161" s="336"/>
      <c r="H161" s="337"/>
      <c r="I161" s="337">
        <f t="shared" si="50"/>
        <v>0</v>
      </c>
      <c r="J161" s="335"/>
      <c r="K161" s="336">
        <f t="shared" si="51"/>
        <v>0</v>
      </c>
      <c r="L161" s="335"/>
      <c r="M161" s="337">
        <f t="shared" si="52"/>
        <v>0</v>
      </c>
      <c r="N161" s="337">
        <f t="shared" si="53"/>
        <v>0</v>
      </c>
      <c r="O161" s="337">
        <f t="shared" si="54"/>
        <v>0</v>
      </c>
      <c r="P161" s="1"/>
    </row>
    <row r="162" spans="1:16" x14ac:dyDescent="0.2">
      <c r="A162" s="335"/>
      <c r="B162" s="349"/>
      <c r="C162" s="335"/>
      <c r="D162" s="336"/>
      <c r="E162" s="337"/>
      <c r="F162" s="337">
        <f t="shared" si="49"/>
        <v>0</v>
      </c>
      <c r="G162" s="336"/>
      <c r="H162" s="337"/>
      <c r="I162" s="337">
        <f t="shared" si="50"/>
        <v>0</v>
      </c>
      <c r="J162" s="335"/>
      <c r="K162" s="336">
        <f t="shared" si="51"/>
        <v>0</v>
      </c>
      <c r="L162" s="335"/>
      <c r="M162" s="337">
        <f t="shared" si="52"/>
        <v>0</v>
      </c>
      <c r="N162" s="337">
        <f t="shared" si="53"/>
        <v>0</v>
      </c>
      <c r="O162" s="337">
        <f t="shared" si="54"/>
        <v>0</v>
      </c>
      <c r="P162" s="1"/>
    </row>
    <row r="163" spans="1:16" x14ac:dyDescent="0.2">
      <c r="A163" s="335"/>
      <c r="B163" s="349"/>
      <c r="C163" s="335"/>
      <c r="D163" s="336"/>
      <c r="E163" s="337"/>
      <c r="F163" s="337">
        <f t="shared" si="49"/>
        <v>0</v>
      </c>
      <c r="G163" s="336"/>
      <c r="H163" s="337"/>
      <c r="I163" s="337">
        <f t="shared" si="50"/>
        <v>0</v>
      </c>
      <c r="J163" s="335"/>
      <c r="K163" s="336">
        <f t="shared" si="51"/>
        <v>0</v>
      </c>
      <c r="L163" s="335"/>
      <c r="M163" s="337">
        <f t="shared" si="52"/>
        <v>0</v>
      </c>
      <c r="N163" s="337">
        <f t="shared" si="53"/>
        <v>0</v>
      </c>
      <c r="O163" s="337">
        <f t="shared" si="54"/>
        <v>0</v>
      </c>
      <c r="P163" s="1"/>
    </row>
    <row r="164" spans="1:16" x14ac:dyDescent="0.2">
      <c r="A164" s="335"/>
      <c r="B164" s="349"/>
      <c r="C164" s="335"/>
      <c r="D164" s="336"/>
      <c r="E164" s="337"/>
      <c r="F164" s="337">
        <f t="shared" si="49"/>
        <v>0</v>
      </c>
      <c r="G164" s="336"/>
      <c r="H164" s="337"/>
      <c r="I164" s="337">
        <f t="shared" si="50"/>
        <v>0</v>
      </c>
      <c r="J164" s="335"/>
      <c r="K164" s="336">
        <f t="shared" si="51"/>
        <v>0</v>
      </c>
      <c r="L164" s="335"/>
      <c r="M164" s="337">
        <f t="shared" si="52"/>
        <v>0</v>
      </c>
      <c r="N164" s="337">
        <f t="shared" si="53"/>
        <v>0</v>
      </c>
      <c r="O164" s="337">
        <f t="shared" si="54"/>
        <v>0</v>
      </c>
      <c r="P164" s="1"/>
    </row>
    <row r="165" spans="1:16" x14ac:dyDescent="0.2">
      <c r="A165" s="335"/>
      <c r="B165" s="349"/>
      <c r="C165" s="335"/>
      <c r="D165" s="336"/>
      <c r="E165" s="337"/>
      <c r="F165" s="337">
        <f t="shared" si="49"/>
        <v>0</v>
      </c>
      <c r="G165" s="336"/>
      <c r="H165" s="337"/>
      <c r="I165" s="337">
        <f t="shared" si="50"/>
        <v>0</v>
      </c>
      <c r="J165" s="335"/>
      <c r="K165" s="336">
        <f t="shared" si="51"/>
        <v>0</v>
      </c>
      <c r="L165" s="335"/>
      <c r="M165" s="337">
        <f t="shared" si="52"/>
        <v>0</v>
      </c>
      <c r="N165" s="337">
        <f t="shared" si="53"/>
        <v>0</v>
      </c>
      <c r="O165" s="337">
        <f t="shared" si="54"/>
        <v>0</v>
      </c>
      <c r="P165" s="1"/>
    </row>
    <row r="166" spans="1:16" x14ac:dyDescent="0.2">
      <c r="A166" s="335"/>
      <c r="B166" s="349"/>
      <c r="C166" s="335"/>
      <c r="D166" s="336"/>
      <c r="E166" s="337"/>
      <c r="F166" s="337">
        <f t="shared" si="49"/>
        <v>0</v>
      </c>
      <c r="G166" s="336"/>
      <c r="H166" s="337"/>
      <c r="I166" s="337">
        <f t="shared" si="50"/>
        <v>0</v>
      </c>
      <c r="J166" s="335"/>
      <c r="K166" s="336">
        <f t="shared" si="51"/>
        <v>0</v>
      </c>
      <c r="L166" s="335"/>
      <c r="M166" s="337">
        <f t="shared" si="52"/>
        <v>0</v>
      </c>
      <c r="N166" s="337">
        <f t="shared" si="53"/>
        <v>0</v>
      </c>
      <c r="O166" s="337">
        <f t="shared" si="54"/>
        <v>0</v>
      </c>
      <c r="P166" s="1"/>
    </row>
    <row r="167" spans="1:16" x14ac:dyDescent="0.2">
      <c r="A167" s="335"/>
      <c r="B167" s="349"/>
      <c r="C167" s="335"/>
      <c r="D167" s="336"/>
      <c r="E167" s="337"/>
      <c r="F167" s="337">
        <f t="shared" si="49"/>
        <v>0</v>
      </c>
      <c r="G167" s="336"/>
      <c r="H167" s="337"/>
      <c r="I167" s="337">
        <f t="shared" si="50"/>
        <v>0</v>
      </c>
      <c r="J167" s="335"/>
      <c r="K167" s="336">
        <f t="shared" si="51"/>
        <v>0</v>
      </c>
      <c r="L167" s="335"/>
      <c r="M167" s="337">
        <f t="shared" si="52"/>
        <v>0</v>
      </c>
      <c r="N167" s="337">
        <f t="shared" si="53"/>
        <v>0</v>
      </c>
      <c r="O167" s="337">
        <f t="shared" si="54"/>
        <v>0</v>
      </c>
      <c r="P167" s="1"/>
    </row>
    <row r="168" spans="1:16" x14ac:dyDescent="0.2">
      <c r="A168" s="335"/>
      <c r="B168" s="349"/>
      <c r="C168" s="335"/>
      <c r="D168" s="336"/>
      <c r="E168" s="337"/>
      <c r="F168" s="337">
        <f t="shared" si="49"/>
        <v>0</v>
      </c>
      <c r="G168" s="336"/>
      <c r="H168" s="337"/>
      <c r="I168" s="337">
        <f t="shared" si="50"/>
        <v>0</v>
      </c>
      <c r="J168" s="335"/>
      <c r="K168" s="336">
        <f t="shared" ref="K168:K170" si="55">G168*J168</f>
        <v>0</v>
      </c>
      <c r="L168" s="335"/>
      <c r="M168" s="337">
        <f t="shared" si="52"/>
        <v>0</v>
      </c>
      <c r="N168" s="337">
        <f t="shared" si="53"/>
        <v>0</v>
      </c>
      <c r="O168" s="337">
        <f t="shared" si="54"/>
        <v>0</v>
      </c>
      <c r="P168" s="1"/>
    </row>
    <row r="169" spans="1:16" x14ac:dyDescent="0.2">
      <c r="A169" s="335"/>
      <c r="B169" s="349"/>
      <c r="C169" s="335"/>
      <c r="D169" s="336"/>
      <c r="E169" s="337"/>
      <c r="F169" s="337">
        <f t="shared" si="49"/>
        <v>0</v>
      </c>
      <c r="G169" s="336"/>
      <c r="H169" s="337"/>
      <c r="I169" s="337">
        <f t="shared" ref="I169:I170" si="56">H169*G169</f>
        <v>0</v>
      </c>
      <c r="J169" s="335"/>
      <c r="K169" s="336">
        <f t="shared" si="55"/>
        <v>0</v>
      </c>
      <c r="L169" s="335"/>
      <c r="M169" s="337">
        <f t="shared" si="52"/>
        <v>0</v>
      </c>
      <c r="N169" s="337">
        <f t="shared" si="53"/>
        <v>0</v>
      </c>
      <c r="O169" s="337">
        <f t="shared" si="54"/>
        <v>0</v>
      </c>
      <c r="P169" s="1"/>
    </row>
    <row r="170" spans="1:16" x14ac:dyDescent="0.2">
      <c r="A170" s="335"/>
      <c r="B170" s="349"/>
      <c r="C170" s="335"/>
      <c r="D170" s="336"/>
      <c r="E170" s="337"/>
      <c r="F170" s="337">
        <f t="shared" si="49"/>
        <v>0</v>
      </c>
      <c r="G170" s="336"/>
      <c r="H170" s="337"/>
      <c r="I170" s="337">
        <f t="shared" si="56"/>
        <v>0</v>
      </c>
      <c r="J170" s="335"/>
      <c r="K170" s="336">
        <f t="shared" si="55"/>
        <v>0</v>
      </c>
      <c r="L170" s="335"/>
      <c r="M170" s="337">
        <f t="shared" si="52"/>
        <v>0</v>
      </c>
      <c r="N170" s="337">
        <f t="shared" si="53"/>
        <v>0</v>
      </c>
      <c r="O170" s="337">
        <f t="shared" si="54"/>
        <v>0</v>
      </c>
      <c r="P170" s="1"/>
    </row>
    <row r="171" spans="1:16" x14ac:dyDescent="0.2">
      <c r="A171" s="335"/>
      <c r="B171" s="349"/>
      <c r="C171" s="335"/>
      <c r="D171" s="336"/>
      <c r="E171" s="337"/>
      <c r="F171" s="337">
        <f t="shared" si="49"/>
        <v>0</v>
      </c>
      <c r="G171" s="336"/>
      <c r="H171" s="337"/>
      <c r="I171" s="337">
        <f>H171*G171</f>
        <v>0</v>
      </c>
      <c r="J171" s="335"/>
      <c r="K171" s="336">
        <f>G171*J171</f>
        <v>0</v>
      </c>
      <c r="L171" s="335"/>
      <c r="M171" s="337">
        <f t="shared" si="52"/>
        <v>0</v>
      </c>
      <c r="N171" s="337">
        <f t="shared" si="53"/>
        <v>0</v>
      </c>
      <c r="O171" s="337">
        <f t="shared" si="54"/>
        <v>0</v>
      </c>
      <c r="P171" s="1"/>
    </row>
    <row r="172" spans="1:16" ht="12" thickBot="1" x14ac:dyDescent="0.25">
      <c r="A172" s="433" t="s">
        <v>63</v>
      </c>
      <c r="B172" s="433"/>
      <c r="C172" s="502"/>
      <c r="D172" s="499">
        <f>SUM(D155:D171)</f>
        <v>0</v>
      </c>
      <c r="E172" s="513"/>
      <c r="F172" s="513">
        <f>SUM(F155:F171)</f>
        <v>0</v>
      </c>
      <c r="G172" s="499">
        <f>SUM(G155:G171)</f>
        <v>0</v>
      </c>
      <c r="H172" s="513"/>
      <c r="I172" s="513">
        <f>SUM(I155:I171)</f>
        <v>0</v>
      </c>
      <c r="J172" s="502"/>
      <c r="K172" s="514">
        <f>SUM(K155:K171)</f>
        <v>0</v>
      </c>
      <c r="L172" s="502"/>
      <c r="M172" s="513"/>
      <c r="N172" s="515">
        <f>SUM(N155:N171)</f>
        <v>0</v>
      </c>
      <c r="O172" s="467">
        <f>SUM(O155:O171)</f>
        <v>0</v>
      </c>
      <c r="P172" s="1"/>
    </row>
    <row r="173" spans="1:16" ht="12" thickTop="1" x14ac:dyDescent="0.2">
      <c r="A173" s="490" t="s">
        <v>936</v>
      </c>
      <c r="B173" s="516"/>
      <c r="C173" s="338"/>
      <c r="D173" s="339"/>
      <c r="E173" s="340"/>
      <c r="F173" s="340">
        <f>F179</f>
        <v>0</v>
      </c>
      <c r="G173" s="339"/>
      <c r="H173" s="341"/>
      <c r="I173" s="340">
        <f>I179</f>
        <v>0</v>
      </c>
      <c r="J173" s="342"/>
      <c r="K173" s="339"/>
      <c r="L173" s="342"/>
      <c r="M173" s="341"/>
      <c r="N173" s="340">
        <f>N179</f>
        <v>0</v>
      </c>
      <c r="O173" s="491">
        <f>O179</f>
        <v>0</v>
      </c>
      <c r="P173" s="1"/>
    </row>
    <row r="174" spans="1:16" x14ac:dyDescent="0.2">
      <c r="A174" s="355"/>
      <c r="B174" s="517"/>
      <c r="C174" s="356"/>
      <c r="D174" s="357"/>
      <c r="E174" s="358"/>
      <c r="F174" s="358">
        <f>E174*D174</f>
        <v>0</v>
      </c>
      <c r="G174" s="357"/>
      <c r="H174" s="359"/>
      <c r="I174" s="358">
        <f>H174*G174</f>
        <v>0</v>
      </c>
      <c r="J174" s="360"/>
      <c r="K174" s="357">
        <f>G174*J174</f>
        <v>0</v>
      </c>
      <c r="L174" s="360"/>
      <c r="M174" s="359">
        <f>H174*L174</f>
        <v>0</v>
      </c>
      <c r="N174" s="358">
        <f>K174*M174</f>
        <v>0</v>
      </c>
      <c r="O174" s="358">
        <f>H174*K174</f>
        <v>0</v>
      </c>
      <c r="P174" s="1"/>
    </row>
    <row r="175" spans="1:16" x14ac:dyDescent="0.2">
      <c r="A175" s="355"/>
      <c r="B175" s="517"/>
      <c r="C175" s="356"/>
      <c r="D175" s="357"/>
      <c r="E175" s="358"/>
      <c r="F175" s="358">
        <f>E175*D175</f>
        <v>0</v>
      </c>
      <c r="G175" s="357"/>
      <c r="H175" s="359"/>
      <c r="I175" s="358">
        <f>H175*G175</f>
        <v>0</v>
      </c>
      <c r="J175" s="360"/>
      <c r="K175" s="357">
        <f>G175*J175</f>
        <v>0</v>
      </c>
      <c r="L175" s="360"/>
      <c r="M175" s="359">
        <f>H175*L175</f>
        <v>0</v>
      </c>
      <c r="N175" s="358">
        <f>K175*M175</f>
        <v>0</v>
      </c>
      <c r="O175" s="358">
        <f>H175*K175</f>
        <v>0</v>
      </c>
      <c r="P175" s="1"/>
    </row>
    <row r="176" spans="1:16" x14ac:dyDescent="0.2">
      <c r="A176" s="355"/>
      <c r="B176" s="517"/>
      <c r="C176" s="356"/>
      <c r="D176" s="357"/>
      <c r="E176" s="358"/>
      <c r="F176" s="358">
        <f>E176*D176</f>
        <v>0</v>
      </c>
      <c r="G176" s="357"/>
      <c r="H176" s="359"/>
      <c r="I176" s="358">
        <f>H176*G176</f>
        <v>0</v>
      </c>
      <c r="J176" s="360"/>
      <c r="K176" s="357">
        <f>G176*J176</f>
        <v>0</v>
      </c>
      <c r="L176" s="360"/>
      <c r="M176" s="359">
        <f>H176*L176</f>
        <v>0</v>
      </c>
      <c r="N176" s="358">
        <f>K176*M176</f>
        <v>0</v>
      </c>
      <c r="O176" s="358">
        <f>H176*K176</f>
        <v>0</v>
      </c>
      <c r="P176" s="1"/>
    </row>
    <row r="177" spans="1:16" x14ac:dyDescent="0.2">
      <c r="A177" s="355"/>
      <c r="B177" s="517"/>
      <c r="C177" s="356"/>
      <c r="D177" s="357"/>
      <c r="E177" s="358"/>
      <c r="F177" s="358">
        <f>E177*D177</f>
        <v>0</v>
      </c>
      <c r="G177" s="357"/>
      <c r="H177" s="359"/>
      <c r="I177" s="358">
        <f>H177*G177</f>
        <v>0</v>
      </c>
      <c r="J177" s="360"/>
      <c r="K177" s="357">
        <f>G177*J177</f>
        <v>0</v>
      </c>
      <c r="L177" s="360"/>
      <c r="M177" s="359">
        <f>H177*L177</f>
        <v>0</v>
      </c>
      <c r="N177" s="358">
        <f>K177*M177</f>
        <v>0</v>
      </c>
      <c r="O177" s="358">
        <f>H177*K177</f>
        <v>0</v>
      </c>
      <c r="P177" s="1"/>
    </row>
    <row r="178" spans="1:16" x14ac:dyDescent="0.2">
      <c r="A178" s="355"/>
      <c r="B178" s="517"/>
      <c r="C178" s="356"/>
      <c r="D178" s="357"/>
      <c r="E178" s="358"/>
      <c r="F178" s="358">
        <f>E178*D178</f>
        <v>0</v>
      </c>
      <c r="G178" s="357"/>
      <c r="H178" s="359"/>
      <c r="I178" s="358">
        <f>H178*G178</f>
        <v>0</v>
      </c>
      <c r="J178" s="360"/>
      <c r="K178" s="357">
        <f>G178*J178</f>
        <v>0</v>
      </c>
      <c r="L178" s="360"/>
      <c r="M178" s="359">
        <f>H178*L178</f>
        <v>0</v>
      </c>
      <c r="N178" s="358">
        <f>K178*M178</f>
        <v>0</v>
      </c>
      <c r="O178" s="358">
        <f>H178*K178</f>
        <v>0</v>
      </c>
      <c r="P178" s="1"/>
    </row>
    <row r="179" spans="1:16" ht="12" thickBot="1" x14ac:dyDescent="0.25">
      <c r="A179" s="433" t="s">
        <v>61</v>
      </c>
      <c r="B179" s="518"/>
      <c r="C179" s="502"/>
      <c r="D179" s="499">
        <f>SUM(D174:D178)</f>
        <v>0</v>
      </c>
      <c r="E179" s="513"/>
      <c r="F179" s="513">
        <f>SUM(F174:F178)</f>
        <v>0</v>
      </c>
      <c r="G179" s="499">
        <f>SUM(G174:G178)</f>
        <v>0</v>
      </c>
      <c r="H179" s="513"/>
      <c r="I179" s="513">
        <f>SUM(I174:I178)</f>
        <v>0</v>
      </c>
      <c r="J179" s="502"/>
      <c r="K179" s="514">
        <f>SUM(K174:K178)</f>
        <v>0</v>
      </c>
      <c r="L179" s="502"/>
      <c r="M179" s="513"/>
      <c r="N179" s="515">
        <f>SUM(N174:N178)</f>
        <v>0</v>
      </c>
      <c r="O179" s="467">
        <f>SUM(O174:O178)</f>
        <v>0</v>
      </c>
      <c r="P179" s="1"/>
    </row>
    <row r="180" spans="1:16" s="1" customFormat="1" ht="32.25" customHeight="1" thickTop="1" x14ac:dyDescent="0.2"/>
    <row r="181" spans="1:16" x14ac:dyDescent="0.2">
      <c r="P181" s="1"/>
    </row>
    <row r="182" spans="1:16" x14ac:dyDescent="0.2">
      <c r="P182" s="1"/>
    </row>
  </sheetData>
  <sheetProtection algorithmName="SHA-512" hashValue="mub5wZXE/TWPrEMIBQiZRls4sraftg3yXfA6thm050+M4SGmB0jTDcWYxmLRX82pcGf4Cgl2vRUQeZwy2ig26Q==" saltValue="XXkijNXnSQWW9qjPOX31ug==" spinCount="100000" sheet="1" objects="1" scenarios="1" selectLockedCells="1"/>
  <dataConsolidate link="1"/>
  <mergeCells count="13">
    <mergeCell ref="B10:B13"/>
    <mergeCell ref="A8:B8"/>
    <mergeCell ref="A1:P1"/>
    <mergeCell ref="A2:P2"/>
    <mergeCell ref="A3:P3"/>
    <mergeCell ref="B6:G6"/>
    <mergeCell ref="B5:G5"/>
    <mergeCell ref="D10:F10"/>
    <mergeCell ref="G10:I10"/>
    <mergeCell ref="J10:O10"/>
    <mergeCell ref="A10:A13"/>
    <mergeCell ref="J11:K11"/>
    <mergeCell ref="L11:M11"/>
  </mergeCells>
  <pageMargins left="2.9166666666666668E-3" right="0.7" top="2.9166666666666668E-3" bottom="0.75" header="0.3" footer="0.3"/>
  <pageSetup scale="41" orientation="landscape" r:id="rId1"/>
  <ignoredErrors>
    <ignoredError sqref="I40 K40 K96 K137 K154" formula="1"/>
  </ignoredErrors>
  <legacy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100-000000000000}">
          <x14:formula1>
            <xm:f>DESPLEGABLES!$AK$2:$AK$11</xm:f>
          </x14:formula1>
          <xm:sqref>B97:B117 B120:B136 B138:B153 B155:B171 B74:B95 B50:B72</xm:sqref>
        </x14:dataValidation>
        <x14:dataValidation type="list" allowBlank="1" showInputMessage="1" showErrorMessage="1" xr:uid="{00000000-0002-0000-0100-000001000000}">
          <x14:formula1>
            <xm:f>DESPLEGABLES!$A$2:$A$198</xm:f>
          </x14:formula1>
          <xm:sqref>B5:G5</xm:sqref>
        </x14:dataValidation>
        <x14:dataValidation type="list" allowBlank="1" showInputMessage="1" showErrorMessage="1" xr:uid="{00000000-0002-0000-0100-000002000000}">
          <x14:formula1>
            <xm:f>DESPLEGABLES!$AB$11:$AB$78</xm:f>
          </x14:formula1>
          <xm:sqref>A30:A32</xm:sqref>
        </x14:dataValidation>
        <x14:dataValidation type="list" allowBlank="1" showInputMessage="1" showErrorMessage="1" xr:uid="{00000000-0002-0000-0100-000003000000}">
          <x14:formula1>
            <xm:f>DESPLEGABLES!$Y$13:$Y$15</xm:f>
          </x14:formula1>
          <xm:sqref>A18:A20</xm:sqref>
        </x14:dataValidation>
        <x14:dataValidation type="list" allowBlank="1" showInputMessage="1" showErrorMessage="1" xr:uid="{00000000-0002-0000-0100-000004000000}">
          <x14:formula1>
            <xm:f>DESPLEGABLES!$Y$18:$Y$20</xm:f>
          </x14:formula1>
          <xm:sqref>A23</xm:sqref>
        </x14:dataValidation>
        <x14:dataValidation type="list" allowBlank="1" showInputMessage="1" showErrorMessage="1" xr:uid="{00000000-0002-0000-0100-000005000000}">
          <x14:formula1>
            <xm:f>DESPLEGABLES!$Y$24:$Y$39</xm:f>
          </x14:formula1>
          <xm:sqref>A27</xm:sqref>
        </x14:dataValidation>
        <x14:dataValidation type="list" allowBlank="1" showInputMessage="1" showErrorMessage="1" xr:uid="{00000000-0002-0000-0100-000006000000}">
          <x14:formula1>
            <xm:f>DESPLEGABLES!$Y$46:$Y$53</xm:f>
          </x14:formula1>
          <xm:sqref>A37:A39</xm:sqref>
        </x14:dataValidation>
        <x14:dataValidation type="list" allowBlank="1" showInputMessage="1" showErrorMessage="1" xr:uid="{00000000-0002-0000-0100-000007000000}">
          <x14:formula1>
            <xm:f>DESPLEGABLES!$Y$23:$Y$42</xm:f>
          </x14:formula1>
          <xm:sqref>A26</xm:sqref>
        </x14:dataValidation>
        <x14:dataValidation type="list" allowBlank="1" showInputMessage="1" showErrorMessage="1" xr:uid="{00000000-0002-0000-0100-000008000000}">
          <x14:formula1>
            <xm:f>DESPLEGABLES!$Y$56:$Y$60</xm:f>
          </x14:formula1>
          <xm:sqref>A44:A46</xm:sqref>
        </x14:dataValidation>
        <x14:dataValidation type="list" allowBlank="1" showInputMessage="1" showErrorMessage="1" xr:uid="{00000000-0002-0000-0100-000009000000}">
          <x14:formula1>
            <xm:f>DESPLEGABLES!$Y$63:$Y$69</xm:f>
          </x14:formula1>
          <xm:sqref>A174:A177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AL207"/>
  <sheetViews>
    <sheetView topLeftCell="S1" workbookViewId="0">
      <selection activeCell="S22" sqref="S22"/>
    </sheetView>
  </sheetViews>
  <sheetFormatPr baseColWidth="10" defaultRowHeight="15" x14ac:dyDescent="0.25"/>
  <cols>
    <col min="1" max="1" width="8.140625" style="414" customWidth="1"/>
    <col min="2" max="2" width="88" style="414" customWidth="1"/>
    <col min="3" max="3" width="3.140625" style="414" customWidth="1"/>
    <col min="4" max="4" width="70.42578125" style="414" customWidth="1"/>
    <col min="5" max="5" width="5" style="414" bestFit="1" customWidth="1"/>
    <col min="6" max="6" width="3.140625" style="414" customWidth="1"/>
    <col min="7" max="7" width="30.140625" style="414" customWidth="1"/>
    <col min="8" max="8" width="4" style="418" customWidth="1"/>
    <col min="9" max="9" width="3.140625" style="414" customWidth="1"/>
    <col min="10" max="10" width="40.85546875" style="414" bestFit="1" customWidth="1"/>
    <col min="11" max="11" width="4.140625" style="417" bestFit="1" customWidth="1"/>
    <col min="12" max="12" width="3.140625" style="414" customWidth="1"/>
    <col min="13" max="13" width="48.85546875" style="414" bestFit="1" customWidth="1"/>
    <col min="14" max="14" width="4.140625" style="417" bestFit="1" customWidth="1"/>
    <col min="15" max="15" width="3.140625" style="414" customWidth="1"/>
    <col min="16" max="16" width="64.7109375" style="414" bestFit="1" customWidth="1"/>
    <col min="17" max="17" width="4.140625" style="417" bestFit="1" customWidth="1"/>
    <col min="18" max="18" width="3.140625" style="414" customWidth="1"/>
    <col min="19" max="19" width="51.42578125" style="414" customWidth="1"/>
    <col min="20" max="20" width="7.42578125" style="418" customWidth="1"/>
    <col min="21" max="21" width="3.140625" style="414" customWidth="1"/>
    <col min="22" max="22" width="70.42578125" style="414" customWidth="1"/>
    <col min="23" max="23" width="4.140625" style="418" customWidth="1"/>
    <col min="24" max="24" width="3.140625" style="414" customWidth="1"/>
    <col min="25" max="25" width="62.140625" style="414" customWidth="1"/>
    <col min="26" max="26" width="4.140625" style="417" customWidth="1"/>
    <col min="27" max="27" width="3.140625" style="414" customWidth="1"/>
    <col min="28" max="28" width="77.28515625" style="414" customWidth="1"/>
    <col min="29" max="29" width="4.140625" style="418" customWidth="1"/>
    <col min="30" max="30" width="3.140625" style="414" customWidth="1"/>
    <col min="31" max="31" width="87" style="414" hidden="1" customWidth="1"/>
    <col min="32" max="32" width="4.140625" style="417" hidden="1" customWidth="1"/>
    <col min="33" max="33" width="3" style="414" customWidth="1"/>
    <col min="34" max="34" width="54.85546875" style="414" bestFit="1" customWidth="1"/>
    <col min="35" max="35" width="4.140625" style="417" bestFit="1" customWidth="1"/>
    <col min="36" max="36" width="3.140625" style="414" customWidth="1"/>
    <col min="37" max="37" width="58" style="414" customWidth="1"/>
    <col min="38" max="16384" width="11.42578125" style="414"/>
  </cols>
  <sheetData>
    <row r="1" spans="1:37" ht="15" customHeight="1" x14ac:dyDescent="0.25">
      <c r="A1" s="403" t="s">
        <v>156</v>
      </c>
      <c r="B1" s="404" t="s">
        <v>157</v>
      </c>
      <c r="C1" s="405"/>
      <c r="D1" s="406" t="s">
        <v>1602</v>
      </c>
      <c r="E1" s="407" t="s">
        <v>768</v>
      </c>
      <c r="F1" s="408"/>
      <c r="G1" s="406" t="s">
        <v>735</v>
      </c>
      <c r="H1" s="409" t="s">
        <v>617</v>
      </c>
      <c r="I1" s="408"/>
      <c r="J1" s="410" t="s">
        <v>682</v>
      </c>
      <c r="K1" s="411" t="s">
        <v>435</v>
      </c>
      <c r="L1" s="412"/>
      <c r="M1" s="406" t="s">
        <v>683</v>
      </c>
      <c r="N1" s="406" t="s">
        <v>435</v>
      </c>
      <c r="O1" s="412"/>
      <c r="P1" s="406" t="s">
        <v>625</v>
      </c>
      <c r="Q1" s="406" t="s">
        <v>435</v>
      </c>
      <c r="R1" s="412"/>
      <c r="S1" s="410" t="s">
        <v>626</v>
      </c>
      <c r="T1" s="413" t="s">
        <v>435</v>
      </c>
      <c r="V1" s="415" t="s">
        <v>817</v>
      </c>
      <c r="W1" s="413" t="s">
        <v>435</v>
      </c>
      <c r="Y1" s="410" t="s">
        <v>738</v>
      </c>
      <c r="Z1" s="411" t="s">
        <v>435</v>
      </c>
      <c r="AA1" s="412"/>
      <c r="AB1" s="406" t="s">
        <v>739</v>
      </c>
      <c r="AC1" s="409" t="s">
        <v>435</v>
      </c>
      <c r="AD1" s="412"/>
      <c r="AE1" s="410" t="s">
        <v>744</v>
      </c>
      <c r="AF1" s="411" t="s">
        <v>435</v>
      </c>
      <c r="AG1" s="412"/>
      <c r="AH1" s="406" t="s">
        <v>745</v>
      </c>
      <c r="AI1" s="406" t="s">
        <v>435</v>
      </c>
      <c r="AK1" s="416" t="s">
        <v>760</v>
      </c>
    </row>
    <row r="2" spans="1:37" x14ac:dyDescent="0.25">
      <c r="A2" s="58" t="s">
        <v>248</v>
      </c>
      <c r="B2" s="58" t="s">
        <v>475</v>
      </c>
      <c r="D2" s="58" t="s">
        <v>439</v>
      </c>
      <c r="E2" s="86">
        <v>602</v>
      </c>
      <c r="G2" s="58" t="s">
        <v>618</v>
      </c>
      <c r="H2" s="90">
        <v>10</v>
      </c>
      <c r="J2" s="58" t="s">
        <v>684</v>
      </c>
      <c r="K2" s="85" t="s">
        <v>630</v>
      </c>
      <c r="L2" s="67"/>
      <c r="M2" s="58" t="s">
        <v>684</v>
      </c>
      <c r="N2" s="85" t="s">
        <v>630</v>
      </c>
      <c r="O2" s="67"/>
      <c r="P2" s="58" t="s">
        <v>627</v>
      </c>
      <c r="Q2" s="85" t="s">
        <v>630</v>
      </c>
      <c r="R2" s="67"/>
      <c r="S2" s="58" t="s">
        <v>1829</v>
      </c>
      <c r="T2" s="442" t="s">
        <v>630</v>
      </c>
      <c r="V2" s="58" t="s">
        <v>685</v>
      </c>
      <c r="W2" s="90" t="s">
        <v>630</v>
      </c>
      <c r="Y2" s="58" t="s">
        <v>740</v>
      </c>
      <c r="Z2" s="85" t="s">
        <v>630</v>
      </c>
      <c r="AA2" s="67"/>
      <c r="AB2" s="58" t="s">
        <v>1624</v>
      </c>
      <c r="AC2" s="90" t="s">
        <v>636</v>
      </c>
      <c r="AD2" s="67"/>
      <c r="AE2" s="58" t="s">
        <v>23</v>
      </c>
      <c r="AF2" s="85" t="s">
        <v>630</v>
      </c>
      <c r="AG2" s="67"/>
      <c r="AH2" s="58" t="s">
        <v>23</v>
      </c>
      <c r="AI2" s="85" t="s">
        <v>630</v>
      </c>
      <c r="AK2" s="58" t="s">
        <v>64</v>
      </c>
    </row>
    <row r="3" spans="1:37" x14ac:dyDescent="0.25">
      <c r="A3" s="58" t="s">
        <v>249</v>
      </c>
      <c r="B3" s="58" t="s">
        <v>476</v>
      </c>
      <c r="D3" s="58" t="s">
        <v>440</v>
      </c>
      <c r="E3" s="86">
        <v>603</v>
      </c>
      <c r="G3" s="58" t="s">
        <v>736</v>
      </c>
      <c r="H3" s="90">
        <v>11</v>
      </c>
      <c r="J3" s="58" t="s">
        <v>751</v>
      </c>
      <c r="K3" s="85" t="s">
        <v>631</v>
      </c>
      <c r="L3" s="67"/>
      <c r="M3" s="58" t="s">
        <v>751</v>
      </c>
      <c r="N3" s="85" t="s">
        <v>631</v>
      </c>
      <c r="O3" s="67"/>
      <c r="P3" s="58" t="s">
        <v>628</v>
      </c>
      <c r="Q3" s="85" t="s">
        <v>631</v>
      </c>
      <c r="R3" s="67"/>
      <c r="S3" s="58" t="s">
        <v>434</v>
      </c>
      <c r="T3" s="87" t="s">
        <v>634</v>
      </c>
      <c r="V3" s="58" t="s">
        <v>686</v>
      </c>
      <c r="W3" s="90" t="s">
        <v>631</v>
      </c>
      <c r="Y3" s="58" t="s">
        <v>741</v>
      </c>
      <c r="Z3" s="85" t="s">
        <v>631</v>
      </c>
      <c r="AA3" s="67"/>
      <c r="AB3" s="58"/>
      <c r="AC3" s="90"/>
      <c r="AD3" s="67"/>
      <c r="AE3" s="58" t="s">
        <v>109</v>
      </c>
      <c r="AF3" s="85" t="s">
        <v>631</v>
      </c>
      <c r="AG3" s="67"/>
      <c r="AH3" s="58" t="s">
        <v>109</v>
      </c>
      <c r="AI3" s="85" t="s">
        <v>631</v>
      </c>
      <c r="AK3" s="58" t="s">
        <v>65</v>
      </c>
    </row>
    <row r="4" spans="1:37" x14ac:dyDescent="0.25">
      <c r="A4" s="58" t="s">
        <v>250</v>
      </c>
      <c r="B4" s="58" t="s">
        <v>477</v>
      </c>
      <c r="D4" s="58" t="s">
        <v>441</v>
      </c>
      <c r="E4" s="86">
        <v>609</v>
      </c>
      <c r="G4" s="58" t="s">
        <v>737</v>
      </c>
      <c r="H4" s="90">
        <v>12</v>
      </c>
      <c r="J4" s="58" t="s">
        <v>622</v>
      </c>
      <c r="K4" s="85" t="s">
        <v>632</v>
      </c>
      <c r="L4" s="67"/>
      <c r="O4" s="67"/>
      <c r="P4" s="58" t="s">
        <v>629</v>
      </c>
      <c r="Q4" s="85" t="s">
        <v>632</v>
      </c>
      <c r="R4" s="67"/>
      <c r="S4" s="58" t="s">
        <v>633</v>
      </c>
      <c r="T4" s="87" t="s">
        <v>635</v>
      </c>
      <c r="V4" s="58" t="s">
        <v>687</v>
      </c>
      <c r="W4" s="90" t="s">
        <v>632</v>
      </c>
      <c r="Y4" s="58" t="s">
        <v>742</v>
      </c>
      <c r="Z4" s="85" t="s">
        <v>632</v>
      </c>
      <c r="AA4" s="67"/>
      <c r="AD4" s="67"/>
      <c r="AE4" s="58" t="s">
        <v>1699</v>
      </c>
      <c r="AF4" s="85" t="s">
        <v>634</v>
      </c>
      <c r="AG4" s="67"/>
      <c r="AH4" s="58" t="s">
        <v>746</v>
      </c>
      <c r="AI4" s="85" t="s">
        <v>632</v>
      </c>
      <c r="AK4" s="58" t="s">
        <v>66</v>
      </c>
    </row>
    <row r="5" spans="1:37" x14ac:dyDescent="0.25">
      <c r="A5" s="58" t="s">
        <v>251</v>
      </c>
      <c r="B5" s="58" t="s">
        <v>478</v>
      </c>
      <c r="D5" s="58" t="s">
        <v>442</v>
      </c>
      <c r="E5" s="86" t="s">
        <v>1706</v>
      </c>
      <c r="G5" s="58" t="s">
        <v>619</v>
      </c>
      <c r="H5" s="90">
        <v>13</v>
      </c>
      <c r="P5" s="58" t="s">
        <v>637</v>
      </c>
      <c r="Q5" s="85" t="s">
        <v>638</v>
      </c>
      <c r="S5" s="58" t="s">
        <v>1831</v>
      </c>
      <c r="T5" s="87" t="s">
        <v>636</v>
      </c>
      <c r="V5" s="58" t="s">
        <v>688</v>
      </c>
      <c r="W5" s="90" t="s">
        <v>634</v>
      </c>
      <c r="Y5" s="58" t="s">
        <v>743</v>
      </c>
      <c r="Z5" s="85" t="s">
        <v>635</v>
      </c>
      <c r="AE5" s="58" t="s">
        <v>747</v>
      </c>
      <c r="AF5" s="85" t="s">
        <v>635</v>
      </c>
      <c r="AH5" s="58" t="s">
        <v>1634</v>
      </c>
      <c r="AI5" s="85" t="s">
        <v>634</v>
      </c>
      <c r="AK5" s="58" t="s">
        <v>67</v>
      </c>
    </row>
    <row r="6" spans="1:37" x14ac:dyDescent="0.25">
      <c r="A6" s="58" t="s">
        <v>252</v>
      </c>
      <c r="B6" s="58" t="s">
        <v>479</v>
      </c>
      <c r="D6" s="58" t="s">
        <v>443</v>
      </c>
      <c r="E6" s="86" t="s">
        <v>1707</v>
      </c>
      <c r="G6" s="58"/>
      <c r="H6" s="91"/>
      <c r="J6" s="410" t="s">
        <v>676</v>
      </c>
      <c r="K6" s="412" t="s">
        <v>435</v>
      </c>
      <c r="L6" s="412"/>
      <c r="M6" s="406" t="s">
        <v>677</v>
      </c>
      <c r="N6" s="406" t="s">
        <v>435</v>
      </c>
      <c r="P6" s="58" t="s">
        <v>647</v>
      </c>
      <c r="Q6" s="85">
        <v>13</v>
      </c>
      <c r="S6" s="58" t="s">
        <v>639</v>
      </c>
      <c r="T6" s="90" t="s">
        <v>642</v>
      </c>
      <c r="V6" s="58" t="s">
        <v>689</v>
      </c>
      <c r="W6" s="90" t="s">
        <v>635</v>
      </c>
      <c r="Y6" s="58" t="s">
        <v>1855</v>
      </c>
      <c r="Z6" s="444" t="s">
        <v>638</v>
      </c>
      <c r="AA6" s="412"/>
      <c r="AB6" s="412"/>
      <c r="AC6" s="419"/>
      <c r="AE6" s="58" t="s">
        <v>748</v>
      </c>
      <c r="AF6" s="85" t="s">
        <v>638</v>
      </c>
      <c r="AG6" s="412"/>
      <c r="AH6" s="58" t="s">
        <v>747</v>
      </c>
      <c r="AI6" s="85" t="s">
        <v>635</v>
      </c>
      <c r="AK6" s="58" t="s">
        <v>68</v>
      </c>
    </row>
    <row r="7" spans="1:37" x14ac:dyDescent="0.25">
      <c r="A7" s="58" t="s">
        <v>253</v>
      </c>
      <c r="B7" s="58" t="s">
        <v>1808</v>
      </c>
      <c r="D7" s="58" t="s">
        <v>444</v>
      </c>
      <c r="E7" s="86" t="s">
        <v>1708</v>
      </c>
      <c r="J7" s="58" t="s">
        <v>245</v>
      </c>
      <c r="K7" s="85" t="s">
        <v>630</v>
      </c>
      <c r="L7" s="67"/>
      <c r="M7" s="58" t="s">
        <v>678</v>
      </c>
      <c r="N7" s="85" t="s">
        <v>634</v>
      </c>
      <c r="P7" s="58" t="s">
        <v>648</v>
      </c>
      <c r="Q7" s="85">
        <v>14</v>
      </c>
      <c r="S7" s="58" t="s">
        <v>640</v>
      </c>
      <c r="T7" s="87" t="s">
        <v>643</v>
      </c>
      <c r="V7" s="58" t="s">
        <v>690</v>
      </c>
      <c r="W7" s="90" t="s">
        <v>636</v>
      </c>
      <c r="Y7" s="58"/>
      <c r="Z7" s="85"/>
      <c r="AA7" s="67"/>
      <c r="AB7" s="58"/>
      <c r="AC7" s="90"/>
      <c r="AE7" s="58" t="s">
        <v>750</v>
      </c>
      <c r="AF7" s="85" t="s">
        <v>643</v>
      </c>
      <c r="AG7" s="67"/>
      <c r="AH7" s="58" t="s">
        <v>1635</v>
      </c>
      <c r="AI7" s="85" t="s">
        <v>636</v>
      </c>
      <c r="AK7" s="58" t="s">
        <v>69</v>
      </c>
    </row>
    <row r="8" spans="1:37" x14ac:dyDescent="0.25">
      <c r="A8" s="58" t="s">
        <v>431</v>
      </c>
      <c r="B8" s="58" t="s">
        <v>480</v>
      </c>
      <c r="D8" s="58" t="s">
        <v>445</v>
      </c>
      <c r="E8" s="86" t="s">
        <v>1709</v>
      </c>
      <c r="J8" s="58" t="s">
        <v>244</v>
      </c>
      <c r="K8" s="85" t="s">
        <v>631</v>
      </c>
      <c r="L8" s="67"/>
      <c r="M8" s="218" t="s">
        <v>679</v>
      </c>
      <c r="N8" s="219" t="s">
        <v>635</v>
      </c>
      <c r="P8" s="58" t="s">
        <v>649</v>
      </c>
      <c r="Q8" s="85">
        <v>15</v>
      </c>
      <c r="S8" s="58" t="s">
        <v>641</v>
      </c>
      <c r="T8" s="87" t="s">
        <v>644</v>
      </c>
      <c r="V8" s="58" t="s">
        <v>691</v>
      </c>
      <c r="W8" s="90" t="s">
        <v>638</v>
      </c>
      <c r="Z8" s="85"/>
      <c r="AA8" s="67"/>
      <c r="AB8" s="58"/>
      <c r="AC8" s="90"/>
      <c r="AE8" s="58" t="s">
        <v>1703</v>
      </c>
      <c r="AF8" s="85" t="s">
        <v>646</v>
      </c>
      <c r="AG8" s="67"/>
      <c r="AH8" s="58" t="s">
        <v>749</v>
      </c>
      <c r="AI8" s="85" t="s">
        <v>642</v>
      </c>
      <c r="AK8" s="58" t="s">
        <v>70</v>
      </c>
    </row>
    <row r="9" spans="1:37" x14ac:dyDescent="0.25">
      <c r="A9" s="58" t="s">
        <v>1785</v>
      </c>
      <c r="B9" s="58" t="s">
        <v>1786</v>
      </c>
      <c r="D9" s="58" t="s">
        <v>446</v>
      </c>
      <c r="E9" s="86" t="s">
        <v>1710</v>
      </c>
      <c r="J9" s="58" t="s">
        <v>243</v>
      </c>
      <c r="K9" s="85" t="s">
        <v>632</v>
      </c>
      <c r="L9" s="67"/>
      <c r="M9" s="58"/>
      <c r="N9" s="85"/>
      <c r="P9" s="58" t="s">
        <v>650</v>
      </c>
      <c r="Q9" s="85">
        <v>16</v>
      </c>
      <c r="S9" s="58" t="s">
        <v>645</v>
      </c>
      <c r="T9" s="87" t="s">
        <v>646</v>
      </c>
      <c r="V9" s="58" t="s">
        <v>692</v>
      </c>
      <c r="W9" s="90" t="s">
        <v>642</v>
      </c>
      <c r="Z9" s="85"/>
      <c r="AA9" s="67"/>
      <c r="AB9" s="58"/>
      <c r="AC9" s="90"/>
      <c r="AF9" s="85"/>
      <c r="AG9" s="67"/>
      <c r="AH9" s="58" t="s">
        <v>750</v>
      </c>
      <c r="AI9" s="85" t="s">
        <v>643</v>
      </c>
      <c r="AK9" s="58" t="s">
        <v>71</v>
      </c>
    </row>
    <row r="10" spans="1:37" x14ac:dyDescent="0.25">
      <c r="A10" s="58" t="s">
        <v>1787</v>
      </c>
      <c r="B10" s="58" t="s">
        <v>1788</v>
      </c>
      <c r="D10" s="58" t="s">
        <v>447</v>
      </c>
      <c r="E10" s="86" t="s">
        <v>1711</v>
      </c>
      <c r="J10" s="58"/>
      <c r="K10" s="85"/>
      <c r="L10" s="67" t="s">
        <v>986</v>
      </c>
      <c r="P10" s="58" t="s">
        <v>651</v>
      </c>
      <c r="Q10" s="85">
        <v>17</v>
      </c>
      <c r="S10" s="58" t="s">
        <v>1603</v>
      </c>
      <c r="T10" s="88">
        <v>12</v>
      </c>
      <c r="V10" s="58" t="s">
        <v>693</v>
      </c>
      <c r="W10" s="90" t="s">
        <v>643</v>
      </c>
      <c r="Y10" s="351" t="s">
        <v>860</v>
      </c>
      <c r="Z10" s="85"/>
      <c r="AA10" s="67"/>
      <c r="AB10" s="415" t="s">
        <v>817</v>
      </c>
      <c r="AE10" s="406" t="s">
        <v>735</v>
      </c>
      <c r="AF10" s="85"/>
      <c r="AG10" s="67"/>
      <c r="AH10" s="58" t="s">
        <v>1629</v>
      </c>
      <c r="AI10" s="85">
        <v>10</v>
      </c>
      <c r="AK10" s="58" t="s">
        <v>72</v>
      </c>
    </row>
    <row r="11" spans="1:37" ht="15" customHeight="1" x14ac:dyDescent="0.25">
      <c r="A11" s="58" t="s">
        <v>254</v>
      </c>
      <c r="B11" s="58" t="s">
        <v>481</v>
      </c>
      <c r="D11" s="58" t="s">
        <v>1712</v>
      </c>
      <c r="E11" s="86" t="s">
        <v>1713</v>
      </c>
      <c r="J11" s="410" t="s">
        <v>1777</v>
      </c>
      <c r="K11" s="412" t="s">
        <v>435</v>
      </c>
      <c r="P11" s="58" t="s">
        <v>652</v>
      </c>
      <c r="Q11" s="85">
        <v>18</v>
      </c>
      <c r="S11" s="58" t="s">
        <v>1675</v>
      </c>
      <c r="T11" s="88">
        <v>23</v>
      </c>
      <c r="V11" s="58" t="s">
        <v>694</v>
      </c>
      <c r="W11" s="90" t="s">
        <v>644</v>
      </c>
      <c r="Y11" s="58"/>
      <c r="AB11" s="58" t="s">
        <v>873</v>
      </c>
      <c r="AE11" s="58" t="s">
        <v>948</v>
      </c>
      <c r="AH11" s="58" t="s">
        <v>1630</v>
      </c>
      <c r="AI11" s="85">
        <v>12</v>
      </c>
      <c r="AK11" s="58" t="s">
        <v>73</v>
      </c>
    </row>
    <row r="12" spans="1:37" ht="15" customHeight="1" x14ac:dyDescent="0.25">
      <c r="A12" s="58" t="s">
        <v>255</v>
      </c>
      <c r="B12" s="58" t="s">
        <v>482</v>
      </c>
      <c r="D12" s="58" t="s">
        <v>448</v>
      </c>
      <c r="E12" s="86" t="s">
        <v>1714</v>
      </c>
      <c r="J12" s="425"/>
      <c r="K12" s="85"/>
      <c r="L12" s="412"/>
      <c r="M12" s="406" t="s">
        <v>680</v>
      </c>
      <c r="N12" s="406" t="s">
        <v>435</v>
      </c>
      <c r="P12" s="58" t="s">
        <v>653</v>
      </c>
      <c r="Q12" s="85">
        <v>19</v>
      </c>
      <c r="S12" s="58" t="s">
        <v>663</v>
      </c>
      <c r="T12" s="88">
        <v>33</v>
      </c>
      <c r="V12" s="58" t="s">
        <v>695</v>
      </c>
      <c r="W12" s="90" t="s">
        <v>646</v>
      </c>
      <c r="Y12" s="410" t="s">
        <v>682</v>
      </c>
      <c r="Z12" s="412"/>
      <c r="AA12" s="412"/>
      <c r="AB12" s="58" t="s">
        <v>874</v>
      </c>
      <c r="AC12" s="419"/>
      <c r="AE12" s="58" t="s">
        <v>949</v>
      </c>
      <c r="AF12" s="412"/>
      <c r="AG12" s="412"/>
      <c r="AH12" s="58" t="s">
        <v>1631</v>
      </c>
      <c r="AI12" s="85">
        <v>13</v>
      </c>
    </row>
    <row r="13" spans="1:37" x14ac:dyDescent="0.25">
      <c r="A13" s="58" t="s">
        <v>256</v>
      </c>
      <c r="B13" s="58" t="s">
        <v>483</v>
      </c>
      <c r="D13" s="58" t="s">
        <v>1715</v>
      </c>
      <c r="E13" s="86" t="s">
        <v>1716</v>
      </c>
      <c r="G13" s="410" t="s">
        <v>1101</v>
      </c>
      <c r="H13" s="410" t="s">
        <v>617</v>
      </c>
      <c r="M13" s="58" t="s">
        <v>122</v>
      </c>
      <c r="N13" s="85" t="s">
        <v>630</v>
      </c>
      <c r="P13" s="58" t="s">
        <v>823</v>
      </c>
      <c r="Q13" s="85">
        <v>20</v>
      </c>
      <c r="S13" s="58" t="s">
        <v>664</v>
      </c>
      <c r="T13" s="88">
        <v>34</v>
      </c>
      <c r="V13" s="58" t="s">
        <v>696</v>
      </c>
      <c r="W13" s="90" t="s">
        <v>715</v>
      </c>
      <c r="Y13" s="58" t="s">
        <v>854</v>
      </c>
      <c r="AB13" s="58" t="s">
        <v>875</v>
      </c>
      <c r="AC13" s="90"/>
      <c r="AE13" s="58" t="s">
        <v>950</v>
      </c>
      <c r="AH13" s="58" t="s">
        <v>1632</v>
      </c>
      <c r="AI13" s="85">
        <v>14</v>
      </c>
    </row>
    <row r="14" spans="1:37" x14ac:dyDescent="0.25">
      <c r="A14" s="58" t="s">
        <v>257</v>
      </c>
      <c r="B14" s="58" t="s">
        <v>484</v>
      </c>
      <c r="D14" s="58" t="s">
        <v>449</v>
      </c>
      <c r="E14" s="86" t="s">
        <v>1717</v>
      </c>
      <c r="G14" s="58" t="s">
        <v>1665</v>
      </c>
      <c r="H14" s="85" t="s">
        <v>630</v>
      </c>
      <c r="M14" s="58" t="s">
        <v>681</v>
      </c>
      <c r="N14" s="85" t="s">
        <v>631</v>
      </c>
      <c r="P14" s="58" t="s">
        <v>654</v>
      </c>
      <c r="Q14" s="85">
        <v>21</v>
      </c>
      <c r="S14" s="58" t="s">
        <v>669</v>
      </c>
      <c r="T14" s="88">
        <v>40</v>
      </c>
      <c r="V14" s="58" t="s">
        <v>769</v>
      </c>
      <c r="W14" s="90" t="s">
        <v>716</v>
      </c>
      <c r="Y14" s="58" t="s">
        <v>855</v>
      </c>
      <c r="AB14" s="58" t="s">
        <v>876</v>
      </c>
      <c r="AC14" s="90"/>
      <c r="AE14" s="58" t="s">
        <v>951</v>
      </c>
      <c r="AH14" s="58" t="s">
        <v>1633</v>
      </c>
      <c r="AI14" s="85" t="s">
        <v>718</v>
      </c>
    </row>
    <row r="15" spans="1:37" x14ac:dyDescent="0.25">
      <c r="A15" s="58" t="s">
        <v>258</v>
      </c>
      <c r="B15" s="58" t="s">
        <v>485</v>
      </c>
      <c r="D15" s="58" t="s">
        <v>450</v>
      </c>
      <c r="E15" s="86" t="s">
        <v>1718</v>
      </c>
      <c r="G15" s="58" t="s">
        <v>1666</v>
      </c>
      <c r="H15" s="85" t="s">
        <v>631</v>
      </c>
      <c r="J15" s="425" t="s">
        <v>1778</v>
      </c>
      <c r="K15" s="412" t="s">
        <v>435</v>
      </c>
      <c r="M15" s="58"/>
      <c r="N15" s="85"/>
      <c r="P15" s="58" t="s">
        <v>655</v>
      </c>
      <c r="Q15" s="85">
        <v>22</v>
      </c>
      <c r="S15" s="58" t="s">
        <v>1824</v>
      </c>
      <c r="T15" s="88">
        <v>44</v>
      </c>
      <c r="V15" s="58" t="s">
        <v>700</v>
      </c>
      <c r="W15" s="90" t="s">
        <v>717</v>
      </c>
      <c r="Y15" s="58" t="s">
        <v>856</v>
      </c>
      <c r="AB15" s="58" t="s">
        <v>877</v>
      </c>
      <c r="AC15" s="90"/>
      <c r="AE15" s="58"/>
      <c r="AI15" s="85"/>
    </row>
    <row r="16" spans="1:37" x14ac:dyDescent="0.25">
      <c r="A16" s="58" t="s">
        <v>259</v>
      </c>
      <c r="B16" s="58" t="s">
        <v>486</v>
      </c>
      <c r="D16" s="58" t="s">
        <v>451</v>
      </c>
      <c r="E16" s="86" t="s">
        <v>1719</v>
      </c>
      <c r="G16" s="58" t="s">
        <v>1609</v>
      </c>
      <c r="H16" s="85" t="s">
        <v>632</v>
      </c>
      <c r="J16" s="58" t="s">
        <v>1779</v>
      </c>
      <c r="K16" s="85" t="s">
        <v>630</v>
      </c>
      <c r="P16" s="58" t="s">
        <v>656</v>
      </c>
      <c r="Q16" s="85">
        <v>24</v>
      </c>
      <c r="S16" s="58" t="s">
        <v>675</v>
      </c>
      <c r="T16" s="88">
        <v>45</v>
      </c>
      <c r="V16" s="58" t="s">
        <v>701</v>
      </c>
      <c r="W16" s="90" t="s">
        <v>718</v>
      </c>
      <c r="AB16" s="58" t="s">
        <v>878</v>
      </c>
      <c r="AH16" s="420" t="s">
        <v>816</v>
      </c>
    </row>
    <row r="17" spans="1:38" x14ac:dyDescent="0.25">
      <c r="A17" s="58" t="s">
        <v>260</v>
      </c>
      <c r="B17" s="58" t="s">
        <v>1789</v>
      </c>
      <c r="D17" s="58" t="s">
        <v>452</v>
      </c>
      <c r="E17" s="86" t="s">
        <v>1720</v>
      </c>
      <c r="G17" s="58" t="s">
        <v>1610</v>
      </c>
      <c r="H17" s="85" t="s">
        <v>634</v>
      </c>
      <c r="J17" s="58" t="s">
        <v>1780</v>
      </c>
      <c r="K17" s="85" t="s">
        <v>631</v>
      </c>
      <c r="P17" s="58" t="s">
        <v>657</v>
      </c>
      <c r="Q17" s="85">
        <v>25</v>
      </c>
      <c r="S17" s="58" t="s">
        <v>1676</v>
      </c>
      <c r="T17" s="88">
        <v>48</v>
      </c>
      <c r="V17" s="58" t="s">
        <v>702</v>
      </c>
      <c r="W17" s="90" t="s">
        <v>719</v>
      </c>
      <c r="Y17" s="410" t="s">
        <v>676</v>
      </c>
      <c r="AB17" s="58" t="s">
        <v>879</v>
      </c>
      <c r="AE17" s="406" t="s">
        <v>680</v>
      </c>
      <c r="AH17" s="58" t="s">
        <v>1656</v>
      </c>
      <c r="AL17" s="90"/>
    </row>
    <row r="18" spans="1:38" x14ac:dyDescent="0.25">
      <c r="A18" s="58" t="s">
        <v>261</v>
      </c>
      <c r="B18" s="58" t="s">
        <v>487</v>
      </c>
      <c r="D18" s="58" t="s">
        <v>453</v>
      </c>
      <c r="E18" s="86" t="s">
        <v>1721</v>
      </c>
      <c r="G18" s="58" t="s">
        <v>1611</v>
      </c>
      <c r="H18" s="85" t="s">
        <v>635</v>
      </c>
      <c r="J18" s="58" t="s">
        <v>1781</v>
      </c>
      <c r="K18" s="85" t="s">
        <v>632</v>
      </c>
      <c r="P18" s="58" t="s">
        <v>658</v>
      </c>
      <c r="Q18" s="85">
        <v>27</v>
      </c>
      <c r="S18" s="58" t="s">
        <v>1677</v>
      </c>
      <c r="T18" s="88">
        <v>51</v>
      </c>
      <c r="V18" s="58" t="s">
        <v>703</v>
      </c>
      <c r="W18" s="90" t="s">
        <v>720</v>
      </c>
      <c r="Y18" s="58" t="s">
        <v>857</v>
      </c>
      <c r="AB18" s="58" t="s">
        <v>880</v>
      </c>
      <c r="AE18" s="58" t="s">
        <v>953</v>
      </c>
      <c r="AH18" s="58" t="s">
        <v>1657</v>
      </c>
      <c r="AL18" s="90"/>
    </row>
    <row r="19" spans="1:38" x14ac:dyDescent="0.25">
      <c r="A19" s="58" t="s">
        <v>262</v>
      </c>
      <c r="B19" s="58" t="s">
        <v>1790</v>
      </c>
      <c r="D19" s="58" t="s">
        <v>454</v>
      </c>
      <c r="E19" s="86" t="s">
        <v>1722</v>
      </c>
      <c r="G19" s="58" t="s">
        <v>1667</v>
      </c>
      <c r="H19" s="85" t="s">
        <v>636</v>
      </c>
      <c r="J19" s="58" t="s">
        <v>1782</v>
      </c>
      <c r="K19" s="85" t="s">
        <v>634</v>
      </c>
      <c r="P19" s="58" t="s">
        <v>659</v>
      </c>
      <c r="Q19" s="85">
        <v>28</v>
      </c>
      <c r="S19" s="443" t="s">
        <v>1826</v>
      </c>
      <c r="T19" s="88" t="s">
        <v>1825</v>
      </c>
      <c r="V19" s="58" t="s">
        <v>704</v>
      </c>
      <c r="W19" s="90" t="s">
        <v>721</v>
      </c>
      <c r="Y19" s="58" t="s">
        <v>858</v>
      </c>
      <c r="AB19" s="58" t="s">
        <v>881</v>
      </c>
      <c r="AE19" s="58" t="s">
        <v>954</v>
      </c>
      <c r="AH19" s="58" t="s">
        <v>1658</v>
      </c>
      <c r="AL19" s="90"/>
    </row>
    <row r="20" spans="1:38" x14ac:dyDescent="0.25">
      <c r="A20" s="58" t="s">
        <v>263</v>
      </c>
      <c r="B20" s="58" t="s">
        <v>488</v>
      </c>
      <c r="D20" s="58" t="s">
        <v>455</v>
      </c>
      <c r="E20" s="86" t="s">
        <v>1723</v>
      </c>
      <c r="G20" s="58" t="s">
        <v>1668</v>
      </c>
      <c r="H20" s="85" t="s">
        <v>638</v>
      </c>
      <c r="P20" s="58" t="s">
        <v>660</v>
      </c>
      <c r="Q20" s="85">
        <v>29</v>
      </c>
      <c r="S20" s="443" t="s">
        <v>1827</v>
      </c>
      <c r="T20" s="88" t="s">
        <v>1828</v>
      </c>
      <c r="V20" s="58" t="s">
        <v>705</v>
      </c>
      <c r="W20" s="90" t="s">
        <v>722</v>
      </c>
      <c r="Y20" s="58" t="s">
        <v>859</v>
      </c>
      <c r="AB20" s="58" t="s">
        <v>882</v>
      </c>
      <c r="AE20" s="58"/>
      <c r="AH20" s="58" t="s">
        <v>989</v>
      </c>
      <c r="AK20" s="58"/>
      <c r="AL20" s="90"/>
    </row>
    <row r="21" spans="1:38" x14ac:dyDescent="0.25">
      <c r="A21" s="58" t="s">
        <v>264</v>
      </c>
      <c r="B21" s="58" t="s">
        <v>489</v>
      </c>
      <c r="D21" s="58" t="s">
        <v>456</v>
      </c>
      <c r="E21" s="86" t="s">
        <v>1724</v>
      </c>
      <c r="G21" s="58" t="s">
        <v>1669</v>
      </c>
      <c r="H21" s="85" t="s">
        <v>642</v>
      </c>
      <c r="P21" s="58" t="s">
        <v>661</v>
      </c>
      <c r="Q21" s="85">
        <v>30</v>
      </c>
      <c r="S21" s="443" t="s">
        <v>1904</v>
      </c>
      <c r="T21" s="88">
        <v>57</v>
      </c>
      <c r="V21" s="58" t="s">
        <v>706</v>
      </c>
      <c r="W21" s="90" t="s">
        <v>723</v>
      </c>
      <c r="Y21" s="58"/>
      <c r="AB21" s="58" t="s">
        <v>883</v>
      </c>
      <c r="AH21" s="58" t="s">
        <v>1659</v>
      </c>
      <c r="AL21" s="90"/>
    </row>
    <row r="22" spans="1:38" x14ac:dyDescent="0.25">
      <c r="A22" s="58" t="s">
        <v>265</v>
      </c>
      <c r="B22" s="58" t="s">
        <v>490</v>
      </c>
      <c r="D22" s="58" t="s">
        <v>457</v>
      </c>
      <c r="E22" s="86" t="s">
        <v>1725</v>
      </c>
      <c r="G22" s="58"/>
      <c r="H22" s="85"/>
      <c r="P22" s="58" t="s">
        <v>662</v>
      </c>
      <c r="Q22" s="85">
        <v>31</v>
      </c>
      <c r="S22" s="71"/>
      <c r="T22" s="89"/>
      <c r="V22" s="58" t="s">
        <v>707</v>
      </c>
      <c r="W22" s="90" t="s">
        <v>724</v>
      </c>
      <c r="Y22" s="410" t="s">
        <v>626</v>
      </c>
      <c r="AB22" s="58" t="s">
        <v>884</v>
      </c>
      <c r="AE22" s="406" t="s">
        <v>625</v>
      </c>
      <c r="AH22" s="58" t="s">
        <v>987</v>
      </c>
      <c r="AK22" s="58"/>
      <c r="AL22" s="90"/>
    </row>
    <row r="23" spans="1:38" x14ac:dyDescent="0.25">
      <c r="A23" s="58" t="s">
        <v>266</v>
      </c>
      <c r="B23" s="58" t="s">
        <v>491</v>
      </c>
      <c r="D23" s="58" t="s">
        <v>1726</v>
      </c>
      <c r="E23" s="86" t="s">
        <v>1727</v>
      </c>
      <c r="G23" s="58"/>
      <c r="H23" s="85"/>
      <c r="P23" s="58" t="s">
        <v>665</v>
      </c>
      <c r="Q23" s="85">
        <v>36</v>
      </c>
      <c r="S23" s="71"/>
      <c r="T23" s="89"/>
      <c r="V23" s="58" t="s">
        <v>708</v>
      </c>
      <c r="W23" s="90" t="s">
        <v>725</v>
      </c>
      <c r="Y23" s="58" t="s">
        <v>1830</v>
      </c>
      <c r="AB23" s="58" t="s">
        <v>885</v>
      </c>
      <c r="AE23" s="58" t="s">
        <v>955</v>
      </c>
      <c r="AH23" s="58" t="s">
        <v>988</v>
      </c>
      <c r="AK23" s="58"/>
      <c r="AL23" s="90"/>
    </row>
    <row r="24" spans="1:38" x14ac:dyDescent="0.25">
      <c r="A24" s="58" t="s">
        <v>267</v>
      </c>
      <c r="B24" s="58" t="s">
        <v>492</v>
      </c>
      <c r="D24" s="58" t="s">
        <v>1728</v>
      </c>
      <c r="E24" s="86" t="s">
        <v>1729</v>
      </c>
      <c r="G24" s="58"/>
      <c r="H24" s="85"/>
      <c r="P24" s="58" t="s">
        <v>666</v>
      </c>
      <c r="Q24" s="85">
        <v>37</v>
      </c>
      <c r="V24" s="58" t="s">
        <v>709</v>
      </c>
      <c r="W24" s="90" t="s">
        <v>726</v>
      </c>
      <c r="Y24" s="58" t="s">
        <v>861</v>
      </c>
      <c r="AB24" s="58" t="s">
        <v>886</v>
      </c>
      <c r="AE24" s="58" t="s">
        <v>956</v>
      </c>
      <c r="AH24" s="58" t="s">
        <v>1655</v>
      </c>
      <c r="AK24" s="58"/>
      <c r="AL24" s="90"/>
    </row>
    <row r="25" spans="1:38" x14ac:dyDescent="0.25">
      <c r="A25" s="58" t="s">
        <v>268</v>
      </c>
      <c r="B25" s="58" t="s">
        <v>493</v>
      </c>
      <c r="D25" s="58" t="s">
        <v>458</v>
      </c>
      <c r="E25" s="86" t="s">
        <v>1730</v>
      </c>
      <c r="G25" s="58"/>
      <c r="H25" s="85"/>
      <c r="P25" s="58" t="s">
        <v>667</v>
      </c>
      <c r="Q25" s="85">
        <v>38</v>
      </c>
      <c r="R25" s="412"/>
      <c r="S25" s="412"/>
      <c r="T25" s="419"/>
      <c r="V25" s="58" t="s">
        <v>710</v>
      </c>
      <c r="W25" s="90" t="s">
        <v>727</v>
      </c>
      <c r="Y25" s="58" t="s">
        <v>862</v>
      </c>
      <c r="AB25" s="58" t="s">
        <v>887</v>
      </c>
      <c r="AE25" s="58" t="s">
        <v>957</v>
      </c>
      <c r="AH25" s="58" t="s">
        <v>1660</v>
      </c>
      <c r="AK25" s="58"/>
      <c r="AL25" s="90"/>
    </row>
    <row r="26" spans="1:38" x14ac:dyDescent="0.25">
      <c r="A26" s="58" t="s">
        <v>269</v>
      </c>
      <c r="B26" s="58" t="s">
        <v>494</v>
      </c>
      <c r="D26" s="58" t="s">
        <v>1731</v>
      </c>
      <c r="E26" s="86" t="s">
        <v>1732</v>
      </c>
      <c r="P26" s="58" t="s">
        <v>668</v>
      </c>
      <c r="Q26" s="85">
        <v>39</v>
      </c>
      <c r="V26" s="58" t="s">
        <v>770</v>
      </c>
      <c r="W26" s="90" t="s">
        <v>728</v>
      </c>
      <c r="Y26" s="58" t="s">
        <v>1832</v>
      </c>
      <c r="AB26" s="58" t="s">
        <v>888</v>
      </c>
      <c r="AE26" s="58" t="s">
        <v>958</v>
      </c>
      <c r="AH26" s="58" t="s">
        <v>1661</v>
      </c>
      <c r="AK26" s="58"/>
      <c r="AL26" s="90"/>
    </row>
    <row r="27" spans="1:38" x14ac:dyDescent="0.25">
      <c r="A27" s="58" t="s">
        <v>270</v>
      </c>
      <c r="B27" s="58" t="s">
        <v>495</v>
      </c>
      <c r="D27" s="58" t="s">
        <v>459</v>
      </c>
      <c r="E27" s="86" t="s">
        <v>1733</v>
      </c>
      <c r="P27" s="218" t="s">
        <v>670</v>
      </c>
      <c r="Q27" s="248">
        <v>41</v>
      </c>
      <c r="V27" s="58" t="s">
        <v>771</v>
      </c>
      <c r="W27" s="90" t="s">
        <v>729</v>
      </c>
      <c r="Y27" s="58" t="s">
        <v>863</v>
      </c>
      <c r="AB27" s="58" t="s">
        <v>889</v>
      </c>
      <c r="AE27" s="58" t="s">
        <v>960</v>
      </c>
      <c r="AH27" s="58" t="s">
        <v>1662</v>
      </c>
      <c r="AK27" s="58"/>
      <c r="AL27" s="90"/>
    </row>
    <row r="28" spans="1:38" x14ac:dyDescent="0.25">
      <c r="A28" s="58" t="s">
        <v>271</v>
      </c>
      <c r="B28" s="58" t="s">
        <v>496</v>
      </c>
      <c r="D28" s="58" t="s">
        <v>1734</v>
      </c>
      <c r="E28" s="86" t="s">
        <v>1735</v>
      </c>
      <c r="P28" s="58" t="s">
        <v>671</v>
      </c>
      <c r="Q28" s="85">
        <v>42</v>
      </c>
      <c r="V28" s="58" t="s">
        <v>772</v>
      </c>
      <c r="W28" s="90" t="s">
        <v>730</v>
      </c>
      <c r="Y28" s="58" t="s">
        <v>864</v>
      </c>
      <c r="AB28" s="58" t="s">
        <v>890</v>
      </c>
      <c r="AE28" s="58" t="s">
        <v>961</v>
      </c>
      <c r="AH28" s="58" t="s">
        <v>1663</v>
      </c>
      <c r="AK28" s="58"/>
      <c r="AL28" s="90"/>
    </row>
    <row r="29" spans="1:38" x14ac:dyDescent="0.25">
      <c r="A29" s="58" t="s">
        <v>272</v>
      </c>
      <c r="B29" s="58" t="s">
        <v>497</v>
      </c>
      <c r="D29" s="58" t="s">
        <v>460</v>
      </c>
      <c r="E29" s="86" t="s">
        <v>1736</v>
      </c>
      <c r="P29" s="58" t="s">
        <v>672</v>
      </c>
      <c r="Q29" s="85">
        <v>43</v>
      </c>
      <c r="V29" s="58" t="s">
        <v>773</v>
      </c>
      <c r="W29" s="90" t="s">
        <v>731</v>
      </c>
      <c r="Y29" s="58" t="s">
        <v>865</v>
      </c>
      <c r="AB29" s="58" t="s">
        <v>891</v>
      </c>
      <c r="AE29" s="58" t="s">
        <v>962</v>
      </c>
      <c r="AH29" s="58" t="s">
        <v>1664</v>
      </c>
      <c r="AK29" s="58"/>
      <c r="AL29" s="90"/>
    </row>
    <row r="30" spans="1:38" x14ac:dyDescent="0.25">
      <c r="A30" s="58" t="s">
        <v>273</v>
      </c>
      <c r="B30" s="58" t="s">
        <v>246</v>
      </c>
      <c r="D30" s="58" t="s">
        <v>1737</v>
      </c>
      <c r="E30" s="86" t="s">
        <v>1738</v>
      </c>
      <c r="P30" s="58" t="s">
        <v>673</v>
      </c>
      <c r="Q30" s="85">
        <v>44</v>
      </c>
      <c r="V30" s="58" t="s">
        <v>711</v>
      </c>
      <c r="W30" s="90" t="s">
        <v>732</v>
      </c>
      <c r="Y30" s="58" t="s">
        <v>866</v>
      </c>
      <c r="AB30" s="58" t="s">
        <v>892</v>
      </c>
      <c r="AE30" s="58" t="s">
        <v>963</v>
      </c>
      <c r="AH30" s="58" t="s">
        <v>1853</v>
      </c>
    </row>
    <row r="31" spans="1:38" x14ac:dyDescent="0.25">
      <c r="A31" s="58" t="s">
        <v>274</v>
      </c>
      <c r="B31" s="58" t="s">
        <v>498</v>
      </c>
      <c r="D31" s="58" t="s">
        <v>1739</v>
      </c>
      <c r="E31" s="86" t="s">
        <v>1740</v>
      </c>
      <c r="P31" s="58" t="s">
        <v>674</v>
      </c>
      <c r="Q31" s="85">
        <v>46</v>
      </c>
      <c r="V31" s="58" t="s">
        <v>712</v>
      </c>
      <c r="W31" s="90" t="s">
        <v>733</v>
      </c>
      <c r="Y31" s="58" t="s">
        <v>959</v>
      </c>
      <c r="AB31" s="58" t="s">
        <v>893</v>
      </c>
      <c r="AE31" s="58" t="s">
        <v>964</v>
      </c>
      <c r="AH31" s="58" t="s">
        <v>1854</v>
      </c>
    </row>
    <row r="32" spans="1:38" x14ac:dyDescent="0.25">
      <c r="A32" s="58" t="s">
        <v>275</v>
      </c>
      <c r="B32" s="58" t="s">
        <v>499</v>
      </c>
      <c r="D32" s="58" t="s">
        <v>461</v>
      </c>
      <c r="E32" s="86" t="s">
        <v>1741</v>
      </c>
      <c r="P32" s="58" t="s">
        <v>1620</v>
      </c>
      <c r="Q32" s="85">
        <v>49</v>
      </c>
      <c r="V32" s="58" t="s">
        <v>713</v>
      </c>
      <c r="W32" s="90" t="s">
        <v>734</v>
      </c>
      <c r="Y32" s="58" t="s">
        <v>867</v>
      </c>
      <c r="AB32" s="58" t="s">
        <v>894</v>
      </c>
      <c r="AE32" s="58" t="s">
        <v>965</v>
      </c>
    </row>
    <row r="33" spans="1:34" ht="15" customHeight="1" x14ac:dyDescent="0.25">
      <c r="A33" s="58" t="s">
        <v>276</v>
      </c>
      <c r="B33" s="58" t="s">
        <v>500</v>
      </c>
      <c r="D33" s="58" t="s">
        <v>462</v>
      </c>
      <c r="E33" s="86" t="s">
        <v>1742</v>
      </c>
      <c r="P33" s="58" t="s">
        <v>1621</v>
      </c>
      <c r="Q33" s="85">
        <v>50</v>
      </c>
      <c r="V33" s="58" t="s">
        <v>714</v>
      </c>
      <c r="W33" s="90" t="s">
        <v>774</v>
      </c>
      <c r="Y33" s="58" t="s">
        <v>868</v>
      </c>
      <c r="AB33" s="58" t="s">
        <v>895</v>
      </c>
      <c r="AE33" s="58" t="s">
        <v>966</v>
      </c>
    </row>
    <row r="34" spans="1:34" x14ac:dyDescent="0.25">
      <c r="A34" s="58" t="s">
        <v>277</v>
      </c>
      <c r="B34" s="58" t="s">
        <v>501</v>
      </c>
      <c r="D34" s="58" t="s">
        <v>1743</v>
      </c>
      <c r="E34" s="86" t="s">
        <v>1744</v>
      </c>
      <c r="P34" s="58" t="s">
        <v>1622</v>
      </c>
      <c r="Q34" s="85">
        <v>51</v>
      </c>
      <c r="V34" s="58" t="s">
        <v>785</v>
      </c>
      <c r="W34" s="90" t="s">
        <v>775</v>
      </c>
      <c r="Y34" s="58" t="s">
        <v>869</v>
      </c>
      <c r="AB34" s="58" t="s">
        <v>896</v>
      </c>
      <c r="AE34" s="58" t="s">
        <v>967</v>
      </c>
    </row>
    <row r="35" spans="1:34" x14ac:dyDescent="0.25">
      <c r="A35" s="58" t="s">
        <v>278</v>
      </c>
      <c r="B35" s="58" t="s">
        <v>247</v>
      </c>
      <c r="D35" s="58" t="s">
        <v>1745</v>
      </c>
      <c r="E35" s="86" t="s">
        <v>1746</v>
      </c>
      <c r="P35" s="58" t="s">
        <v>1623</v>
      </c>
      <c r="Q35" s="85">
        <v>52</v>
      </c>
      <c r="V35" s="58" t="s">
        <v>786</v>
      </c>
      <c r="W35" s="90" t="s">
        <v>776</v>
      </c>
      <c r="Y35" s="58" t="s">
        <v>870</v>
      </c>
      <c r="AB35" s="58" t="s">
        <v>897</v>
      </c>
      <c r="AE35" s="58" t="s">
        <v>968</v>
      </c>
      <c r="AH35" s="406" t="s">
        <v>745</v>
      </c>
    </row>
    <row r="36" spans="1:34" x14ac:dyDescent="0.25">
      <c r="A36" s="58" t="s">
        <v>279</v>
      </c>
      <c r="B36" s="58" t="s">
        <v>1791</v>
      </c>
      <c r="D36" s="58" t="s">
        <v>824</v>
      </c>
      <c r="E36" s="86" t="s">
        <v>1747</v>
      </c>
      <c r="P36" s="58" t="s">
        <v>1836</v>
      </c>
      <c r="Q36" s="58">
        <v>54</v>
      </c>
      <c r="V36" s="58" t="s">
        <v>787</v>
      </c>
      <c r="W36" s="90" t="s">
        <v>777</v>
      </c>
      <c r="Y36" s="58" t="s">
        <v>1833</v>
      </c>
      <c r="AB36" s="58" t="s">
        <v>898</v>
      </c>
      <c r="AE36" s="58" t="s">
        <v>969</v>
      </c>
      <c r="AH36" s="58" t="s">
        <v>937</v>
      </c>
    </row>
    <row r="37" spans="1:34" x14ac:dyDescent="0.25">
      <c r="A37" s="58" t="s">
        <v>280</v>
      </c>
      <c r="B37" s="58" t="s">
        <v>502</v>
      </c>
      <c r="D37" s="58" t="s">
        <v>463</v>
      </c>
      <c r="E37" s="86" t="s">
        <v>1748</v>
      </c>
      <c r="Q37" s="85"/>
      <c r="V37" s="58" t="s">
        <v>788</v>
      </c>
      <c r="W37" s="90" t="s">
        <v>778</v>
      </c>
      <c r="Y37" s="58" t="s">
        <v>871</v>
      </c>
      <c r="AB37" s="58" t="s">
        <v>899</v>
      </c>
      <c r="AE37" s="58" t="s">
        <v>970</v>
      </c>
      <c r="AH37" s="58" t="s">
        <v>939</v>
      </c>
    </row>
    <row r="38" spans="1:34" x14ac:dyDescent="0.25">
      <c r="A38" s="58" t="s">
        <v>281</v>
      </c>
      <c r="B38" s="58" t="s">
        <v>503</v>
      </c>
      <c r="D38" s="58" t="s">
        <v>464</v>
      </c>
      <c r="E38" s="86" t="s">
        <v>1749</v>
      </c>
      <c r="V38" s="58" t="s">
        <v>789</v>
      </c>
      <c r="W38" s="90" t="s">
        <v>779</v>
      </c>
      <c r="Y38" s="58" t="s">
        <v>1700</v>
      </c>
      <c r="AB38" s="58" t="s">
        <v>900</v>
      </c>
      <c r="AE38" s="58" t="s">
        <v>971</v>
      </c>
      <c r="AH38" s="58" t="s">
        <v>945</v>
      </c>
    </row>
    <row r="39" spans="1:34" ht="15" customHeight="1" x14ac:dyDescent="0.25">
      <c r="A39" s="58" t="s">
        <v>282</v>
      </c>
      <c r="B39" s="58" t="s">
        <v>504</v>
      </c>
      <c r="D39" s="58" t="s">
        <v>465</v>
      </c>
      <c r="E39" s="86" t="s">
        <v>1750</v>
      </c>
      <c r="P39" s="71"/>
      <c r="Q39" s="85"/>
      <c r="V39" s="58" t="s">
        <v>697</v>
      </c>
      <c r="W39" s="90" t="s">
        <v>780</v>
      </c>
      <c r="Y39" s="58" t="s">
        <v>1701</v>
      </c>
      <c r="AB39" s="58" t="s">
        <v>901</v>
      </c>
      <c r="AE39" s="58" t="s">
        <v>972</v>
      </c>
      <c r="AH39" s="58" t="s">
        <v>940</v>
      </c>
    </row>
    <row r="40" spans="1:34" ht="15" customHeight="1" x14ac:dyDescent="0.25">
      <c r="A40" s="58" t="s">
        <v>283</v>
      </c>
      <c r="B40" s="58" t="s">
        <v>505</v>
      </c>
      <c r="D40" s="58" t="s">
        <v>466</v>
      </c>
      <c r="E40" s="86" t="s">
        <v>1751</v>
      </c>
      <c r="V40" s="58" t="s">
        <v>790</v>
      </c>
      <c r="W40" s="90" t="s">
        <v>781</v>
      </c>
      <c r="Y40" s="58" t="s">
        <v>1834</v>
      </c>
      <c r="AB40" s="58" t="s">
        <v>902</v>
      </c>
      <c r="AE40" s="58" t="s">
        <v>975</v>
      </c>
      <c r="AH40" s="58" t="s">
        <v>941</v>
      </c>
    </row>
    <row r="41" spans="1:34" x14ac:dyDescent="0.25">
      <c r="A41" s="58" t="s">
        <v>284</v>
      </c>
      <c r="B41" s="58" t="s">
        <v>506</v>
      </c>
      <c r="D41" s="58" t="s">
        <v>1752</v>
      </c>
      <c r="E41" s="86" t="s">
        <v>1753</v>
      </c>
      <c r="V41" s="58" t="s">
        <v>791</v>
      </c>
      <c r="W41" s="90" t="s">
        <v>782</v>
      </c>
      <c r="Y41" s="58" t="s">
        <v>1835</v>
      </c>
      <c r="AB41" s="58" t="s">
        <v>903</v>
      </c>
      <c r="AE41" s="58" t="s">
        <v>973</v>
      </c>
      <c r="AH41" s="58" t="s">
        <v>943</v>
      </c>
    </row>
    <row r="42" spans="1:34" x14ac:dyDescent="0.25">
      <c r="A42" s="58" t="s">
        <v>285</v>
      </c>
      <c r="B42" s="58" t="s">
        <v>507</v>
      </c>
      <c r="D42" s="58" t="s">
        <v>1754</v>
      </c>
      <c r="E42" s="86" t="s">
        <v>1755</v>
      </c>
      <c r="V42" s="58" t="s">
        <v>698</v>
      </c>
      <c r="W42" s="90" t="s">
        <v>784</v>
      </c>
      <c r="Y42" s="58" t="s">
        <v>1905</v>
      </c>
      <c r="AB42" s="58" t="s">
        <v>904</v>
      </c>
      <c r="AE42" s="58" t="s">
        <v>974</v>
      </c>
      <c r="AH42" s="58" t="s">
        <v>944</v>
      </c>
    </row>
    <row r="43" spans="1:34" ht="15" customHeight="1" x14ac:dyDescent="0.25">
      <c r="A43" s="58" t="s">
        <v>286</v>
      </c>
      <c r="B43" s="58" t="s">
        <v>508</v>
      </c>
      <c r="D43" s="58" t="s">
        <v>467</v>
      </c>
      <c r="E43" s="86" t="s">
        <v>1756</v>
      </c>
      <c r="V43" s="58" t="s">
        <v>805</v>
      </c>
      <c r="W43" s="90" t="s">
        <v>793</v>
      </c>
      <c r="AB43" s="58" t="s">
        <v>905</v>
      </c>
      <c r="AE43" s="58" t="s">
        <v>976</v>
      </c>
      <c r="AH43" s="58" t="s">
        <v>1636</v>
      </c>
    </row>
    <row r="44" spans="1:34" x14ac:dyDescent="0.25">
      <c r="A44" s="58" t="s">
        <v>287</v>
      </c>
      <c r="B44" s="58" t="s">
        <v>509</v>
      </c>
      <c r="D44" s="58" t="s">
        <v>468</v>
      </c>
      <c r="E44" s="86" t="s">
        <v>1757</v>
      </c>
      <c r="V44" s="58" t="s">
        <v>699</v>
      </c>
      <c r="W44" s="90" t="s">
        <v>794</v>
      </c>
      <c r="AB44" s="58" t="s">
        <v>906</v>
      </c>
      <c r="AE44" s="58" t="s">
        <v>977</v>
      </c>
      <c r="AH44" s="58" t="s">
        <v>1637</v>
      </c>
    </row>
    <row r="45" spans="1:34" ht="15" customHeight="1" x14ac:dyDescent="0.25">
      <c r="A45" s="58" t="s">
        <v>288</v>
      </c>
      <c r="B45" s="58" t="s">
        <v>510</v>
      </c>
      <c r="D45" s="58" t="s">
        <v>1758</v>
      </c>
      <c r="E45" s="86" t="s">
        <v>1759</v>
      </c>
      <c r="V45" s="58" t="s">
        <v>807</v>
      </c>
      <c r="W45" s="90" t="s">
        <v>795</v>
      </c>
      <c r="Y45" s="415" t="s">
        <v>927</v>
      </c>
      <c r="AB45" s="58" t="s">
        <v>907</v>
      </c>
      <c r="AE45" s="58" t="s">
        <v>978</v>
      </c>
      <c r="AH45" s="58" t="s">
        <v>1638</v>
      </c>
    </row>
    <row r="46" spans="1:34" ht="15" customHeight="1" x14ac:dyDescent="0.25">
      <c r="A46" s="58" t="s">
        <v>432</v>
      </c>
      <c r="B46" s="58" t="s">
        <v>1792</v>
      </c>
      <c r="D46" s="58" t="s">
        <v>1760</v>
      </c>
      <c r="E46" s="86" t="s">
        <v>1761</v>
      </c>
      <c r="V46" s="58" t="s">
        <v>806</v>
      </c>
      <c r="W46" s="90" t="s">
        <v>796</v>
      </c>
      <c r="Y46" s="58" t="s">
        <v>1670</v>
      </c>
      <c r="AB46" s="58" t="s">
        <v>908</v>
      </c>
      <c r="AE46" s="58" t="s">
        <v>979</v>
      </c>
      <c r="AH46" s="58" t="s">
        <v>1639</v>
      </c>
    </row>
    <row r="47" spans="1:34" x14ac:dyDescent="0.25">
      <c r="A47" s="58" t="s">
        <v>289</v>
      </c>
      <c r="B47" s="58" t="s">
        <v>158</v>
      </c>
      <c r="D47" s="58" t="s">
        <v>469</v>
      </c>
      <c r="E47" s="86" t="s">
        <v>1762</v>
      </c>
      <c r="V47" s="58" t="s">
        <v>808</v>
      </c>
      <c r="W47" s="90" t="s">
        <v>797</v>
      </c>
      <c r="Y47" s="58" t="s">
        <v>1671</v>
      </c>
      <c r="AB47" s="58" t="s">
        <v>909</v>
      </c>
      <c r="AE47" s="58" t="s">
        <v>980</v>
      </c>
      <c r="AH47" s="58" t="s">
        <v>1640</v>
      </c>
    </row>
    <row r="48" spans="1:34" ht="15" customHeight="1" x14ac:dyDescent="0.25">
      <c r="A48" s="58" t="s">
        <v>290</v>
      </c>
      <c r="B48" s="58" t="s">
        <v>159</v>
      </c>
      <c r="D48" s="58" t="s">
        <v>470</v>
      </c>
      <c r="E48" s="86" t="s">
        <v>1763</v>
      </c>
      <c r="V48" s="58" t="s">
        <v>810</v>
      </c>
      <c r="W48" s="90" t="s">
        <v>798</v>
      </c>
      <c r="Y48" s="58" t="s">
        <v>1617</v>
      </c>
      <c r="AB48" s="58" t="s">
        <v>910</v>
      </c>
      <c r="AE48" s="58" t="s">
        <v>981</v>
      </c>
      <c r="AH48" s="58"/>
    </row>
    <row r="49" spans="1:34" x14ac:dyDescent="0.25">
      <c r="A49" s="58" t="s">
        <v>291</v>
      </c>
      <c r="B49" s="58" t="s">
        <v>511</v>
      </c>
      <c r="D49" s="58" t="s">
        <v>471</v>
      </c>
      <c r="E49" s="86" t="s">
        <v>1764</v>
      </c>
      <c r="V49" s="58" t="s">
        <v>809</v>
      </c>
      <c r="W49" s="90" t="s">
        <v>799</v>
      </c>
      <c r="Y49" s="58" t="s">
        <v>1618</v>
      </c>
      <c r="AB49" s="58" t="s">
        <v>911</v>
      </c>
      <c r="AE49" s="58" t="s">
        <v>982</v>
      </c>
      <c r="AH49" s="58"/>
    </row>
    <row r="50" spans="1:34" ht="15" customHeight="1" x14ac:dyDescent="0.25">
      <c r="A50" s="58" t="s">
        <v>292</v>
      </c>
      <c r="B50" s="58" t="s">
        <v>160</v>
      </c>
      <c r="D50" s="58" t="s">
        <v>616</v>
      </c>
      <c r="E50" s="86" t="s">
        <v>1765</v>
      </c>
      <c r="V50" s="58" t="s">
        <v>812</v>
      </c>
      <c r="W50" s="90" t="s">
        <v>801</v>
      </c>
      <c r="Y50" s="58" t="s">
        <v>1619</v>
      </c>
      <c r="AB50" s="58" t="s">
        <v>912</v>
      </c>
      <c r="AE50" s="58" t="s">
        <v>983</v>
      </c>
      <c r="AH50" s="58"/>
    </row>
    <row r="51" spans="1:34" x14ac:dyDescent="0.25">
      <c r="A51" s="58" t="s">
        <v>293</v>
      </c>
      <c r="B51" s="58" t="s">
        <v>161</v>
      </c>
      <c r="D51" s="58" t="s">
        <v>1822</v>
      </c>
      <c r="E51" s="86">
        <v>6079</v>
      </c>
      <c r="V51" s="58" t="s">
        <v>814</v>
      </c>
      <c r="W51" s="90" t="s">
        <v>803</v>
      </c>
      <c r="Y51" s="58" t="s">
        <v>1672</v>
      </c>
      <c r="AB51" s="58" t="s">
        <v>913</v>
      </c>
      <c r="AE51" s="58" t="s">
        <v>984</v>
      </c>
      <c r="AH51" s="58"/>
    </row>
    <row r="52" spans="1:34" x14ac:dyDescent="0.25">
      <c r="A52" s="58" t="s">
        <v>294</v>
      </c>
      <c r="B52" s="58" t="s">
        <v>1793</v>
      </c>
      <c r="D52" s="58" t="s">
        <v>1823</v>
      </c>
      <c r="E52" s="86">
        <v>6080</v>
      </c>
      <c r="V52" s="58" t="s">
        <v>815</v>
      </c>
      <c r="W52" s="90" t="s">
        <v>804</v>
      </c>
      <c r="Y52" s="58" t="s">
        <v>1673</v>
      </c>
      <c r="AB52" s="58" t="s">
        <v>914</v>
      </c>
      <c r="AE52" s="58" t="s">
        <v>985</v>
      </c>
      <c r="AH52" s="58"/>
    </row>
    <row r="53" spans="1:34" x14ac:dyDescent="0.25">
      <c r="A53" s="58" t="s">
        <v>295</v>
      </c>
      <c r="B53" s="58" t="s">
        <v>162</v>
      </c>
      <c r="D53" s="58" t="s">
        <v>1766</v>
      </c>
      <c r="E53" s="86">
        <v>321</v>
      </c>
      <c r="V53" s="58" t="s">
        <v>1604</v>
      </c>
      <c r="W53" s="90">
        <v>55</v>
      </c>
      <c r="Y53" s="58" t="s">
        <v>1674</v>
      </c>
      <c r="AB53" s="58" t="s">
        <v>915</v>
      </c>
      <c r="AE53" s="58" t="s">
        <v>1625</v>
      </c>
      <c r="AH53" s="58"/>
    </row>
    <row r="54" spans="1:34" ht="15" customHeight="1" x14ac:dyDescent="0.25">
      <c r="A54" s="58" t="s">
        <v>296</v>
      </c>
      <c r="B54" s="58" t="s">
        <v>163</v>
      </c>
      <c r="D54" s="58" t="s">
        <v>436</v>
      </c>
      <c r="E54" s="86">
        <v>322</v>
      </c>
      <c r="V54" s="58" t="s">
        <v>1605</v>
      </c>
      <c r="W54" s="90">
        <v>56</v>
      </c>
      <c r="AB54" s="58" t="s">
        <v>916</v>
      </c>
      <c r="AE54" s="58" t="s">
        <v>1626</v>
      </c>
    </row>
    <row r="55" spans="1:34" ht="15" customHeight="1" x14ac:dyDescent="0.25">
      <c r="A55" s="58" t="s">
        <v>297</v>
      </c>
      <c r="B55" s="58" t="s">
        <v>512</v>
      </c>
      <c r="D55" s="58" t="s">
        <v>1767</v>
      </c>
      <c r="E55" s="86">
        <v>323</v>
      </c>
      <c r="V55" s="58" t="s">
        <v>1606</v>
      </c>
      <c r="W55" s="90">
        <v>57</v>
      </c>
      <c r="Y55" s="410" t="s">
        <v>738</v>
      </c>
      <c r="AB55" s="58" t="s">
        <v>917</v>
      </c>
      <c r="AE55" s="58" t="s">
        <v>1627</v>
      </c>
    </row>
    <row r="56" spans="1:34" ht="15" customHeight="1" x14ac:dyDescent="0.25">
      <c r="A56" s="58" t="s">
        <v>298</v>
      </c>
      <c r="B56" s="58" t="s">
        <v>513</v>
      </c>
      <c r="D56" s="58" t="s">
        <v>1768</v>
      </c>
      <c r="E56" s="86">
        <v>324</v>
      </c>
      <c r="V56" s="58" t="s">
        <v>1607</v>
      </c>
      <c r="W56" s="90">
        <v>61</v>
      </c>
      <c r="Y56" s="58" t="s">
        <v>929</v>
      </c>
      <c r="AB56" s="58" t="s">
        <v>918</v>
      </c>
      <c r="AE56" s="58" t="s">
        <v>1628</v>
      </c>
    </row>
    <row r="57" spans="1:34" x14ac:dyDescent="0.25">
      <c r="A57" s="58" t="s">
        <v>299</v>
      </c>
      <c r="B57" s="58" t="s">
        <v>514</v>
      </c>
      <c r="D57" s="58" t="s">
        <v>1769</v>
      </c>
      <c r="E57" s="86">
        <v>325</v>
      </c>
      <c r="V57" s="58" t="s">
        <v>1608</v>
      </c>
      <c r="W57" s="90">
        <v>62</v>
      </c>
      <c r="Y57" s="58" t="s">
        <v>930</v>
      </c>
      <c r="AB57" s="58" t="s">
        <v>919</v>
      </c>
      <c r="AE57" s="58" t="s">
        <v>1837</v>
      </c>
    </row>
    <row r="58" spans="1:34" ht="15" customHeight="1" x14ac:dyDescent="0.25">
      <c r="A58" s="58" t="s">
        <v>300</v>
      </c>
      <c r="B58" s="58" t="s">
        <v>515</v>
      </c>
      <c r="D58" s="58" t="s">
        <v>1770</v>
      </c>
      <c r="E58" s="86">
        <v>326</v>
      </c>
      <c r="V58" s="58" t="s">
        <v>1678</v>
      </c>
      <c r="W58" s="90" t="s">
        <v>1679</v>
      </c>
      <c r="Y58" s="58" t="s">
        <v>931</v>
      </c>
      <c r="AB58" s="58" t="s">
        <v>920</v>
      </c>
    </row>
    <row r="59" spans="1:34" ht="15" customHeight="1" x14ac:dyDescent="0.25">
      <c r="A59" s="58" t="s">
        <v>301</v>
      </c>
      <c r="B59" s="58" t="s">
        <v>1794</v>
      </c>
      <c r="D59" s="58" t="s">
        <v>1771</v>
      </c>
      <c r="E59" s="86">
        <v>327</v>
      </c>
      <c r="V59" s="58" t="s">
        <v>1680</v>
      </c>
      <c r="W59" s="90" t="s">
        <v>1681</v>
      </c>
      <c r="Y59" s="58" t="s">
        <v>932</v>
      </c>
      <c r="AB59" s="58" t="s">
        <v>921</v>
      </c>
    </row>
    <row r="60" spans="1:34" x14ac:dyDescent="0.25">
      <c r="A60" s="58" t="s">
        <v>302</v>
      </c>
      <c r="B60" s="58" t="s">
        <v>516</v>
      </c>
      <c r="D60" s="58" t="s">
        <v>437</v>
      </c>
      <c r="E60" s="86">
        <v>328</v>
      </c>
      <c r="V60" s="58" t="s">
        <v>1682</v>
      </c>
      <c r="W60" s="90" t="s">
        <v>1683</v>
      </c>
      <c r="Y60" s="58" t="s">
        <v>1856</v>
      </c>
      <c r="AB60" s="58" t="s">
        <v>922</v>
      </c>
    </row>
    <row r="61" spans="1:34" x14ac:dyDescent="0.25">
      <c r="A61" s="58" t="s">
        <v>303</v>
      </c>
      <c r="B61" s="58" t="s">
        <v>164</v>
      </c>
      <c r="D61" s="58" t="s">
        <v>438</v>
      </c>
      <c r="E61" s="86">
        <v>329</v>
      </c>
      <c r="V61" s="58" t="s">
        <v>1684</v>
      </c>
      <c r="W61" s="90" t="s">
        <v>1685</v>
      </c>
      <c r="AB61" s="58" t="s">
        <v>923</v>
      </c>
    </row>
    <row r="62" spans="1:34" x14ac:dyDescent="0.25">
      <c r="A62" s="58" t="s">
        <v>304</v>
      </c>
      <c r="B62" s="58" t="s">
        <v>472</v>
      </c>
      <c r="D62" s="58" t="s">
        <v>754</v>
      </c>
      <c r="E62" s="86" t="s">
        <v>1772</v>
      </c>
      <c r="V62" s="58" t="s">
        <v>1686</v>
      </c>
      <c r="W62" s="90" t="s">
        <v>1689</v>
      </c>
      <c r="Y62" s="410" t="s">
        <v>744</v>
      </c>
      <c r="AB62" s="58" t="s">
        <v>1612</v>
      </c>
      <c r="AC62" s="90"/>
    </row>
    <row r="63" spans="1:34" x14ac:dyDescent="0.25">
      <c r="A63" s="58" t="s">
        <v>305</v>
      </c>
      <c r="B63" s="58" t="s">
        <v>165</v>
      </c>
      <c r="D63" s="58" t="s">
        <v>1773</v>
      </c>
      <c r="E63" s="86" t="s">
        <v>1774</v>
      </c>
      <c r="V63" s="58" t="s">
        <v>1687</v>
      </c>
      <c r="W63" s="90" t="s">
        <v>1690</v>
      </c>
      <c r="Y63" s="58" t="s">
        <v>937</v>
      </c>
      <c r="AB63" s="58" t="s">
        <v>1613</v>
      </c>
      <c r="AC63" s="90"/>
    </row>
    <row r="64" spans="1:34" x14ac:dyDescent="0.25">
      <c r="A64" s="58" t="s">
        <v>306</v>
      </c>
      <c r="B64" s="58" t="s">
        <v>166</v>
      </c>
      <c r="D64" s="58" t="s">
        <v>1775</v>
      </c>
      <c r="E64" s="86" t="s">
        <v>1776</v>
      </c>
      <c r="V64" s="58" t="s">
        <v>1688</v>
      </c>
      <c r="W64" s="90" t="s">
        <v>1691</v>
      </c>
      <c r="Y64" s="58" t="s">
        <v>938</v>
      </c>
      <c r="AB64" s="58" t="s">
        <v>1614</v>
      </c>
      <c r="AC64" s="90"/>
    </row>
    <row r="65" spans="1:29" x14ac:dyDescent="0.25">
      <c r="A65" s="58" t="s">
        <v>307</v>
      </c>
      <c r="B65" s="58" t="s">
        <v>517</v>
      </c>
      <c r="D65" s="58" t="s">
        <v>766</v>
      </c>
      <c r="E65" s="86">
        <v>501</v>
      </c>
      <c r="V65" s="58" t="s">
        <v>1838</v>
      </c>
      <c r="W65" s="90">
        <v>77</v>
      </c>
      <c r="Y65" s="58" t="s">
        <v>1702</v>
      </c>
      <c r="AB65" s="58" t="s">
        <v>1615</v>
      </c>
      <c r="AC65" s="90"/>
    </row>
    <row r="66" spans="1:29" ht="15" customHeight="1" x14ac:dyDescent="0.25">
      <c r="A66" s="58" t="s">
        <v>308</v>
      </c>
      <c r="B66" s="58" t="s">
        <v>518</v>
      </c>
      <c r="D66" s="58" t="s">
        <v>767</v>
      </c>
      <c r="E66" s="86">
        <v>502</v>
      </c>
      <c r="V66" s="58" t="s">
        <v>1839</v>
      </c>
      <c r="W66" s="90" t="s">
        <v>1840</v>
      </c>
      <c r="Y66" s="58" t="s">
        <v>940</v>
      </c>
      <c r="AB66" s="58" t="s">
        <v>1616</v>
      </c>
      <c r="AC66" s="90"/>
    </row>
    <row r="67" spans="1:29" x14ac:dyDescent="0.25">
      <c r="A67" s="58" t="s">
        <v>309</v>
      </c>
      <c r="B67" s="58" t="s">
        <v>519</v>
      </c>
      <c r="V67" s="58" t="s">
        <v>1841</v>
      </c>
      <c r="W67" s="90" t="s">
        <v>1842</v>
      </c>
      <c r="Y67" s="58" t="s">
        <v>942</v>
      </c>
      <c r="AB67" s="58" t="s">
        <v>1692</v>
      </c>
    </row>
    <row r="68" spans="1:29" x14ac:dyDescent="0.25">
      <c r="A68" s="58" t="s">
        <v>310</v>
      </c>
      <c r="B68" s="58" t="s">
        <v>520</v>
      </c>
      <c r="V68" s="58" t="s">
        <v>1843</v>
      </c>
      <c r="W68" s="90" t="s">
        <v>1844</v>
      </c>
      <c r="Y68" s="58" t="s">
        <v>944</v>
      </c>
      <c r="Z68" s="412"/>
      <c r="AB68" s="58" t="s">
        <v>1693</v>
      </c>
    </row>
    <row r="69" spans="1:29" x14ac:dyDescent="0.25">
      <c r="A69" s="58" t="s">
        <v>311</v>
      </c>
      <c r="B69" s="58" t="s">
        <v>521</v>
      </c>
      <c r="V69" s="58" t="s">
        <v>1845</v>
      </c>
      <c r="W69" s="90">
        <v>81</v>
      </c>
      <c r="Y69" s="58" t="s">
        <v>1863</v>
      </c>
      <c r="Z69" s="85"/>
      <c r="AB69" s="58" t="s">
        <v>1694</v>
      </c>
    </row>
    <row r="70" spans="1:29" x14ac:dyDescent="0.25">
      <c r="A70" s="58" t="s">
        <v>312</v>
      </c>
      <c r="B70" s="58" t="s">
        <v>522</v>
      </c>
      <c r="Z70" s="85"/>
      <c r="AB70" s="58" t="s">
        <v>1695</v>
      </c>
    </row>
    <row r="71" spans="1:29" x14ac:dyDescent="0.25">
      <c r="A71" s="58" t="s">
        <v>313</v>
      </c>
      <c r="B71" s="58" t="s">
        <v>523</v>
      </c>
      <c r="V71" s="421" t="s">
        <v>816</v>
      </c>
      <c r="W71" s="419" t="s">
        <v>435</v>
      </c>
      <c r="Y71" s="58"/>
      <c r="AB71" s="58" t="s">
        <v>1696</v>
      </c>
    </row>
    <row r="72" spans="1:29" x14ac:dyDescent="0.25">
      <c r="A72" s="58" t="s">
        <v>314</v>
      </c>
      <c r="B72" s="58" t="s">
        <v>524</v>
      </c>
      <c r="V72" s="58" t="s">
        <v>1641</v>
      </c>
      <c r="W72" s="90">
        <v>15</v>
      </c>
      <c r="Y72" s="445"/>
      <c r="AB72" s="58" t="s">
        <v>1697</v>
      </c>
    </row>
    <row r="73" spans="1:29" x14ac:dyDescent="0.25">
      <c r="A73" s="58" t="s">
        <v>315</v>
      </c>
      <c r="B73" s="58" t="s">
        <v>167</v>
      </c>
      <c r="V73" s="58" t="s">
        <v>790</v>
      </c>
      <c r="W73" s="90" t="s">
        <v>781</v>
      </c>
      <c r="Y73" s="58"/>
      <c r="Z73" s="412"/>
      <c r="AB73" s="58" t="s">
        <v>1698</v>
      </c>
    </row>
    <row r="74" spans="1:29" x14ac:dyDescent="0.25">
      <c r="A74" s="58" t="s">
        <v>316</v>
      </c>
      <c r="B74" s="58" t="s">
        <v>525</v>
      </c>
      <c r="V74" s="58" t="s">
        <v>791</v>
      </c>
      <c r="W74" s="90" t="s">
        <v>782</v>
      </c>
      <c r="Z74" s="85"/>
      <c r="AB74" s="58" t="s">
        <v>1846</v>
      </c>
    </row>
    <row r="75" spans="1:29" x14ac:dyDescent="0.25">
      <c r="A75" s="58" t="s">
        <v>317</v>
      </c>
      <c r="B75" s="58" t="s">
        <v>526</v>
      </c>
      <c r="V75" s="58" t="s">
        <v>792</v>
      </c>
      <c r="W75" s="90" t="s">
        <v>783</v>
      </c>
      <c r="Z75" s="219"/>
      <c r="AB75" s="58" t="s">
        <v>1847</v>
      </c>
    </row>
    <row r="76" spans="1:29" x14ac:dyDescent="0.25">
      <c r="A76" s="58" t="s">
        <v>318</v>
      </c>
      <c r="B76" s="58" t="s">
        <v>527</v>
      </c>
      <c r="D76" s="71"/>
      <c r="V76" s="58" t="s">
        <v>1642</v>
      </c>
      <c r="W76" s="90" t="s">
        <v>793</v>
      </c>
      <c r="AB76" s="58" t="s">
        <v>1848</v>
      </c>
    </row>
    <row r="77" spans="1:29" x14ac:dyDescent="0.25">
      <c r="A77" s="58" t="s">
        <v>319</v>
      </c>
      <c r="B77" s="58" t="s">
        <v>528</v>
      </c>
      <c r="D77" s="71"/>
      <c r="V77" s="58" t="s">
        <v>811</v>
      </c>
      <c r="W77" s="90" t="s">
        <v>800</v>
      </c>
      <c r="Y77" s="406" t="s">
        <v>683</v>
      </c>
      <c r="AB77" s="58" t="s">
        <v>1849</v>
      </c>
    </row>
    <row r="78" spans="1:29" x14ac:dyDescent="0.25">
      <c r="A78" s="58" t="s">
        <v>320</v>
      </c>
      <c r="B78" s="58" t="s">
        <v>529</v>
      </c>
      <c r="D78" s="71"/>
      <c r="V78" s="58" t="s">
        <v>813</v>
      </c>
      <c r="W78" s="90" t="s">
        <v>802</v>
      </c>
      <c r="Y78" s="58" t="s">
        <v>854</v>
      </c>
      <c r="AB78" s="58" t="s">
        <v>1850</v>
      </c>
      <c r="AC78" s="90"/>
    </row>
    <row r="79" spans="1:29" x14ac:dyDescent="0.25">
      <c r="A79" s="58" t="s">
        <v>321</v>
      </c>
      <c r="B79" s="58" t="s">
        <v>1795</v>
      </c>
      <c r="D79" s="71"/>
      <c r="V79" s="58" t="s">
        <v>1643</v>
      </c>
      <c r="W79" s="90" t="s">
        <v>1649</v>
      </c>
      <c r="Y79" s="58" t="s">
        <v>855</v>
      </c>
      <c r="AC79" s="90"/>
    </row>
    <row r="80" spans="1:29" x14ac:dyDescent="0.25">
      <c r="A80" s="58" t="s">
        <v>322</v>
      </c>
      <c r="B80" s="58" t="s">
        <v>168</v>
      </c>
      <c r="V80" s="58" t="s">
        <v>1644</v>
      </c>
      <c r="W80" s="90" t="s">
        <v>1650</v>
      </c>
      <c r="AC80" s="90"/>
    </row>
    <row r="81" spans="1:29" x14ac:dyDescent="0.25">
      <c r="A81" s="58" t="s">
        <v>323</v>
      </c>
      <c r="B81" s="58" t="s">
        <v>530</v>
      </c>
      <c r="V81" s="58" t="s">
        <v>1645</v>
      </c>
      <c r="W81" s="90" t="s">
        <v>1651</v>
      </c>
      <c r="AC81" s="90"/>
    </row>
    <row r="82" spans="1:29" x14ac:dyDescent="0.25">
      <c r="A82" s="58" t="s">
        <v>324</v>
      </c>
      <c r="B82" s="58" t="s">
        <v>531</v>
      </c>
      <c r="V82" s="58" t="s">
        <v>1646</v>
      </c>
      <c r="W82" s="90" t="s">
        <v>1652</v>
      </c>
      <c r="Y82" s="406" t="s">
        <v>677</v>
      </c>
      <c r="AC82" s="90"/>
    </row>
    <row r="83" spans="1:29" x14ac:dyDescent="0.25">
      <c r="A83" s="58" t="s">
        <v>325</v>
      </c>
      <c r="B83" s="58" t="s">
        <v>532</v>
      </c>
      <c r="V83" s="58" t="s">
        <v>1648</v>
      </c>
      <c r="W83" s="90" t="s">
        <v>1653</v>
      </c>
      <c r="Y83" s="58" t="s">
        <v>952</v>
      </c>
      <c r="AC83" s="90"/>
    </row>
    <row r="84" spans="1:29" x14ac:dyDescent="0.25">
      <c r="A84" s="58" t="s">
        <v>326</v>
      </c>
      <c r="B84" s="58" t="s">
        <v>533</v>
      </c>
      <c r="V84" s="58" t="s">
        <v>1647</v>
      </c>
      <c r="W84" s="90" t="s">
        <v>1654</v>
      </c>
      <c r="Y84" s="218" t="s">
        <v>994</v>
      </c>
      <c r="AC84" s="90"/>
    </row>
    <row r="85" spans="1:29" x14ac:dyDescent="0.25">
      <c r="A85" s="58" t="s">
        <v>327</v>
      </c>
      <c r="B85" s="58" t="s">
        <v>534</v>
      </c>
      <c r="V85" s="58" t="s">
        <v>1851</v>
      </c>
      <c r="W85" s="90">
        <v>76</v>
      </c>
    </row>
    <row r="86" spans="1:29" x14ac:dyDescent="0.25">
      <c r="A86" s="58" t="s">
        <v>328</v>
      </c>
      <c r="B86" s="58" t="s">
        <v>535</v>
      </c>
      <c r="V86" s="58" t="s">
        <v>1852</v>
      </c>
      <c r="W86" s="90">
        <v>82</v>
      </c>
    </row>
    <row r="87" spans="1:29" x14ac:dyDescent="0.25">
      <c r="A87" s="58" t="s">
        <v>329</v>
      </c>
      <c r="B87" s="58" t="s">
        <v>536</v>
      </c>
    </row>
    <row r="88" spans="1:29" x14ac:dyDescent="0.25">
      <c r="A88" s="58" t="s">
        <v>330</v>
      </c>
      <c r="B88" s="58" t="s">
        <v>537</v>
      </c>
    </row>
    <row r="89" spans="1:29" x14ac:dyDescent="0.25">
      <c r="A89" s="58" t="s">
        <v>331</v>
      </c>
      <c r="B89" s="58" t="s">
        <v>538</v>
      </c>
    </row>
    <row r="90" spans="1:29" x14ac:dyDescent="0.25">
      <c r="A90" s="58" t="s">
        <v>332</v>
      </c>
      <c r="B90" s="58" t="s">
        <v>539</v>
      </c>
    </row>
    <row r="91" spans="1:29" x14ac:dyDescent="0.25">
      <c r="A91" s="58" t="s">
        <v>333</v>
      </c>
      <c r="B91" s="58" t="s">
        <v>540</v>
      </c>
    </row>
    <row r="92" spans="1:29" x14ac:dyDescent="0.25">
      <c r="A92" s="58" t="s">
        <v>334</v>
      </c>
      <c r="B92" s="58" t="s">
        <v>541</v>
      </c>
    </row>
    <row r="93" spans="1:29" x14ac:dyDescent="0.25">
      <c r="A93" s="441">
        <v>224601</v>
      </c>
      <c r="B93" s="58" t="s">
        <v>1796</v>
      </c>
    </row>
    <row r="94" spans="1:29" x14ac:dyDescent="0.25">
      <c r="A94" s="58" t="s">
        <v>335</v>
      </c>
      <c r="B94" s="58" t="s">
        <v>542</v>
      </c>
    </row>
    <row r="95" spans="1:29" x14ac:dyDescent="0.25">
      <c r="A95" s="58" t="s">
        <v>336</v>
      </c>
      <c r="B95" s="58" t="s">
        <v>543</v>
      </c>
    </row>
    <row r="96" spans="1:29" x14ac:dyDescent="0.25">
      <c r="A96" s="58" t="s">
        <v>337</v>
      </c>
      <c r="B96" s="58" t="s">
        <v>1797</v>
      </c>
    </row>
    <row r="97" spans="1:2" x14ac:dyDescent="0.25">
      <c r="A97" s="441">
        <v>230800</v>
      </c>
      <c r="B97" s="58" t="s">
        <v>1798</v>
      </c>
    </row>
    <row r="98" spans="1:2" x14ac:dyDescent="0.25">
      <c r="A98" s="58" t="s">
        <v>338</v>
      </c>
      <c r="B98" s="58" t="s">
        <v>544</v>
      </c>
    </row>
    <row r="99" spans="1:2" x14ac:dyDescent="0.25">
      <c r="A99" s="58" t="s">
        <v>339</v>
      </c>
      <c r="B99" s="58" t="s">
        <v>1799</v>
      </c>
    </row>
    <row r="100" spans="1:2" x14ac:dyDescent="0.25">
      <c r="A100" s="58" t="s">
        <v>1800</v>
      </c>
      <c r="B100" s="58" t="s">
        <v>765</v>
      </c>
    </row>
    <row r="101" spans="1:2" x14ac:dyDescent="0.25">
      <c r="A101" s="441">
        <v>231200</v>
      </c>
      <c r="B101" s="58" t="s">
        <v>1801</v>
      </c>
    </row>
    <row r="102" spans="1:2" x14ac:dyDescent="0.25">
      <c r="A102" s="58" t="s">
        <v>340</v>
      </c>
      <c r="B102" s="58" t="s">
        <v>545</v>
      </c>
    </row>
    <row r="103" spans="1:2" x14ac:dyDescent="0.25">
      <c r="A103" s="58" t="s">
        <v>427</v>
      </c>
      <c r="B103" s="58" t="s">
        <v>546</v>
      </c>
    </row>
    <row r="104" spans="1:2" x14ac:dyDescent="0.25">
      <c r="A104" s="58" t="s">
        <v>341</v>
      </c>
      <c r="B104" s="58" t="s">
        <v>547</v>
      </c>
    </row>
    <row r="105" spans="1:2" x14ac:dyDescent="0.25">
      <c r="A105" s="58" t="s">
        <v>342</v>
      </c>
      <c r="B105" s="58" t="s">
        <v>548</v>
      </c>
    </row>
    <row r="106" spans="1:2" x14ac:dyDescent="0.25">
      <c r="A106" s="58" t="s">
        <v>343</v>
      </c>
      <c r="B106" s="58" t="s">
        <v>169</v>
      </c>
    </row>
    <row r="107" spans="1:2" x14ac:dyDescent="0.25">
      <c r="A107" s="58" t="s">
        <v>428</v>
      </c>
      <c r="B107" s="58" t="s">
        <v>549</v>
      </c>
    </row>
    <row r="108" spans="1:2" x14ac:dyDescent="0.25">
      <c r="A108" s="58" t="s">
        <v>429</v>
      </c>
      <c r="B108" s="58" t="s">
        <v>550</v>
      </c>
    </row>
    <row r="109" spans="1:2" x14ac:dyDescent="0.25">
      <c r="A109" s="58" t="s">
        <v>430</v>
      </c>
      <c r="B109" s="58" t="s">
        <v>551</v>
      </c>
    </row>
    <row r="110" spans="1:2" x14ac:dyDescent="0.25">
      <c r="A110" s="58" t="s">
        <v>433</v>
      </c>
      <c r="B110" s="58" t="s">
        <v>552</v>
      </c>
    </row>
    <row r="111" spans="1:2" x14ac:dyDescent="0.25">
      <c r="A111" s="58" t="s">
        <v>344</v>
      </c>
      <c r="B111" s="58" t="s">
        <v>553</v>
      </c>
    </row>
    <row r="112" spans="1:2" x14ac:dyDescent="0.25">
      <c r="A112" s="58" t="s">
        <v>345</v>
      </c>
      <c r="B112" s="58" t="s">
        <v>554</v>
      </c>
    </row>
    <row r="113" spans="1:2" x14ac:dyDescent="0.25">
      <c r="A113" s="58" t="s">
        <v>346</v>
      </c>
      <c r="B113" s="58" t="s">
        <v>555</v>
      </c>
    </row>
    <row r="114" spans="1:2" x14ac:dyDescent="0.25">
      <c r="A114" s="58" t="s">
        <v>347</v>
      </c>
      <c r="B114" s="58" t="s">
        <v>1802</v>
      </c>
    </row>
    <row r="115" spans="1:2" x14ac:dyDescent="0.25">
      <c r="A115" s="58" t="s">
        <v>348</v>
      </c>
      <c r="B115" s="58" t="s">
        <v>556</v>
      </c>
    </row>
    <row r="116" spans="1:2" x14ac:dyDescent="0.25">
      <c r="A116" s="58" t="s">
        <v>349</v>
      </c>
      <c r="B116" s="58" t="s">
        <v>557</v>
      </c>
    </row>
    <row r="117" spans="1:2" x14ac:dyDescent="0.25">
      <c r="A117" s="58" t="s">
        <v>350</v>
      </c>
      <c r="B117" s="58" t="s">
        <v>558</v>
      </c>
    </row>
    <row r="118" spans="1:2" x14ac:dyDescent="0.25">
      <c r="A118" s="58" t="s">
        <v>351</v>
      </c>
      <c r="B118" s="58" t="s">
        <v>559</v>
      </c>
    </row>
    <row r="119" spans="1:2" x14ac:dyDescent="0.25">
      <c r="A119" s="58" t="s">
        <v>352</v>
      </c>
      <c r="B119" s="58" t="s">
        <v>560</v>
      </c>
    </row>
    <row r="120" spans="1:2" x14ac:dyDescent="0.25">
      <c r="A120" s="58" t="s">
        <v>353</v>
      </c>
      <c r="B120" s="58" t="s">
        <v>561</v>
      </c>
    </row>
    <row r="121" spans="1:2" x14ac:dyDescent="0.25">
      <c r="A121" s="58" t="s">
        <v>354</v>
      </c>
      <c r="B121" s="58" t="s">
        <v>562</v>
      </c>
    </row>
    <row r="122" spans="1:2" x14ac:dyDescent="0.25">
      <c r="A122" s="58" t="s">
        <v>355</v>
      </c>
      <c r="B122" s="58" t="s">
        <v>563</v>
      </c>
    </row>
    <row r="123" spans="1:2" x14ac:dyDescent="0.25">
      <c r="A123" s="58" t="s">
        <v>356</v>
      </c>
      <c r="B123" s="58" t="s">
        <v>564</v>
      </c>
    </row>
    <row r="124" spans="1:2" x14ac:dyDescent="0.25">
      <c r="A124" s="58" t="s">
        <v>357</v>
      </c>
      <c r="B124" s="58" t="s">
        <v>565</v>
      </c>
    </row>
    <row r="125" spans="1:2" x14ac:dyDescent="0.25">
      <c r="A125" s="58" t="s">
        <v>358</v>
      </c>
      <c r="B125" s="58" t="s">
        <v>566</v>
      </c>
    </row>
    <row r="126" spans="1:2" x14ac:dyDescent="0.25">
      <c r="A126" s="441" t="s">
        <v>359</v>
      </c>
      <c r="B126" s="58" t="s">
        <v>567</v>
      </c>
    </row>
    <row r="127" spans="1:2" x14ac:dyDescent="0.25">
      <c r="A127" s="441">
        <v>290400</v>
      </c>
      <c r="B127" s="58" t="s">
        <v>1803</v>
      </c>
    </row>
    <row r="128" spans="1:2" x14ac:dyDescent="0.25">
      <c r="A128" s="58" t="s">
        <v>360</v>
      </c>
      <c r="B128" s="58" t="s">
        <v>568</v>
      </c>
    </row>
    <row r="129" spans="1:2" x14ac:dyDescent="0.25">
      <c r="A129" s="58" t="s">
        <v>361</v>
      </c>
      <c r="B129" s="58" t="s">
        <v>569</v>
      </c>
    </row>
    <row r="130" spans="1:2" x14ac:dyDescent="0.25">
      <c r="A130" s="58" t="s">
        <v>362</v>
      </c>
      <c r="B130" s="58" t="s">
        <v>570</v>
      </c>
    </row>
    <row r="131" spans="1:2" x14ac:dyDescent="0.25">
      <c r="A131" s="58" t="s">
        <v>363</v>
      </c>
      <c r="B131" s="58" t="s">
        <v>571</v>
      </c>
    </row>
    <row r="132" spans="1:2" x14ac:dyDescent="0.25">
      <c r="A132" s="58" t="s">
        <v>364</v>
      </c>
      <c r="B132" s="58" t="s">
        <v>572</v>
      </c>
    </row>
    <row r="133" spans="1:2" x14ac:dyDescent="0.25">
      <c r="A133" s="58" t="s">
        <v>365</v>
      </c>
      <c r="B133" s="58" t="s">
        <v>573</v>
      </c>
    </row>
    <row r="134" spans="1:2" x14ac:dyDescent="0.25">
      <c r="A134" s="58" t="s">
        <v>366</v>
      </c>
      <c r="B134" s="58" t="s">
        <v>574</v>
      </c>
    </row>
    <row r="135" spans="1:2" x14ac:dyDescent="0.25">
      <c r="A135" s="58" t="s">
        <v>367</v>
      </c>
      <c r="B135" s="58" t="s">
        <v>575</v>
      </c>
    </row>
    <row r="136" spans="1:2" x14ac:dyDescent="0.25">
      <c r="A136" s="58" t="s">
        <v>368</v>
      </c>
      <c r="B136" s="58" t="s">
        <v>576</v>
      </c>
    </row>
    <row r="137" spans="1:2" x14ac:dyDescent="0.25">
      <c r="A137" s="58" t="s">
        <v>369</v>
      </c>
      <c r="B137" s="58" t="s">
        <v>577</v>
      </c>
    </row>
    <row r="138" spans="1:2" x14ac:dyDescent="0.25">
      <c r="A138" s="58" t="s">
        <v>426</v>
      </c>
      <c r="B138" s="58" t="s">
        <v>578</v>
      </c>
    </row>
    <row r="139" spans="1:2" x14ac:dyDescent="0.25">
      <c r="A139" s="58" t="s">
        <v>370</v>
      </c>
      <c r="B139" s="58" t="s">
        <v>579</v>
      </c>
    </row>
    <row r="140" spans="1:2" x14ac:dyDescent="0.25">
      <c r="A140" s="58" t="s">
        <v>371</v>
      </c>
      <c r="B140" s="58" t="s">
        <v>580</v>
      </c>
    </row>
    <row r="141" spans="1:2" x14ac:dyDescent="0.25">
      <c r="A141" s="58" t="s">
        <v>372</v>
      </c>
      <c r="B141" s="58" t="s">
        <v>581</v>
      </c>
    </row>
    <row r="142" spans="1:2" x14ac:dyDescent="0.25">
      <c r="A142" s="58" t="s">
        <v>373</v>
      </c>
      <c r="B142" s="58" t="s">
        <v>582</v>
      </c>
    </row>
    <row r="143" spans="1:2" x14ac:dyDescent="0.25">
      <c r="A143" s="58" t="s">
        <v>374</v>
      </c>
      <c r="B143" s="58" t="s">
        <v>583</v>
      </c>
    </row>
    <row r="144" spans="1:2" x14ac:dyDescent="0.25">
      <c r="A144" s="58" t="s">
        <v>375</v>
      </c>
      <c r="B144" s="58" t="s">
        <v>584</v>
      </c>
    </row>
    <row r="145" spans="1:2" x14ac:dyDescent="0.25">
      <c r="A145" s="58" t="s">
        <v>376</v>
      </c>
      <c r="B145" s="58" t="s">
        <v>585</v>
      </c>
    </row>
    <row r="146" spans="1:2" x14ac:dyDescent="0.25">
      <c r="A146" s="58" t="s">
        <v>377</v>
      </c>
      <c r="B146" s="58" t="s">
        <v>586</v>
      </c>
    </row>
    <row r="147" spans="1:2" x14ac:dyDescent="0.25">
      <c r="A147" s="58" t="s">
        <v>378</v>
      </c>
      <c r="B147" s="58" t="s">
        <v>587</v>
      </c>
    </row>
    <row r="148" spans="1:2" x14ac:dyDescent="0.25">
      <c r="A148" s="58" t="s">
        <v>379</v>
      </c>
      <c r="B148" s="58" t="s">
        <v>588</v>
      </c>
    </row>
    <row r="149" spans="1:2" x14ac:dyDescent="0.25">
      <c r="A149" s="58" t="s">
        <v>380</v>
      </c>
      <c r="B149" s="58" t="s">
        <v>589</v>
      </c>
    </row>
    <row r="150" spans="1:2" x14ac:dyDescent="0.25">
      <c r="A150" s="58" t="s">
        <v>381</v>
      </c>
      <c r="B150" s="58" t="s">
        <v>590</v>
      </c>
    </row>
    <row r="151" spans="1:2" x14ac:dyDescent="0.25">
      <c r="A151" s="58" t="s">
        <v>382</v>
      </c>
      <c r="B151" s="58" t="s">
        <v>591</v>
      </c>
    </row>
    <row r="152" spans="1:2" x14ac:dyDescent="0.25">
      <c r="A152" s="58" t="s">
        <v>383</v>
      </c>
      <c r="B152" s="58" t="s">
        <v>1809</v>
      </c>
    </row>
    <row r="153" spans="1:2" x14ac:dyDescent="0.25">
      <c r="A153" s="58" t="s">
        <v>384</v>
      </c>
      <c r="B153" s="58" t="s">
        <v>1810</v>
      </c>
    </row>
    <row r="154" spans="1:2" x14ac:dyDescent="0.25">
      <c r="A154" s="58" t="s">
        <v>385</v>
      </c>
      <c r="B154" s="58" t="s">
        <v>1811</v>
      </c>
    </row>
    <row r="155" spans="1:2" x14ac:dyDescent="0.25">
      <c r="A155" s="58" t="s">
        <v>386</v>
      </c>
      <c r="B155" s="58" t="s">
        <v>1812</v>
      </c>
    </row>
    <row r="156" spans="1:2" x14ac:dyDescent="0.25">
      <c r="A156" s="58" t="s">
        <v>387</v>
      </c>
      <c r="B156" s="58" t="s">
        <v>592</v>
      </c>
    </row>
    <row r="157" spans="1:2" x14ac:dyDescent="0.25">
      <c r="A157" s="58" t="s">
        <v>388</v>
      </c>
      <c r="B157" s="58" t="s">
        <v>1813</v>
      </c>
    </row>
    <row r="158" spans="1:2" x14ac:dyDescent="0.25">
      <c r="A158" s="58" t="s">
        <v>389</v>
      </c>
      <c r="B158" s="58" t="s">
        <v>1814</v>
      </c>
    </row>
    <row r="159" spans="1:2" x14ac:dyDescent="0.25">
      <c r="A159" s="58" t="s">
        <v>390</v>
      </c>
      <c r="B159" s="58" t="s">
        <v>1815</v>
      </c>
    </row>
    <row r="160" spans="1:2" x14ac:dyDescent="0.25">
      <c r="A160" s="58" t="s">
        <v>391</v>
      </c>
      <c r="B160" s="58" t="s">
        <v>1816</v>
      </c>
    </row>
    <row r="161" spans="1:2" x14ac:dyDescent="0.25">
      <c r="A161" s="58" t="s">
        <v>392</v>
      </c>
      <c r="B161" s="58" t="s">
        <v>1817</v>
      </c>
    </row>
    <row r="162" spans="1:2" x14ac:dyDescent="0.25">
      <c r="A162" s="58" t="s">
        <v>393</v>
      </c>
      <c r="B162" s="58" t="s">
        <v>1818</v>
      </c>
    </row>
    <row r="163" spans="1:2" x14ac:dyDescent="0.25">
      <c r="A163" s="58" t="s">
        <v>394</v>
      </c>
      <c r="B163" s="58" t="s">
        <v>593</v>
      </c>
    </row>
    <row r="164" spans="1:2" x14ac:dyDescent="0.25">
      <c r="A164" s="58" t="s">
        <v>395</v>
      </c>
      <c r="B164" s="58" t="s">
        <v>594</v>
      </c>
    </row>
    <row r="165" spans="1:2" x14ac:dyDescent="0.25">
      <c r="A165" s="58" t="s">
        <v>396</v>
      </c>
      <c r="B165" s="58" t="s">
        <v>595</v>
      </c>
    </row>
    <row r="166" spans="1:2" x14ac:dyDescent="0.25">
      <c r="A166" s="58" t="s">
        <v>397</v>
      </c>
      <c r="B166" s="58" t="s">
        <v>170</v>
      </c>
    </row>
    <row r="167" spans="1:2" x14ac:dyDescent="0.25">
      <c r="A167" s="58" t="s">
        <v>398</v>
      </c>
      <c r="B167" s="58" t="s">
        <v>596</v>
      </c>
    </row>
    <row r="168" spans="1:2" x14ac:dyDescent="0.25">
      <c r="A168" s="58" t="s">
        <v>399</v>
      </c>
      <c r="B168" s="58" t="s">
        <v>597</v>
      </c>
    </row>
    <row r="169" spans="1:2" x14ac:dyDescent="0.25">
      <c r="A169" s="58" t="s">
        <v>400</v>
      </c>
      <c r="B169" s="58" t="s">
        <v>598</v>
      </c>
    </row>
    <row r="170" spans="1:2" x14ac:dyDescent="0.25">
      <c r="A170" s="58" t="s">
        <v>401</v>
      </c>
      <c r="B170" s="58" t="s">
        <v>599</v>
      </c>
    </row>
    <row r="171" spans="1:2" x14ac:dyDescent="0.25">
      <c r="A171" s="58" t="s">
        <v>402</v>
      </c>
      <c r="B171" s="58" t="s">
        <v>171</v>
      </c>
    </row>
    <row r="172" spans="1:2" x14ac:dyDescent="0.25">
      <c r="A172" s="58" t="s">
        <v>403</v>
      </c>
      <c r="B172" s="58" t="s">
        <v>172</v>
      </c>
    </row>
    <row r="173" spans="1:2" x14ac:dyDescent="0.25">
      <c r="A173" s="58" t="s">
        <v>404</v>
      </c>
      <c r="B173" s="58" t="s">
        <v>173</v>
      </c>
    </row>
    <row r="174" spans="1:2" x14ac:dyDescent="0.25">
      <c r="A174" s="58" t="s">
        <v>405</v>
      </c>
      <c r="B174" s="58" t="s">
        <v>600</v>
      </c>
    </row>
    <row r="175" spans="1:2" x14ac:dyDescent="0.25">
      <c r="A175" s="58" t="s">
        <v>406</v>
      </c>
      <c r="B175" s="58" t="s">
        <v>601</v>
      </c>
    </row>
    <row r="176" spans="1:2" x14ac:dyDescent="0.25">
      <c r="A176" s="58" t="s">
        <v>407</v>
      </c>
      <c r="B176" s="58" t="s">
        <v>602</v>
      </c>
    </row>
    <row r="177" spans="1:2" x14ac:dyDescent="0.25">
      <c r="A177" s="58" t="s">
        <v>408</v>
      </c>
      <c r="B177" s="58" t="s">
        <v>1819</v>
      </c>
    </row>
    <row r="178" spans="1:2" x14ac:dyDescent="0.25">
      <c r="A178" s="58" t="s">
        <v>409</v>
      </c>
      <c r="B178" s="58" t="s">
        <v>603</v>
      </c>
    </row>
    <row r="179" spans="1:2" x14ac:dyDescent="0.25">
      <c r="A179" s="58" t="s">
        <v>410</v>
      </c>
      <c r="B179" s="58" t="s">
        <v>604</v>
      </c>
    </row>
    <row r="180" spans="1:2" x14ac:dyDescent="0.25">
      <c r="A180" s="58" t="s">
        <v>411</v>
      </c>
      <c r="B180" s="58" t="s">
        <v>605</v>
      </c>
    </row>
    <row r="181" spans="1:2" x14ac:dyDescent="0.25">
      <c r="A181" s="441">
        <v>370102</v>
      </c>
      <c r="B181" s="58" t="s">
        <v>1804</v>
      </c>
    </row>
    <row r="182" spans="1:2" x14ac:dyDescent="0.25">
      <c r="A182" s="58" t="s">
        <v>412</v>
      </c>
      <c r="B182" s="58" t="s">
        <v>606</v>
      </c>
    </row>
    <row r="183" spans="1:2" x14ac:dyDescent="0.25">
      <c r="A183" s="58" t="s">
        <v>413</v>
      </c>
      <c r="B183" s="58" t="s">
        <v>607</v>
      </c>
    </row>
    <row r="184" spans="1:2" x14ac:dyDescent="0.25">
      <c r="A184" s="58" t="s">
        <v>414</v>
      </c>
      <c r="B184" s="58" t="s">
        <v>608</v>
      </c>
    </row>
    <row r="185" spans="1:2" x14ac:dyDescent="0.25">
      <c r="A185" s="58" t="s">
        <v>415</v>
      </c>
      <c r="B185" s="58" t="s">
        <v>609</v>
      </c>
    </row>
    <row r="186" spans="1:2" x14ac:dyDescent="0.25">
      <c r="A186" s="58" t="s">
        <v>416</v>
      </c>
      <c r="B186" s="58" t="s">
        <v>610</v>
      </c>
    </row>
    <row r="187" spans="1:2" x14ac:dyDescent="0.25">
      <c r="A187" s="441">
        <v>390101</v>
      </c>
      <c r="B187" s="58" t="s">
        <v>1805</v>
      </c>
    </row>
    <row r="188" spans="1:2" x14ac:dyDescent="0.25">
      <c r="A188" s="58" t="s">
        <v>417</v>
      </c>
      <c r="B188" s="58" t="s">
        <v>611</v>
      </c>
    </row>
    <row r="189" spans="1:2" x14ac:dyDescent="0.25">
      <c r="A189" s="58" t="s">
        <v>418</v>
      </c>
      <c r="B189" s="58" t="s">
        <v>1820</v>
      </c>
    </row>
    <row r="190" spans="1:2" x14ac:dyDescent="0.25">
      <c r="A190" s="58" t="s">
        <v>419</v>
      </c>
      <c r="B190" s="58" t="s">
        <v>612</v>
      </c>
    </row>
    <row r="191" spans="1:2" x14ac:dyDescent="0.25">
      <c r="A191" s="58" t="s">
        <v>420</v>
      </c>
      <c r="B191" s="58" t="s">
        <v>613</v>
      </c>
    </row>
    <row r="192" spans="1:2" x14ac:dyDescent="0.25">
      <c r="A192" s="58" t="s">
        <v>421</v>
      </c>
      <c r="B192" s="58" t="s">
        <v>614</v>
      </c>
    </row>
    <row r="193" spans="1:2" x14ac:dyDescent="0.25">
      <c r="A193" s="58" t="s">
        <v>422</v>
      </c>
      <c r="B193" s="58" t="s">
        <v>174</v>
      </c>
    </row>
    <row r="194" spans="1:2" x14ac:dyDescent="0.25">
      <c r="A194" s="58" t="s">
        <v>423</v>
      </c>
      <c r="B194" s="58" t="s">
        <v>1821</v>
      </c>
    </row>
    <row r="195" spans="1:2" x14ac:dyDescent="0.25">
      <c r="A195" s="58" t="s">
        <v>424</v>
      </c>
      <c r="B195" s="58" t="s">
        <v>615</v>
      </c>
    </row>
    <row r="196" spans="1:2" x14ac:dyDescent="0.25">
      <c r="A196" s="58" t="s">
        <v>425</v>
      </c>
      <c r="B196" s="58" t="s">
        <v>1806</v>
      </c>
    </row>
    <row r="197" spans="1:2" x14ac:dyDescent="0.25">
      <c r="A197" s="441">
        <v>440101</v>
      </c>
      <c r="B197" s="58" t="s">
        <v>1807</v>
      </c>
    </row>
    <row r="199" spans="1:2" x14ac:dyDescent="0.25">
      <c r="A199" s="422"/>
      <c r="B199" s="423"/>
    </row>
    <row r="200" spans="1:2" x14ac:dyDescent="0.25">
      <c r="A200" s="422"/>
      <c r="B200" s="423"/>
    </row>
    <row r="201" spans="1:2" x14ac:dyDescent="0.25">
      <c r="A201" s="422"/>
      <c r="B201" s="423"/>
    </row>
    <row r="202" spans="1:2" x14ac:dyDescent="0.25">
      <c r="A202" s="422"/>
      <c r="B202" s="423"/>
    </row>
    <row r="203" spans="1:2" x14ac:dyDescent="0.25">
      <c r="A203" s="422"/>
      <c r="B203" s="423"/>
    </row>
    <row r="204" spans="1:2" x14ac:dyDescent="0.25">
      <c r="A204" s="422"/>
      <c r="B204" s="423"/>
    </row>
    <row r="205" spans="1:2" x14ac:dyDescent="0.25">
      <c r="A205" s="422"/>
      <c r="B205" s="423"/>
    </row>
    <row r="206" spans="1:2" x14ac:dyDescent="0.25">
      <c r="A206" s="422"/>
      <c r="B206" s="423"/>
    </row>
    <row r="207" spans="1:2" x14ac:dyDescent="0.25">
      <c r="A207" s="424"/>
    </row>
  </sheetData>
  <sheetProtection algorithmName="SHA-512" hashValue="8+FgBRRqNYeIQXy/+kyWb7nr6/BIa1fCx4bFTR/I60YpGQGrcV1CrYtRxcayooPLY5H21VDdX6045nFq2lxTug==" saltValue="5d7VzuSfUCFMnSPqettZgg==" spinCount="100000" sheet="1" objects="1" scenarios="1" selectLockedCells="1" selectUnlockedCells="1"/>
  <sortState xmlns:xlrd2="http://schemas.microsoft.com/office/spreadsheetml/2017/richdata2" ref="P2:Q32">
    <sortCondition ref="Q2:Q32"/>
  </sortState>
  <phoneticPr fontId="13" type="noConversion"/>
  <hyperlinks>
    <hyperlink ref="P19" location="_ftn1" display="_ftn1" xr:uid="{00000000-0004-0000-0400-000000000000}"/>
    <hyperlink ref="AE40" location="_ftn1" display="_ftn1" xr:uid="{00000000-0004-0000-0400-000001000000}"/>
    <hyperlink ref="AH38" location="_ftn1" display="_ftn1" xr:uid="{00000000-0004-0000-0400-000002000000}"/>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outlinePr summaryBelow="0"/>
    <pageSetUpPr fitToPage="1"/>
  </sheetPr>
  <dimension ref="A1:XEN694"/>
  <sheetViews>
    <sheetView showGridLines="0" showRowColHeaders="0" zoomScale="90" zoomScaleNormal="90" zoomScalePageLayoutView="125" workbookViewId="0">
      <pane xSplit="5" ySplit="15" topLeftCell="G677" activePane="bottomRight" state="frozen"/>
      <selection pane="topRight" activeCell="F1" sqref="F1"/>
      <selection pane="bottomLeft" activeCell="A16" sqref="A16"/>
      <selection pane="bottomRight" activeCell="M674" sqref="M674"/>
    </sheetView>
  </sheetViews>
  <sheetFormatPr baseColWidth="10" defaultColWidth="0" defaultRowHeight="11.25" outlineLevelRow="4" x14ac:dyDescent="0.2"/>
  <cols>
    <col min="1" max="4" width="4.5703125" style="298" customWidth="1"/>
    <col min="5" max="5" width="72.7109375" style="57" customWidth="1"/>
    <col min="6" max="6" width="30.42578125" style="2" customWidth="1"/>
    <col min="7" max="7" width="30.85546875" style="2" customWidth="1"/>
    <col min="8" max="8" width="31.85546875" style="2" customWidth="1"/>
    <col min="9" max="9" width="30.7109375" style="2" customWidth="1"/>
    <col min="10" max="10" width="29.42578125" style="2" customWidth="1"/>
    <col min="11" max="11" width="30.42578125" style="2" customWidth="1"/>
    <col min="12" max="12" width="29.7109375" style="2" customWidth="1"/>
    <col min="13" max="13" width="31.42578125" style="2" customWidth="1"/>
    <col min="14" max="14" width="30.7109375" style="2" customWidth="1"/>
    <col min="15" max="15" width="28.140625" style="2" customWidth="1"/>
    <col min="16" max="16" width="11.42578125" style="1" customWidth="1"/>
    <col min="17" max="16368" width="11.42578125" style="2" hidden="1"/>
    <col min="16369" max="16384" width="17.42578125" style="2" hidden="1"/>
  </cols>
  <sheetData>
    <row r="1" spans="1:15" x14ac:dyDescent="0.2">
      <c r="A1" s="279"/>
      <c r="B1" s="279"/>
      <c r="C1" s="279"/>
      <c r="D1" s="809" t="s">
        <v>40</v>
      </c>
      <c r="E1" s="809"/>
      <c r="F1" s="809"/>
      <c r="G1" s="809"/>
      <c r="H1" s="809"/>
      <c r="I1" s="809"/>
      <c r="J1" s="809"/>
      <c r="K1" s="809"/>
      <c r="L1" s="809"/>
      <c r="M1" s="809"/>
      <c r="N1" s="809"/>
      <c r="O1" s="102"/>
    </row>
    <row r="2" spans="1:15" x14ac:dyDescent="0.2">
      <c r="A2" s="279"/>
      <c r="B2" s="279"/>
      <c r="C2" s="279"/>
      <c r="D2" s="809" t="s">
        <v>74</v>
      </c>
      <c r="E2" s="809"/>
      <c r="F2" s="809"/>
      <c r="G2" s="809"/>
      <c r="H2" s="809"/>
      <c r="I2" s="809"/>
      <c r="J2" s="809"/>
      <c r="K2" s="809"/>
      <c r="L2" s="809"/>
      <c r="M2" s="809"/>
      <c r="N2" s="809"/>
      <c r="O2" s="102"/>
    </row>
    <row r="3" spans="1:15" x14ac:dyDescent="0.2">
      <c r="A3" s="279"/>
      <c r="B3" s="279"/>
      <c r="C3" s="279"/>
      <c r="D3" s="809" t="s">
        <v>473</v>
      </c>
      <c r="E3" s="809"/>
      <c r="F3" s="809"/>
      <c r="G3" s="809"/>
      <c r="H3" s="809"/>
      <c r="I3" s="809"/>
      <c r="J3" s="809"/>
      <c r="K3" s="809"/>
      <c r="L3" s="809"/>
      <c r="M3" s="809"/>
      <c r="N3" s="809"/>
      <c r="O3" s="102"/>
    </row>
    <row r="4" spans="1:15" x14ac:dyDescent="0.2">
      <c r="A4" s="279"/>
      <c r="B4" s="279"/>
      <c r="C4" s="279"/>
      <c r="D4" s="279"/>
      <c r="E4" s="54"/>
      <c r="F4" s="1"/>
      <c r="G4" s="1"/>
      <c r="H4" s="1"/>
      <c r="I4" s="1"/>
      <c r="J4" s="1"/>
      <c r="K4" s="1"/>
      <c r="L4" s="1"/>
      <c r="M4" s="1"/>
      <c r="N4" s="1"/>
      <c r="O4" s="1"/>
    </row>
    <row r="5" spans="1:15" x14ac:dyDescent="0.2">
      <c r="A5" s="827" t="s">
        <v>33</v>
      </c>
      <c r="B5" s="828"/>
      <c r="C5" s="828"/>
      <c r="D5" s="829"/>
      <c r="E5" s="780">
        <v>230800</v>
      </c>
      <c r="F5" s="780"/>
      <c r="G5" s="780"/>
      <c r="H5" s="1"/>
      <c r="I5" s="1"/>
      <c r="J5" s="1"/>
      <c r="K5" s="1"/>
      <c r="L5" s="1"/>
      <c r="M5" s="1"/>
      <c r="N5" s="1"/>
      <c r="O5" s="1"/>
    </row>
    <row r="6" spans="1:15" x14ac:dyDescent="0.2">
      <c r="A6" s="824" t="s">
        <v>177</v>
      </c>
      <c r="B6" s="825"/>
      <c r="C6" s="825"/>
      <c r="D6" s="826"/>
      <c r="E6" s="817" t="str">
        <f>IFERROR(VLOOKUP(E5,DESPLEGABLES!A1:B197,2,FALSE),"")</f>
        <v>UNIDAD ADMINISTRATIVA ESPECIAL COMISION DE REGULACION DE COMUNICACIONES</v>
      </c>
      <c r="F6" s="818"/>
      <c r="G6" s="819"/>
      <c r="I6" s="1"/>
      <c r="J6" s="1"/>
      <c r="K6" s="1"/>
      <c r="L6" s="1"/>
      <c r="M6" s="1"/>
      <c r="N6" s="1"/>
      <c r="O6" s="1"/>
    </row>
    <row r="7" spans="1:15" x14ac:dyDescent="0.2">
      <c r="A7" s="279"/>
      <c r="B7" s="279"/>
      <c r="C7" s="279"/>
      <c r="D7" s="280"/>
      <c r="E7" s="3"/>
      <c r="F7" s="1"/>
      <c r="G7" s="1"/>
      <c r="H7" s="1"/>
      <c r="I7" s="1"/>
      <c r="J7" s="1"/>
      <c r="K7" s="1"/>
      <c r="L7" s="1"/>
      <c r="M7" s="1"/>
      <c r="N7" s="1"/>
      <c r="O7" s="1"/>
    </row>
    <row r="8" spans="1:15" x14ac:dyDescent="0.2">
      <c r="A8" s="279"/>
      <c r="B8" s="820" t="s">
        <v>134</v>
      </c>
      <c r="C8" s="820"/>
      <c r="D8" s="820"/>
      <c r="E8" s="820"/>
      <c r="F8" s="820"/>
      <c r="G8" s="175">
        <v>2021</v>
      </c>
      <c r="H8" s="1"/>
      <c r="I8" s="1"/>
      <c r="J8" s="1"/>
      <c r="K8" s="1"/>
      <c r="L8" s="1"/>
      <c r="M8" s="1"/>
      <c r="N8" s="1"/>
      <c r="O8" s="1"/>
    </row>
    <row r="9" spans="1:15" x14ac:dyDescent="0.2">
      <c r="A9" s="279"/>
      <c r="B9" s="279"/>
      <c r="C9" s="279"/>
      <c r="D9" s="279"/>
      <c r="E9" s="54"/>
      <c r="F9" s="1"/>
      <c r="G9" s="1"/>
      <c r="H9" s="1"/>
      <c r="I9" s="1"/>
      <c r="J9" s="1"/>
      <c r="K9" s="1"/>
      <c r="L9" s="1"/>
      <c r="M9" s="1"/>
      <c r="N9" s="1"/>
      <c r="O9" s="1"/>
    </row>
    <row r="10" spans="1:15" x14ac:dyDescent="0.2">
      <c r="A10" s="279"/>
      <c r="B10" s="279"/>
      <c r="C10" s="279"/>
      <c r="D10" s="279"/>
      <c r="E10" s="54"/>
      <c r="F10" s="1"/>
      <c r="G10" s="1"/>
      <c r="H10" s="1"/>
      <c r="I10" s="1"/>
      <c r="J10" s="1"/>
      <c r="K10" s="1"/>
      <c r="L10" s="1"/>
      <c r="M10" s="1"/>
      <c r="N10" s="1"/>
      <c r="O10" s="1"/>
    </row>
    <row r="11" spans="1:15" x14ac:dyDescent="0.2">
      <c r="A11" s="279"/>
      <c r="B11" s="279"/>
      <c r="C11" s="279"/>
      <c r="D11" s="279"/>
      <c r="E11" s="54"/>
      <c r="F11" s="1"/>
      <c r="G11" s="320" t="s">
        <v>1452</v>
      </c>
      <c r="H11" s="1"/>
      <c r="I11" s="1"/>
      <c r="J11" s="1"/>
      <c r="K11" s="1"/>
      <c r="L11" s="1"/>
      <c r="M11" s="1"/>
      <c r="N11" s="1"/>
      <c r="O11" s="1"/>
    </row>
    <row r="12" spans="1:15" ht="12" thickBot="1" x14ac:dyDescent="0.25">
      <c r="A12" s="279"/>
      <c r="B12" s="279"/>
      <c r="C12" s="279"/>
      <c r="D12" s="279"/>
      <c r="E12" s="54"/>
      <c r="F12" s="1"/>
      <c r="G12" s="1"/>
      <c r="H12" s="1"/>
      <c r="I12" s="1"/>
      <c r="J12" s="1"/>
      <c r="K12" s="1"/>
      <c r="L12" s="1"/>
      <c r="M12" s="1"/>
      <c r="N12" s="1"/>
      <c r="O12" s="1"/>
    </row>
    <row r="13" spans="1:15" ht="12.75" thickTop="1" thickBot="1" x14ac:dyDescent="0.25">
      <c r="A13" s="796" t="s">
        <v>175</v>
      </c>
      <c r="B13" s="797"/>
      <c r="C13" s="797"/>
      <c r="D13" s="797"/>
      <c r="E13" s="814" t="s">
        <v>30</v>
      </c>
      <c r="F13" s="810" t="s">
        <v>75</v>
      </c>
      <c r="G13" s="811"/>
      <c r="H13" s="812"/>
      <c r="I13" s="813" t="s">
        <v>76</v>
      </c>
      <c r="J13" s="813"/>
      <c r="K13" s="813"/>
      <c r="L13" s="821" t="s">
        <v>77</v>
      </c>
      <c r="M13" s="822"/>
      <c r="N13" s="823"/>
      <c r="O13" s="789" t="s">
        <v>178</v>
      </c>
    </row>
    <row r="14" spans="1:15" ht="21.75" customHeight="1" thickBot="1" x14ac:dyDescent="0.25">
      <c r="A14" s="807" t="s">
        <v>238</v>
      </c>
      <c r="B14" s="792" t="s">
        <v>239</v>
      </c>
      <c r="C14" s="792" t="s">
        <v>240</v>
      </c>
      <c r="D14" s="792" t="s">
        <v>176</v>
      </c>
      <c r="E14" s="815"/>
      <c r="F14" s="4" t="s">
        <v>35</v>
      </c>
      <c r="G14" s="4" t="s">
        <v>82</v>
      </c>
      <c r="H14" s="4" t="s">
        <v>78</v>
      </c>
      <c r="I14" s="4" t="s">
        <v>35</v>
      </c>
      <c r="J14" s="4" t="s">
        <v>82</v>
      </c>
      <c r="K14" s="4" t="s">
        <v>78</v>
      </c>
      <c r="L14" s="4" t="s">
        <v>35</v>
      </c>
      <c r="M14" s="4" t="s">
        <v>82</v>
      </c>
      <c r="N14" s="5" t="s">
        <v>78</v>
      </c>
      <c r="O14" s="790"/>
    </row>
    <row r="15" spans="1:15" ht="18" customHeight="1" thickBot="1" x14ac:dyDescent="0.25">
      <c r="A15" s="808"/>
      <c r="B15" s="793"/>
      <c r="C15" s="793"/>
      <c r="D15" s="793"/>
      <c r="E15" s="816"/>
      <c r="F15" s="6">
        <v>1</v>
      </c>
      <c r="G15" s="6">
        <v>2</v>
      </c>
      <c r="H15" s="6" t="s">
        <v>79</v>
      </c>
      <c r="I15" s="6">
        <v>4</v>
      </c>
      <c r="J15" s="6">
        <v>5</v>
      </c>
      <c r="K15" s="6" t="s">
        <v>80</v>
      </c>
      <c r="L15" s="6">
        <v>7</v>
      </c>
      <c r="M15" s="6">
        <v>8</v>
      </c>
      <c r="N15" s="7" t="s">
        <v>81</v>
      </c>
      <c r="O15" s="791"/>
    </row>
    <row r="16" spans="1:15" ht="12.75" thickTop="1" thickBot="1" x14ac:dyDescent="0.25">
      <c r="A16" s="281" t="s">
        <v>630</v>
      </c>
      <c r="B16" s="282"/>
      <c r="C16" s="282"/>
      <c r="D16" s="282"/>
      <c r="E16" s="79" t="s">
        <v>84</v>
      </c>
      <c r="F16" s="106">
        <f>F17+F23</f>
        <v>0</v>
      </c>
      <c r="G16" s="106">
        <f>G17+G23</f>
        <v>12350262000</v>
      </c>
      <c r="H16" s="106">
        <f>F16+G16</f>
        <v>12350262000</v>
      </c>
      <c r="I16" s="106">
        <f>I17+I23</f>
        <v>0</v>
      </c>
      <c r="J16" s="106">
        <f>J17+J23</f>
        <v>20343926124</v>
      </c>
      <c r="K16" s="106">
        <f>I16+J16</f>
        <v>20343926124</v>
      </c>
      <c r="L16" s="106">
        <f>L17+L23</f>
        <v>0</v>
      </c>
      <c r="M16" s="106">
        <f>M17+M23</f>
        <v>0</v>
      </c>
      <c r="N16" s="106">
        <f>L16+M16</f>
        <v>0</v>
      </c>
      <c r="O16" s="39"/>
    </row>
    <row r="17" spans="1:16" ht="12" outlineLevel="1" thickBot="1" x14ac:dyDescent="0.25">
      <c r="A17" s="283" t="s">
        <v>630</v>
      </c>
      <c r="B17" s="283" t="s">
        <v>630</v>
      </c>
      <c r="C17" s="283"/>
      <c r="D17" s="283"/>
      <c r="E17" s="80" t="s">
        <v>85</v>
      </c>
      <c r="F17" s="121">
        <f>SUM(F18:F22)</f>
        <v>0</v>
      </c>
      <c r="G17" s="121">
        <f>SUM(G18:G22)</f>
        <v>12350262000</v>
      </c>
      <c r="H17" s="121">
        <f>F17+G17</f>
        <v>12350262000</v>
      </c>
      <c r="I17" s="121">
        <f>SUM(I18:I22)</f>
        <v>0</v>
      </c>
      <c r="J17" s="121">
        <f>SUM(J18:J22)</f>
        <v>20343926124</v>
      </c>
      <c r="K17" s="121">
        <f>I17+J17</f>
        <v>20343926124</v>
      </c>
      <c r="L17" s="121">
        <f>SUM(L18:L22)</f>
        <v>0</v>
      </c>
      <c r="M17" s="121">
        <f>SUM(M18:M22)</f>
        <v>0</v>
      </c>
      <c r="N17" s="121">
        <f>L17+M17</f>
        <v>0</v>
      </c>
      <c r="O17" s="143"/>
    </row>
    <row r="18" spans="1:16" s="8" customFormat="1" outlineLevel="2" x14ac:dyDescent="0.2">
      <c r="A18" s="284" t="s">
        <v>630</v>
      </c>
      <c r="B18" s="285" t="s">
        <v>630</v>
      </c>
      <c r="C18" s="286" t="s">
        <v>630</v>
      </c>
      <c r="D18" s="285"/>
      <c r="E18" s="154" t="s">
        <v>86</v>
      </c>
      <c r="F18" s="114"/>
      <c r="G18" s="114">
        <v>8293136000</v>
      </c>
      <c r="H18" s="108">
        <f t="shared" ref="H18:H50" si="0">F18+G18</f>
        <v>8293136000</v>
      </c>
      <c r="I18" s="114"/>
      <c r="J18" s="114">
        <v>13359054144</v>
      </c>
      <c r="K18" s="108">
        <f t="shared" ref="K18:K31" si="1">I18+J18</f>
        <v>13359054144</v>
      </c>
      <c r="L18" s="114"/>
      <c r="M18" s="114"/>
      <c r="N18" s="111">
        <f t="shared" ref="N18:N22" si="2">L18+M18</f>
        <v>0</v>
      </c>
      <c r="O18" s="52"/>
      <c r="P18" s="1"/>
    </row>
    <row r="19" spans="1:16" s="8" customFormat="1" outlineLevel="2" x14ac:dyDescent="0.2">
      <c r="A19" s="287" t="s">
        <v>630</v>
      </c>
      <c r="B19" s="288" t="s">
        <v>630</v>
      </c>
      <c r="C19" s="289" t="s">
        <v>631</v>
      </c>
      <c r="D19" s="288"/>
      <c r="E19" s="81" t="s">
        <v>87</v>
      </c>
      <c r="F19" s="110"/>
      <c r="G19" s="110">
        <v>2853563000</v>
      </c>
      <c r="H19" s="108">
        <f t="shared" si="0"/>
        <v>2853563000</v>
      </c>
      <c r="I19" s="110"/>
      <c r="J19" s="110">
        <v>4927808570</v>
      </c>
      <c r="K19" s="108">
        <f t="shared" si="1"/>
        <v>4927808570</v>
      </c>
      <c r="L19" s="110"/>
      <c r="M19" s="110"/>
      <c r="N19" s="111">
        <f t="shared" si="2"/>
        <v>0</v>
      </c>
      <c r="O19" s="59"/>
      <c r="P19" s="1"/>
    </row>
    <row r="20" spans="1:16" outlineLevel="2" x14ac:dyDescent="0.2">
      <c r="A20" s="285" t="s">
        <v>630</v>
      </c>
      <c r="B20" s="285" t="s">
        <v>630</v>
      </c>
      <c r="C20" s="285" t="s">
        <v>632</v>
      </c>
      <c r="D20" s="285"/>
      <c r="E20" s="81" t="s">
        <v>1102</v>
      </c>
      <c r="F20" s="110"/>
      <c r="G20" s="110">
        <v>669472000</v>
      </c>
      <c r="H20" s="108">
        <f t="shared" si="0"/>
        <v>669472000</v>
      </c>
      <c r="I20" s="110"/>
      <c r="J20" s="110">
        <v>2057063410</v>
      </c>
      <c r="K20" s="108">
        <f t="shared" si="1"/>
        <v>2057063410</v>
      </c>
      <c r="L20" s="112"/>
      <c r="M20" s="112"/>
      <c r="N20" s="111">
        <f t="shared" si="2"/>
        <v>0</v>
      </c>
      <c r="O20" s="36"/>
    </row>
    <row r="21" spans="1:16" outlineLevel="2" x14ac:dyDescent="0.2">
      <c r="A21" s="288" t="s">
        <v>630</v>
      </c>
      <c r="B21" s="288" t="s">
        <v>630</v>
      </c>
      <c r="C21" s="288" t="s">
        <v>634</v>
      </c>
      <c r="D21" s="288"/>
      <c r="E21" s="81" t="s">
        <v>761</v>
      </c>
      <c r="F21" s="110"/>
      <c r="G21" s="110">
        <v>534091000</v>
      </c>
      <c r="H21" s="108">
        <f t="shared" si="0"/>
        <v>534091000</v>
      </c>
      <c r="I21" s="110"/>
      <c r="J21" s="110">
        <v>0</v>
      </c>
      <c r="K21" s="108">
        <f t="shared" si="1"/>
        <v>0</v>
      </c>
      <c r="L21" s="110"/>
      <c r="M21" s="110"/>
      <c r="N21" s="128">
        <f t="shared" si="2"/>
        <v>0</v>
      </c>
      <c r="O21" s="36"/>
    </row>
    <row r="22" spans="1:16" ht="12" outlineLevel="2" thickBot="1" x14ac:dyDescent="0.25">
      <c r="A22" s="288" t="s">
        <v>630</v>
      </c>
      <c r="B22" s="288" t="s">
        <v>630</v>
      </c>
      <c r="C22" s="288" t="s">
        <v>635</v>
      </c>
      <c r="D22" s="288"/>
      <c r="E22" s="81" t="s">
        <v>1784</v>
      </c>
      <c r="F22" s="110"/>
      <c r="G22" s="110"/>
      <c r="H22" s="108">
        <f>F22+G22</f>
        <v>0</v>
      </c>
      <c r="I22" s="110"/>
      <c r="J22" s="110"/>
      <c r="K22" s="108">
        <f t="shared" si="1"/>
        <v>0</v>
      </c>
      <c r="L22" s="110"/>
      <c r="M22" s="110"/>
      <c r="N22" s="111">
        <f t="shared" si="2"/>
        <v>0</v>
      </c>
      <c r="O22" s="36"/>
    </row>
    <row r="23" spans="1:16" ht="12" outlineLevel="1" collapsed="1" thickBot="1" x14ac:dyDescent="0.25">
      <c r="A23" s="283" t="s">
        <v>630</v>
      </c>
      <c r="B23" s="283" t="s">
        <v>631</v>
      </c>
      <c r="C23" s="283"/>
      <c r="D23" s="283"/>
      <c r="E23" s="80" t="s">
        <v>764</v>
      </c>
      <c r="F23" s="121">
        <f>SUM(F24:F28)</f>
        <v>0</v>
      </c>
      <c r="G23" s="121">
        <f>SUM(G24:G28)</f>
        <v>0</v>
      </c>
      <c r="H23" s="121">
        <f>G23+F23</f>
        <v>0</v>
      </c>
      <c r="I23" s="121">
        <f t="shared" ref="I23" si="3">SUM(I24:I27)</f>
        <v>0</v>
      </c>
      <c r="J23" s="121">
        <f t="shared" ref="J23" si="4">SUM(J24:J27)</f>
        <v>0</v>
      </c>
      <c r="K23" s="121">
        <f t="shared" si="1"/>
        <v>0</v>
      </c>
      <c r="L23" s="121">
        <f t="shared" ref="L23" si="5">SUM(L24:L27)</f>
        <v>0</v>
      </c>
      <c r="M23" s="121">
        <f>SUM(M24:M28)</f>
        <v>0</v>
      </c>
      <c r="N23" s="122">
        <f>M23+L23</f>
        <v>0</v>
      </c>
      <c r="O23" s="33"/>
    </row>
    <row r="24" spans="1:16" s="8" customFormat="1" hidden="1" outlineLevel="2" x14ac:dyDescent="0.2">
      <c r="A24" s="284" t="s">
        <v>630</v>
      </c>
      <c r="B24" s="285" t="s">
        <v>631</v>
      </c>
      <c r="C24" s="286" t="s">
        <v>630</v>
      </c>
      <c r="D24" s="285"/>
      <c r="E24" s="81" t="s">
        <v>86</v>
      </c>
      <c r="F24" s="114"/>
      <c r="G24" s="114"/>
      <c r="H24" s="115">
        <f t="shared" ref="H24:H28" si="6">F24+G24</f>
        <v>0</v>
      </c>
      <c r="I24" s="114"/>
      <c r="J24" s="114"/>
      <c r="K24" s="115">
        <f t="shared" si="1"/>
        <v>0</v>
      </c>
      <c r="L24" s="114"/>
      <c r="M24" s="114"/>
      <c r="N24" s="120">
        <f t="shared" ref="N24:N31" si="7">L24+M24</f>
        <v>0</v>
      </c>
      <c r="O24" s="25"/>
      <c r="P24" s="1"/>
    </row>
    <row r="25" spans="1:16" hidden="1" outlineLevel="2" x14ac:dyDescent="0.2">
      <c r="A25" s="287" t="s">
        <v>630</v>
      </c>
      <c r="B25" s="288" t="s">
        <v>631</v>
      </c>
      <c r="C25" s="289" t="s">
        <v>631</v>
      </c>
      <c r="D25" s="288"/>
      <c r="E25" s="81" t="s">
        <v>87</v>
      </c>
      <c r="F25" s="114"/>
      <c r="G25" s="114"/>
      <c r="H25" s="115">
        <f t="shared" si="6"/>
        <v>0</v>
      </c>
      <c r="I25" s="114"/>
      <c r="J25" s="114"/>
      <c r="K25" s="115">
        <f t="shared" si="1"/>
        <v>0</v>
      </c>
      <c r="L25" s="116"/>
      <c r="M25" s="116"/>
      <c r="N25" s="120">
        <f t="shared" si="7"/>
        <v>0</v>
      </c>
      <c r="O25" s="25"/>
    </row>
    <row r="26" spans="1:16" hidden="1" outlineLevel="2" x14ac:dyDescent="0.2">
      <c r="A26" s="285" t="s">
        <v>630</v>
      </c>
      <c r="B26" s="285" t="s">
        <v>631</v>
      </c>
      <c r="C26" s="285" t="s">
        <v>632</v>
      </c>
      <c r="D26" s="285"/>
      <c r="E26" s="81" t="s">
        <v>1102</v>
      </c>
      <c r="F26" s="117"/>
      <c r="G26" s="117"/>
      <c r="H26" s="118">
        <f t="shared" si="6"/>
        <v>0</v>
      </c>
      <c r="I26" s="117"/>
      <c r="J26" s="117"/>
      <c r="K26" s="118">
        <f t="shared" si="1"/>
        <v>0</v>
      </c>
      <c r="L26" s="119"/>
      <c r="M26" s="119"/>
      <c r="N26" s="128">
        <f t="shared" si="7"/>
        <v>0</v>
      </c>
      <c r="O26" s="22"/>
    </row>
    <row r="27" spans="1:16" hidden="1" outlineLevel="2" x14ac:dyDescent="0.2">
      <c r="A27" s="288" t="s">
        <v>630</v>
      </c>
      <c r="B27" s="288" t="s">
        <v>631</v>
      </c>
      <c r="C27" s="288" t="s">
        <v>634</v>
      </c>
      <c r="D27" s="288"/>
      <c r="E27" s="81" t="s">
        <v>761</v>
      </c>
      <c r="F27" s="110"/>
      <c r="G27" s="110"/>
      <c r="H27" s="108">
        <f t="shared" si="6"/>
        <v>0</v>
      </c>
      <c r="I27" s="110"/>
      <c r="J27" s="110"/>
      <c r="K27" s="108">
        <f t="shared" si="1"/>
        <v>0</v>
      </c>
      <c r="L27" s="110"/>
      <c r="M27" s="110"/>
      <c r="N27" s="111">
        <f t="shared" si="7"/>
        <v>0</v>
      </c>
      <c r="O27" s="36"/>
    </row>
    <row r="28" spans="1:16" ht="12" hidden="1" outlineLevel="2" thickBot="1" x14ac:dyDescent="0.25">
      <c r="A28" s="288" t="s">
        <v>630</v>
      </c>
      <c r="B28" s="288" t="s">
        <v>631</v>
      </c>
      <c r="C28" s="288" t="s">
        <v>635</v>
      </c>
      <c r="D28" s="288"/>
      <c r="E28" s="81" t="s">
        <v>1784</v>
      </c>
      <c r="F28" s="110"/>
      <c r="G28" s="110"/>
      <c r="H28" s="108">
        <f t="shared" si="6"/>
        <v>0</v>
      </c>
      <c r="I28" s="110"/>
      <c r="J28" s="110"/>
      <c r="K28" s="108">
        <f t="shared" si="1"/>
        <v>0</v>
      </c>
      <c r="L28" s="110"/>
      <c r="M28" s="110"/>
      <c r="N28" s="111">
        <f t="shared" si="7"/>
        <v>0</v>
      </c>
      <c r="O28" s="22"/>
    </row>
    <row r="29" spans="1:16" ht="12.75" thickTop="1" thickBot="1" x14ac:dyDescent="0.25">
      <c r="A29" s="282" t="s">
        <v>631</v>
      </c>
      <c r="B29" s="282"/>
      <c r="C29" s="282"/>
      <c r="D29" s="282"/>
      <c r="E29" s="155" t="s">
        <v>88</v>
      </c>
      <c r="F29" s="106">
        <f>F30+F31</f>
        <v>0</v>
      </c>
      <c r="G29" s="106">
        <f>G30+G31</f>
        <v>1252789000</v>
      </c>
      <c r="H29" s="106">
        <f t="shared" ref="H29:H34" si="8">F29+G29</f>
        <v>1252789000</v>
      </c>
      <c r="I29" s="106">
        <f>I30+I31</f>
        <v>0</v>
      </c>
      <c r="J29" s="106">
        <f>J30+J31</f>
        <v>3773663000</v>
      </c>
      <c r="K29" s="106">
        <f>I29+J29</f>
        <v>3773663000</v>
      </c>
      <c r="L29" s="106">
        <f>L30+L31</f>
        <v>0</v>
      </c>
      <c r="M29" s="106">
        <f>M30+M31</f>
        <v>337616497</v>
      </c>
      <c r="N29" s="106">
        <f>L29+M29</f>
        <v>337616497</v>
      </c>
      <c r="O29" s="38"/>
    </row>
    <row r="30" spans="1:16" ht="12" outlineLevel="1" thickBot="1" x14ac:dyDescent="0.25">
      <c r="A30" s="283" t="s">
        <v>631</v>
      </c>
      <c r="B30" s="283" t="s">
        <v>630</v>
      </c>
      <c r="C30" s="283"/>
      <c r="D30" s="283"/>
      <c r="E30" s="80" t="s">
        <v>89</v>
      </c>
      <c r="F30" s="124"/>
      <c r="G30" s="124">
        <v>185400000</v>
      </c>
      <c r="H30" s="121">
        <f t="shared" si="8"/>
        <v>185400000</v>
      </c>
      <c r="I30" s="124"/>
      <c r="J30" s="124">
        <v>1135500000</v>
      </c>
      <c r="K30" s="121">
        <f t="shared" si="1"/>
        <v>1135500000</v>
      </c>
      <c r="L30" s="124"/>
      <c r="M30" s="124"/>
      <c r="N30" s="121">
        <f t="shared" si="7"/>
        <v>0</v>
      </c>
      <c r="O30" s="143"/>
    </row>
    <row r="31" spans="1:16" ht="12.75" outlineLevel="1" thickTop="1" thickBot="1" x14ac:dyDescent="0.25">
      <c r="A31" s="283" t="s">
        <v>631</v>
      </c>
      <c r="B31" s="283" t="s">
        <v>631</v>
      </c>
      <c r="C31" s="283"/>
      <c r="D31" s="283"/>
      <c r="E31" s="80" t="s">
        <v>145</v>
      </c>
      <c r="F31" s="124"/>
      <c r="G31" s="124">
        <v>1067389000</v>
      </c>
      <c r="H31" s="121">
        <f t="shared" si="8"/>
        <v>1067389000</v>
      </c>
      <c r="I31" s="124"/>
      <c r="J31" s="124">
        <v>2638163000</v>
      </c>
      <c r="K31" s="121">
        <f t="shared" si="1"/>
        <v>2638163000</v>
      </c>
      <c r="L31" s="124"/>
      <c r="M31" s="124">
        <v>337616497</v>
      </c>
      <c r="N31" s="121">
        <f t="shared" si="7"/>
        <v>337616497</v>
      </c>
      <c r="O31" s="144"/>
    </row>
    <row r="32" spans="1:16" ht="12.75" thickTop="1" thickBot="1" x14ac:dyDescent="0.25">
      <c r="A32" s="282" t="s">
        <v>632</v>
      </c>
      <c r="B32" s="282"/>
      <c r="C32" s="282"/>
      <c r="D32" s="282"/>
      <c r="E32" s="157" t="s">
        <v>6</v>
      </c>
      <c r="F32" s="106">
        <f>+F33+F49+F192+F360+F474+F475+F493+F494+F499+F503+F511+F554</f>
        <v>0</v>
      </c>
      <c r="G32" s="106">
        <f>+G33+G49+G192+G360+G474+G475+G493+G494+G499+G503+G511+G554</f>
        <v>4175590000</v>
      </c>
      <c r="H32" s="106">
        <f t="shared" si="8"/>
        <v>4175590000</v>
      </c>
      <c r="I32" s="106">
        <f>+I33+I49+I192+I360+I474+I475+I493+I494+I499+I503+I511+I554</f>
        <v>0</v>
      </c>
      <c r="J32" s="106">
        <f>+J33+J49+J192+J360+J474+J475+J493+J494+J499+J503+J511+J554</f>
        <v>70000000</v>
      </c>
      <c r="K32" s="106">
        <f>I32+J32</f>
        <v>70000000</v>
      </c>
      <c r="L32" s="106">
        <f>+L33+L49+L192+L360+L474+L475+L493+L494+L499+L503+L511+L554</f>
        <v>0</v>
      </c>
      <c r="M32" s="106">
        <f>+M33+M49+M192+M360+M474+M475+M493+M494+M499+M503+M511+M554</f>
        <v>0</v>
      </c>
      <c r="N32" s="106">
        <f t="shared" ref="N32:N38" si="9">L32+M32</f>
        <v>0</v>
      </c>
      <c r="O32" s="38"/>
    </row>
    <row r="33" spans="1:16" ht="12" outlineLevel="1" collapsed="1" thickBot="1" x14ac:dyDescent="0.25">
      <c r="A33" s="283" t="s">
        <v>632</v>
      </c>
      <c r="B33" s="283" t="s">
        <v>630</v>
      </c>
      <c r="C33" s="283"/>
      <c r="D33" s="283"/>
      <c r="E33" s="80" t="s">
        <v>149</v>
      </c>
      <c r="F33" s="121">
        <f>F34+F38+F42+F44</f>
        <v>0</v>
      </c>
      <c r="G33" s="121">
        <f>G34+G38+G42+G44</f>
        <v>0</v>
      </c>
      <c r="H33" s="121">
        <f t="shared" si="8"/>
        <v>0</v>
      </c>
      <c r="I33" s="121">
        <f>I34+I38+I42+I44</f>
        <v>0</v>
      </c>
      <c r="J33" s="121">
        <f>J34+J38+J42+J44</f>
        <v>0</v>
      </c>
      <c r="K33" s="121">
        <f>I33+J33</f>
        <v>0</v>
      </c>
      <c r="L33" s="121">
        <f>L34+L38+L42+L44</f>
        <v>0</v>
      </c>
      <c r="M33" s="121">
        <f>M34+M38+M42+M44</f>
        <v>0</v>
      </c>
      <c r="N33" s="122">
        <f t="shared" si="9"/>
        <v>0</v>
      </c>
      <c r="O33" s="33"/>
    </row>
    <row r="34" spans="1:16" hidden="1" outlineLevel="2" collapsed="1" x14ac:dyDescent="0.2">
      <c r="A34" s="288" t="s">
        <v>632</v>
      </c>
      <c r="B34" s="288" t="s">
        <v>630</v>
      </c>
      <c r="C34" s="288" t="s">
        <v>630</v>
      </c>
      <c r="D34" s="288"/>
      <c r="E34" s="81" t="s">
        <v>92</v>
      </c>
      <c r="F34" s="108">
        <f>SUM(F35:F37)</f>
        <v>0</v>
      </c>
      <c r="G34" s="108">
        <f>SUM(G35:G37)</f>
        <v>0</v>
      </c>
      <c r="H34" s="108">
        <f t="shared" si="8"/>
        <v>0</v>
      </c>
      <c r="I34" s="108">
        <f>SUM(I35:I37)</f>
        <v>0</v>
      </c>
      <c r="J34" s="108">
        <f>SUM(J35:J37)</f>
        <v>0</v>
      </c>
      <c r="K34" s="108">
        <f>I34+J34</f>
        <v>0</v>
      </c>
      <c r="L34" s="108">
        <f>SUM(L35:L37)</f>
        <v>0</v>
      </c>
      <c r="M34" s="108">
        <f>SUM(M35:M37)</f>
        <v>0</v>
      </c>
      <c r="N34" s="111">
        <f t="shared" si="9"/>
        <v>0</v>
      </c>
      <c r="O34" s="30"/>
    </row>
    <row r="35" spans="1:16" s="99" customFormat="1" ht="22.5" hidden="1" outlineLevel="3" x14ac:dyDescent="0.2">
      <c r="A35" s="270" t="s">
        <v>632</v>
      </c>
      <c r="B35" s="270" t="s">
        <v>630</v>
      </c>
      <c r="C35" s="270" t="s">
        <v>630</v>
      </c>
      <c r="D35" s="270" t="s">
        <v>1104</v>
      </c>
      <c r="E35" s="82" t="s">
        <v>1597</v>
      </c>
      <c r="F35" s="113"/>
      <c r="G35" s="113"/>
      <c r="H35" s="132">
        <f t="shared" si="0"/>
        <v>0</v>
      </c>
      <c r="I35" s="113"/>
      <c r="J35" s="113"/>
      <c r="K35" s="132">
        <f t="shared" ref="K35:K61" si="10">I35+J35</f>
        <v>0</v>
      </c>
      <c r="L35" s="113"/>
      <c r="M35" s="113"/>
      <c r="N35" s="315">
        <f t="shared" si="9"/>
        <v>0</v>
      </c>
      <c r="O35" s="261"/>
      <c r="P35" s="98"/>
    </row>
    <row r="36" spans="1:16" s="10" customFormat="1" hidden="1" outlineLevel="3" x14ac:dyDescent="0.2">
      <c r="A36" s="290" t="s">
        <v>632</v>
      </c>
      <c r="B36" s="290" t="s">
        <v>630</v>
      </c>
      <c r="C36" s="290" t="s">
        <v>630</v>
      </c>
      <c r="D36" s="290" t="s">
        <v>1103</v>
      </c>
      <c r="E36" s="82" t="s">
        <v>620</v>
      </c>
      <c r="F36" s="113"/>
      <c r="G36" s="113"/>
      <c r="H36" s="132">
        <f>F36+G36</f>
        <v>0</v>
      </c>
      <c r="I36" s="113"/>
      <c r="J36" s="113"/>
      <c r="K36" s="132">
        <f t="shared" ref="K36:K42" si="11">I36+J36</f>
        <v>0</v>
      </c>
      <c r="L36" s="113"/>
      <c r="M36" s="113"/>
      <c r="N36" s="315">
        <f t="shared" si="9"/>
        <v>0</v>
      </c>
      <c r="O36" s="262"/>
      <c r="P36" s="1"/>
    </row>
    <row r="37" spans="1:16" s="10" customFormat="1" hidden="1" outlineLevel="3" x14ac:dyDescent="0.2">
      <c r="A37" s="290" t="s">
        <v>632</v>
      </c>
      <c r="B37" s="290" t="s">
        <v>630</v>
      </c>
      <c r="C37" s="290" t="s">
        <v>630</v>
      </c>
      <c r="D37" s="290"/>
      <c r="E37" s="11"/>
      <c r="F37" s="113"/>
      <c r="G37" s="113"/>
      <c r="H37" s="132">
        <f>F37+G37</f>
        <v>0</v>
      </c>
      <c r="I37" s="113"/>
      <c r="J37" s="113"/>
      <c r="K37" s="132">
        <f t="shared" si="11"/>
        <v>0</v>
      </c>
      <c r="L37" s="113"/>
      <c r="M37" s="113"/>
      <c r="N37" s="315">
        <f t="shared" si="9"/>
        <v>0</v>
      </c>
      <c r="O37" s="262"/>
      <c r="P37" s="1"/>
    </row>
    <row r="38" spans="1:16" hidden="1" outlineLevel="2" collapsed="1" x14ac:dyDescent="0.2">
      <c r="A38" s="288" t="s">
        <v>632</v>
      </c>
      <c r="B38" s="288" t="s">
        <v>630</v>
      </c>
      <c r="C38" s="288" t="s">
        <v>631</v>
      </c>
      <c r="D38" s="288"/>
      <c r="E38" s="81" t="s">
        <v>93</v>
      </c>
      <c r="F38" s="108">
        <f>SUM(F39:F41)</f>
        <v>0</v>
      </c>
      <c r="G38" s="108">
        <f>SUM(G39:G41)</f>
        <v>0</v>
      </c>
      <c r="H38" s="108">
        <f>F38+G38</f>
        <v>0</v>
      </c>
      <c r="I38" s="108">
        <f>SUM(I39:I41)</f>
        <v>0</v>
      </c>
      <c r="J38" s="108">
        <f>SUM(J39:J41)</f>
        <v>0</v>
      </c>
      <c r="K38" s="108">
        <f t="shared" si="11"/>
        <v>0</v>
      </c>
      <c r="L38" s="108">
        <f>SUM(L39:L41)</f>
        <v>0</v>
      </c>
      <c r="M38" s="108">
        <f>SUM(M39:M41)</f>
        <v>0</v>
      </c>
      <c r="N38" s="111">
        <f t="shared" si="9"/>
        <v>0</v>
      </c>
      <c r="O38" s="31"/>
    </row>
    <row r="39" spans="1:16" s="10" customFormat="1" ht="22.5" hidden="1" outlineLevel="3" x14ac:dyDescent="0.2">
      <c r="A39" s="270" t="s">
        <v>632</v>
      </c>
      <c r="B39" s="270" t="s">
        <v>630</v>
      </c>
      <c r="C39" s="270" t="s">
        <v>631</v>
      </c>
      <c r="D39" s="270" t="s">
        <v>1104</v>
      </c>
      <c r="E39" s="82" t="s">
        <v>1598</v>
      </c>
      <c r="F39" s="113"/>
      <c r="G39" s="113"/>
      <c r="H39" s="132">
        <f t="shared" ref="H39:H40" si="12">F39+G39</f>
        <v>0</v>
      </c>
      <c r="I39" s="113"/>
      <c r="J39" s="113"/>
      <c r="K39" s="132">
        <f t="shared" si="11"/>
        <v>0</v>
      </c>
      <c r="L39" s="113"/>
      <c r="M39" s="113"/>
      <c r="N39" s="314">
        <f t="shared" ref="N39:N40" si="13">L39+M39</f>
        <v>0</v>
      </c>
      <c r="O39" s="26"/>
      <c r="P39" s="1"/>
    </row>
    <row r="40" spans="1:16" s="10" customFormat="1" hidden="1" outlineLevel="3" x14ac:dyDescent="0.2">
      <c r="A40" s="270" t="s">
        <v>632</v>
      </c>
      <c r="B40" s="270" t="s">
        <v>630</v>
      </c>
      <c r="C40" s="270" t="s">
        <v>631</v>
      </c>
      <c r="D40" s="270" t="s">
        <v>1103</v>
      </c>
      <c r="E40" s="82" t="s">
        <v>1113</v>
      </c>
      <c r="F40" s="113"/>
      <c r="G40" s="113"/>
      <c r="H40" s="132">
        <f t="shared" si="12"/>
        <v>0</v>
      </c>
      <c r="I40" s="113"/>
      <c r="J40" s="113"/>
      <c r="K40" s="132">
        <f t="shared" si="11"/>
        <v>0</v>
      </c>
      <c r="L40" s="113"/>
      <c r="M40" s="113"/>
      <c r="N40" s="314">
        <f t="shared" si="13"/>
        <v>0</v>
      </c>
      <c r="O40" s="26"/>
      <c r="P40" s="1"/>
    </row>
    <row r="41" spans="1:16" s="10" customFormat="1" hidden="1" outlineLevel="3" x14ac:dyDescent="0.2">
      <c r="A41" s="270" t="s">
        <v>632</v>
      </c>
      <c r="B41" s="270" t="s">
        <v>630</v>
      </c>
      <c r="C41" s="270" t="s">
        <v>631</v>
      </c>
      <c r="D41" s="270"/>
      <c r="E41" s="11"/>
      <c r="F41" s="113"/>
      <c r="G41" s="113"/>
      <c r="H41" s="132">
        <f t="shared" si="0"/>
        <v>0</v>
      </c>
      <c r="I41" s="113"/>
      <c r="J41" s="113"/>
      <c r="K41" s="132">
        <f t="shared" si="11"/>
        <v>0</v>
      </c>
      <c r="L41" s="113"/>
      <c r="M41" s="113"/>
      <c r="N41" s="314">
        <f t="shared" ref="N41:N61" si="14">L41+M41</f>
        <v>0</v>
      </c>
      <c r="O41" s="26"/>
      <c r="P41" s="1"/>
    </row>
    <row r="42" spans="1:16" hidden="1" outlineLevel="2" collapsed="1" x14ac:dyDescent="0.2">
      <c r="A42" s="288" t="s">
        <v>632</v>
      </c>
      <c r="B42" s="288" t="s">
        <v>630</v>
      </c>
      <c r="C42" s="288" t="s">
        <v>632</v>
      </c>
      <c r="D42" s="288"/>
      <c r="E42" s="81" t="s">
        <v>94</v>
      </c>
      <c r="F42" s="108">
        <f>F43</f>
        <v>0</v>
      </c>
      <c r="G42" s="108">
        <f>G43</f>
        <v>0</v>
      </c>
      <c r="H42" s="108">
        <f>F42+G42</f>
        <v>0</v>
      </c>
      <c r="I42" s="108">
        <f>I43</f>
        <v>0</v>
      </c>
      <c r="J42" s="108">
        <f>J43</f>
        <v>0</v>
      </c>
      <c r="K42" s="108">
        <f t="shared" si="11"/>
        <v>0</v>
      </c>
      <c r="L42" s="108">
        <f>L43</f>
        <v>0</v>
      </c>
      <c r="M42" s="108">
        <f>M43</f>
        <v>0</v>
      </c>
      <c r="N42" s="111">
        <f>L42+M42</f>
        <v>0</v>
      </c>
      <c r="O42" s="31"/>
    </row>
    <row r="43" spans="1:16" s="10" customFormat="1" hidden="1" outlineLevel="3" x14ac:dyDescent="0.2">
      <c r="A43" s="270" t="s">
        <v>632</v>
      </c>
      <c r="B43" s="270" t="s">
        <v>630</v>
      </c>
      <c r="C43" s="270" t="s">
        <v>632</v>
      </c>
      <c r="D43" s="270"/>
      <c r="E43" s="11"/>
      <c r="F43" s="113"/>
      <c r="G43" s="113"/>
      <c r="H43" s="132">
        <f>F43+G43</f>
        <v>0</v>
      </c>
      <c r="I43" s="113"/>
      <c r="J43" s="113"/>
      <c r="K43" s="132">
        <f t="shared" ref="K43" si="15">I43+J43</f>
        <v>0</v>
      </c>
      <c r="L43" s="113"/>
      <c r="M43" s="113"/>
      <c r="N43" s="314">
        <f t="shared" ref="N43" si="16">L43+M43</f>
        <v>0</v>
      </c>
      <c r="O43" s="26"/>
      <c r="P43" s="1"/>
    </row>
    <row r="44" spans="1:16" ht="12" hidden="1" outlineLevel="2" collapsed="1" thickBot="1" x14ac:dyDescent="0.25">
      <c r="A44" s="288" t="s">
        <v>632</v>
      </c>
      <c r="B44" s="288" t="s">
        <v>630</v>
      </c>
      <c r="C44" s="288" t="s">
        <v>634</v>
      </c>
      <c r="D44" s="288"/>
      <c r="E44" s="81" t="s">
        <v>95</v>
      </c>
      <c r="F44" s="108">
        <f>SUM(F45:F48)</f>
        <v>0</v>
      </c>
      <c r="G44" s="108">
        <f>SUM(G45:G48)</f>
        <v>0</v>
      </c>
      <c r="H44" s="108">
        <f>F44+G44</f>
        <v>0</v>
      </c>
      <c r="I44" s="108">
        <f>SUM(I45:I48)</f>
        <v>0</v>
      </c>
      <c r="J44" s="108">
        <f>SUM(J45:J48)</f>
        <v>0</v>
      </c>
      <c r="K44" s="108">
        <f>I44+J44</f>
        <v>0</v>
      </c>
      <c r="L44" s="108">
        <f>SUM(L45:L48)</f>
        <v>0</v>
      </c>
      <c r="M44" s="108">
        <f>SUM(M45:M48)</f>
        <v>0</v>
      </c>
      <c r="N44" s="111">
        <f>L44+M44</f>
        <v>0</v>
      </c>
      <c r="O44" s="31"/>
    </row>
    <row r="45" spans="1:16" s="10" customFormat="1" ht="22.5" hidden="1" outlineLevel="3" x14ac:dyDescent="0.2">
      <c r="A45" s="270" t="s">
        <v>632</v>
      </c>
      <c r="B45" s="270" t="s">
        <v>630</v>
      </c>
      <c r="C45" s="270" t="s">
        <v>634</v>
      </c>
      <c r="D45" s="270" t="s">
        <v>1104</v>
      </c>
      <c r="E45" s="82" t="s">
        <v>1599</v>
      </c>
      <c r="F45" s="113"/>
      <c r="G45" s="113"/>
      <c r="H45" s="132">
        <f t="shared" ref="H45:H47" si="17">F45+G45</f>
        <v>0</v>
      </c>
      <c r="I45" s="113"/>
      <c r="J45" s="113"/>
      <c r="K45" s="132">
        <f t="shared" ref="K45:K47" si="18">I45+J45</f>
        <v>0</v>
      </c>
      <c r="L45" s="113"/>
      <c r="M45" s="113"/>
      <c r="N45" s="312">
        <f t="shared" ref="N45" si="19">L45+M45</f>
        <v>0</v>
      </c>
      <c r="O45" s="26"/>
      <c r="P45" s="1"/>
    </row>
    <row r="46" spans="1:16" s="10" customFormat="1" hidden="1" outlineLevel="3" x14ac:dyDescent="0.2">
      <c r="A46" s="270" t="s">
        <v>632</v>
      </c>
      <c r="B46" s="270" t="s">
        <v>630</v>
      </c>
      <c r="C46" s="270" t="s">
        <v>634</v>
      </c>
      <c r="D46" s="270" t="s">
        <v>1103</v>
      </c>
      <c r="E46" s="82" t="s">
        <v>236</v>
      </c>
      <c r="F46" s="113"/>
      <c r="G46" s="113"/>
      <c r="H46" s="132">
        <f t="shared" si="17"/>
        <v>0</v>
      </c>
      <c r="I46" s="113"/>
      <c r="J46" s="113"/>
      <c r="K46" s="132">
        <f t="shared" si="18"/>
        <v>0</v>
      </c>
      <c r="L46" s="113"/>
      <c r="M46" s="113"/>
      <c r="N46" s="312">
        <f>L46+M46</f>
        <v>0</v>
      </c>
      <c r="O46" s="26"/>
      <c r="P46" s="1"/>
    </row>
    <row r="47" spans="1:16" s="10" customFormat="1" ht="22.5" hidden="1" outlineLevel="3" x14ac:dyDescent="0.2">
      <c r="A47" s="270" t="s">
        <v>632</v>
      </c>
      <c r="B47" s="270" t="s">
        <v>630</v>
      </c>
      <c r="C47" s="270" t="s">
        <v>634</v>
      </c>
      <c r="D47" s="270" t="s">
        <v>1105</v>
      </c>
      <c r="E47" s="82" t="s">
        <v>1865</v>
      </c>
      <c r="F47" s="113"/>
      <c r="G47" s="113"/>
      <c r="H47" s="132">
        <f t="shared" si="17"/>
        <v>0</v>
      </c>
      <c r="I47" s="113"/>
      <c r="J47" s="113"/>
      <c r="K47" s="132">
        <f t="shared" si="18"/>
        <v>0</v>
      </c>
      <c r="L47" s="113"/>
      <c r="M47" s="113"/>
      <c r="N47" s="312">
        <f>L47+M47</f>
        <v>0</v>
      </c>
      <c r="O47" s="26"/>
      <c r="P47" s="1"/>
    </row>
    <row r="48" spans="1:16" s="10" customFormat="1" ht="12" hidden="1" outlineLevel="3" thickBot="1" x14ac:dyDescent="0.25">
      <c r="A48" s="270" t="s">
        <v>632</v>
      </c>
      <c r="B48" s="270" t="s">
        <v>630</v>
      </c>
      <c r="C48" s="270" t="s">
        <v>634</v>
      </c>
      <c r="D48" s="270"/>
      <c r="E48" s="11"/>
      <c r="F48" s="113"/>
      <c r="G48" s="113"/>
      <c r="H48" s="132">
        <f t="shared" si="0"/>
        <v>0</v>
      </c>
      <c r="I48" s="113"/>
      <c r="J48" s="113"/>
      <c r="K48" s="132">
        <f t="shared" si="10"/>
        <v>0</v>
      </c>
      <c r="L48" s="113"/>
      <c r="M48" s="113"/>
      <c r="N48" s="312">
        <f>L48+M48</f>
        <v>0</v>
      </c>
      <c r="O48" s="26"/>
      <c r="P48" s="1"/>
    </row>
    <row r="49" spans="1:16" ht="12" outlineLevel="1" collapsed="1" thickBot="1" x14ac:dyDescent="0.25">
      <c r="A49" s="283" t="s">
        <v>632</v>
      </c>
      <c r="B49" s="283" t="s">
        <v>631</v>
      </c>
      <c r="C49" s="283"/>
      <c r="D49" s="283"/>
      <c r="E49" s="80" t="s">
        <v>96</v>
      </c>
      <c r="F49" s="121">
        <f>F50+F52</f>
        <v>0</v>
      </c>
      <c r="G49" s="121">
        <f>G50+G52</f>
        <v>0</v>
      </c>
      <c r="H49" s="121">
        <f>F49+G49</f>
        <v>0</v>
      </c>
      <c r="I49" s="121">
        <f>I50+I52</f>
        <v>0</v>
      </c>
      <c r="J49" s="121">
        <f>J50+J52</f>
        <v>0</v>
      </c>
      <c r="K49" s="121">
        <f>I49+J49</f>
        <v>0</v>
      </c>
      <c r="L49" s="121">
        <f>L50+L52</f>
        <v>0</v>
      </c>
      <c r="M49" s="121">
        <f>M50+M52</f>
        <v>0</v>
      </c>
      <c r="N49" s="122">
        <f>L49+M49</f>
        <v>0</v>
      </c>
      <c r="O49" s="33"/>
    </row>
    <row r="50" spans="1:16" hidden="1" outlineLevel="3" collapsed="1" x14ac:dyDescent="0.2">
      <c r="A50" s="288" t="s">
        <v>632</v>
      </c>
      <c r="B50" s="288" t="s">
        <v>631</v>
      </c>
      <c r="C50" s="288" t="s">
        <v>630</v>
      </c>
      <c r="D50" s="288"/>
      <c r="E50" s="81" t="s">
        <v>97</v>
      </c>
      <c r="F50" s="108">
        <f>F51</f>
        <v>0</v>
      </c>
      <c r="G50" s="108">
        <f>G51</f>
        <v>0</v>
      </c>
      <c r="H50" s="108">
        <f t="shared" si="0"/>
        <v>0</v>
      </c>
      <c r="I50" s="108">
        <f>I51</f>
        <v>0</v>
      </c>
      <c r="J50" s="108">
        <f>J51</f>
        <v>0</v>
      </c>
      <c r="K50" s="108">
        <f t="shared" si="10"/>
        <v>0</v>
      </c>
      <c r="L50" s="108">
        <f>L51</f>
        <v>0</v>
      </c>
      <c r="M50" s="108">
        <f>M51</f>
        <v>0</v>
      </c>
      <c r="N50" s="111">
        <f t="shared" si="14"/>
        <v>0</v>
      </c>
      <c r="O50" s="31"/>
    </row>
    <row r="51" spans="1:16" s="9" customFormat="1" hidden="1" outlineLevel="4" x14ac:dyDescent="0.2">
      <c r="A51" s="291" t="s">
        <v>632</v>
      </c>
      <c r="B51" s="291" t="s">
        <v>631</v>
      </c>
      <c r="C51" s="291" t="s">
        <v>630</v>
      </c>
      <c r="D51" s="291"/>
      <c r="E51" s="11"/>
      <c r="F51" s="109"/>
      <c r="G51" s="109"/>
      <c r="H51" s="133">
        <f t="shared" ref="H51" si="20">F51+G51</f>
        <v>0</v>
      </c>
      <c r="I51" s="109"/>
      <c r="J51" s="109"/>
      <c r="K51" s="133">
        <f t="shared" ref="K51" si="21">I51+J51</f>
        <v>0</v>
      </c>
      <c r="L51" s="109"/>
      <c r="M51" s="109"/>
      <c r="N51" s="313">
        <f t="shared" ref="N51" si="22">L51+M51</f>
        <v>0</v>
      </c>
      <c r="O51" s="263"/>
      <c r="P51" s="1"/>
    </row>
    <row r="52" spans="1:16" ht="12" hidden="1" outlineLevel="3" collapsed="1" thickBot="1" x14ac:dyDescent="0.25">
      <c r="A52" s="288" t="s">
        <v>632</v>
      </c>
      <c r="B52" s="288" t="s">
        <v>631</v>
      </c>
      <c r="C52" s="288" t="s">
        <v>631</v>
      </c>
      <c r="D52" s="288"/>
      <c r="E52" s="81" t="s">
        <v>98</v>
      </c>
      <c r="F52" s="108">
        <f>SUM(F53:F191)</f>
        <v>0</v>
      </c>
      <c r="G52" s="108">
        <f>SUM(G53:G191)</f>
        <v>0</v>
      </c>
      <c r="H52" s="108">
        <f>F52+G52</f>
        <v>0</v>
      </c>
      <c r="I52" s="108">
        <f>SUM(I53:I191)</f>
        <v>0</v>
      </c>
      <c r="J52" s="108">
        <f>SUM(J53:J191)</f>
        <v>0</v>
      </c>
      <c r="K52" s="108">
        <f>I52+J52</f>
        <v>0</v>
      </c>
      <c r="L52" s="108">
        <f>SUM(L53:L191)</f>
        <v>0</v>
      </c>
      <c r="M52" s="108">
        <f>SUM(M53:M191)</f>
        <v>0</v>
      </c>
      <c r="N52" s="123">
        <f>L52+M52</f>
        <v>0</v>
      </c>
      <c r="O52" s="36"/>
    </row>
    <row r="53" spans="1:16" s="9" customFormat="1" hidden="1" outlineLevel="4" x14ac:dyDescent="0.2">
      <c r="A53" s="291" t="s">
        <v>632</v>
      </c>
      <c r="B53" s="291" t="s">
        <v>631</v>
      </c>
      <c r="C53" s="291" t="s">
        <v>631</v>
      </c>
      <c r="D53" s="291" t="s">
        <v>1104</v>
      </c>
      <c r="E53" s="82" t="s">
        <v>1463</v>
      </c>
      <c r="F53" s="109"/>
      <c r="G53" s="109"/>
      <c r="H53" s="133">
        <f>F53+G53</f>
        <v>0</v>
      </c>
      <c r="I53" s="109"/>
      <c r="J53" s="109"/>
      <c r="K53" s="133">
        <f t="shared" si="10"/>
        <v>0</v>
      </c>
      <c r="L53" s="109"/>
      <c r="M53" s="109"/>
      <c r="N53" s="313">
        <f t="shared" si="14"/>
        <v>0</v>
      </c>
      <c r="O53" s="263"/>
      <c r="P53" s="1"/>
    </row>
    <row r="54" spans="1:16" s="9" customFormat="1" ht="22.5" hidden="1" outlineLevel="4" x14ac:dyDescent="0.2">
      <c r="A54" s="291" t="s">
        <v>632</v>
      </c>
      <c r="B54" s="291" t="s">
        <v>631</v>
      </c>
      <c r="C54" s="291" t="s">
        <v>631</v>
      </c>
      <c r="D54" s="291" t="s">
        <v>1103</v>
      </c>
      <c r="E54" s="82" t="s">
        <v>1114</v>
      </c>
      <c r="F54" s="109"/>
      <c r="G54" s="109"/>
      <c r="H54" s="133">
        <f t="shared" ref="H54:H117" si="23">F54+G54</f>
        <v>0</v>
      </c>
      <c r="I54" s="109"/>
      <c r="J54" s="109"/>
      <c r="K54" s="133">
        <f t="shared" si="10"/>
        <v>0</v>
      </c>
      <c r="L54" s="109"/>
      <c r="M54" s="109"/>
      <c r="N54" s="313">
        <f t="shared" si="14"/>
        <v>0</v>
      </c>
      <c r="O54" s="29"/>
      <c r="P54" s="1"/>
    </row>
    <row r="55" spans="1:16" s="9" customFormat="1" hidden="1" outlineLevel="4" x14ac:dyDescent="0.2">
      <c r="A55" s="291" t="s">
        <v>632</v>
      </c>
      <c r="B55" s="291" t="s">
        <v>631</v>
      </c>
      <c r="C55" s="291" t="s">
        <v>631</v>
      </c>
      <c r="D55" s="291" t="s">
        <v>1105</v>
      </c>
      <c r="E55" s="82" t="s">
        <v>1464</v>
      </c>
      <c r="F55" s="109"/>
      <c r="G55" s="109"/>
      <c r="H55" s="133">
        <f t="shared" si="23"/>
        <v>0</v>
      </c>
      <c r="I55" s="109"/>
      <c r="J55" s="109"/>
      <c r="K55" s="133">
        <f t="shared" si="10"/>
        <v>0</v>
      </c>
      <c r="L55" s="109"/>
      <c r="M55" s="109"/>
      <c r="N55" s="313">
        <f t="shared" si="14"/>
        <v>0</v>
      </c>
      <c r="O55" s="29"/>
      <c r="P55" s="1"/>
    </row>
    <row r="56" spans="1:16" s="9" customFormat="1" hidden="1" outlineLevel="4" x14ac:dyDescent="0.2">
      <c r="A56" s="291" t="s">
        <v>632</v>
      </c>
      <c r="B56" s="291" t="s">
        <v>631</v>
      </c>
      <c r="C56" s="291" t="s">
        <v>631</v>
      </c>
      <c r="D56" s="291" t="s">
        <v>1106</v>
      </c>
      <c r="E56" s="82" t="s">
        <v>1465</v>
      </c>
      <c r="F56" s="109"/>
      <c r="G56" s="109"/>
      <c r="H56" s="133">
        <f t="shared" si="23"/>
        <v>0</v>
      </c>
      <c r="I56" s="109"/>
      <c r="J56" s="109"/>
      <c r="K56" s="133">
        <f t="shared" si="10"/>
        <v>0</v>
      </c>
      <c r="L56" s="109"/>
      <c r="M56" s="109"/>
      <c r="N56" s="313">
        <f t="shared" si="14"/>
        <v>0</v>
      </c>
      <c r="O56" s="29"/>
      <c r="P56" s="1"/>
    </row>
    <row r="57" spans="1:16" s="9" customFormat="1" ht="22.5" hidden="1" outlineLevel="4" x14ac:dyDescent="0.2">
      <c r="A57" s="291" t="s">
        <v>632</v>
      </c>
      <c r="B57" s="291" t="s">
        <v>631</v>
      </c>
      <c r="C57" s="291" t="s">
        <v>631</v>
      </c>
      <c r="D57" s="291" t="s">
        <v>1109</v>
      </c>
      <c r="E57" s="82" t="s">
        <v>1115</v>
      </c>
      <c r="F57" s="109"/>
      <c r="G57" s="109"/>
      <c r="H57" s="133">
        <f t="shared" si="23"/>
        <v>0</v>
      </c>
      <c r="I57" s="109"/>
      <c r="J57" s="109"/>
      <c r="K57" s="133">
        <f t="shared" si="10"/>
        <v>0</v>
      </c>
      <c r="L57" s="109"/>
      <c r="M57" s="109"/>
      <c r="N57" s="313">
        <f t="shared" si="14"/>
        <v>0</v>
      </c>
      <c r="O57" s="24"/>
      <c r="P57" s="1"/>
    </row>
    <row r="58" spans="1:16" s="9" customFormat="1" hidden="1" outlineLevel="4" x14ac:dyDescent="0.2">
      <c r="A58" s="291" t="s">
        <v>632</v>
      </c>
      <c r="B58" s="291" t="s">
        <v>631</v>
      </c>
      <c r="C58" s="291" t="s">
        <v>631</v>
      </c>
      <c r="D58" s="291" t="s">
        <v>1107</v>
      </c>
      <c r="E58" s="82" t="s">
        <v>1466</v>
      </c>
      <c r="F58" s="109"/>
      <c r="G58" s="109"/>
      <c r="H58" s="133">
        <f t="shared" si="23"/>
        <v>0</v>
      </c>
      <c r="I58" s="109"/>
      <c r="J58" s="109"/>
      <c r="K58" s="133">
        <f t="shared" si="10"/>
        <v>0</v>
      </c>
      <c r="L58" s="109"/>
      <c r="M58" s="109"/>
      <c r="N58" s="313">
        <f t="shared" si="14"/>
        <v>0</v>
      </c>
      <c r="O58" s="35"/>
      <c r="P58" s="1"/>
    </row>
    <row r="59" spans="1:16" s="9" customFormat="1" hidden="1" outlineLevel="4" x14ac:dyDescent="0.2">
      <c r="A59" s="291" t="s">
        <v>632</v>
      </c>
      <c r="B59" s="291" t="s">
        <v>631</v>
      </c>
      <c r="C59" s="291" t="s">
        <v>631</v>
      </c>
      <c r="D59" s="291" t="s">
        <v>1110</v>
      </c>
      <c r="E59" s="82" t="s">
        <v>1116</v>
      </c>
      <c r="F59" s="109"/>
      <c r="G59" s="109"/>
      <c r="H59" s="133">
        <f t="shared" si="23"/>
        <v>0</v>
      </c>
      <c r="I59" s="109"/>
      <c r="J59" s="109"/>
      <c r="K59" s="133">
        <f t="shared" si="10"/>
        <v>0</v>
      </c>
      <c r="L59" s="109"/>
      <c r="M59" s="109"/>
      <c r="N59" s="313">
        <f t="shared" si="14"/>
        <v>0</v>
      </c>
      <c r="O59" s="29"/>
      <c r="P59" s="1"/>
    </row>
    <row r="60" spans="1:16" s="9" customFormat="1" hidden="1" outlineLevel="4" x14ac:dyDescent="0.2">
      <c r="A60" s="291" t="s">
        <v>632</v>
      </c>
      <c r="B60" s="291" t="s">
        <v>631</v>
      </c>
      <c r="C60" s="291" t="s">
        <v>631</v>
      </c>
      <c r="D60" s="291" t="s">
        <v>1111</v>
      </c>
      <c r="E60" s="82" t="s">
        <v>1117</v>
      </c>
      <c r="F60" s="109"/>
      <c r="G60" s="109"/>
      <c r="H60" s="133">
        <f t="shared" si="23"/>
        <v>0</v>
      </c>
      <c r="I60" s="109"/>
      <c r="J60" s="109"/>
      <c r="K60" s="133">
        <f t="shared" si="10"/>
        <v>0</v>
      </c>
      <c r="L60" s="109"/>
      <c r="M60" s="109"/>
      <c r="N60" s="313">
        <f t="shared" si="14"/>
        <v>0</v>
      </c>
      <c r="O60" s="29"/>
      <c r="P60" s="1"/>
    </row>
    <row r="61" spans="1:16" s="9" customFormat="1" hidden="1" outlineLevel="4" x14ac:dyDescent="0.2">
      <c r="A61" s="291" t="s">
        <v>632</v>
      </c>
      <c r="B61" s="291" t="s">
        <v>631</v>
      </c>
      <c r="C61" s="291" t="s">
        <v>631</v>
      </c>
      <c r="D61" s="291" t="s">
        <v>1108</v>
      </c>
      <c r="E61" s="82" t="s">
        <v>1118</v>
      </c>
      <c r="F61" s="109"/>
      <c r="G61" s="109"/>
      <c r="H61" s="133">
        <f t="shared" si="23"/>
        <v>0</v>
      </c>
      <c r="I61" s="109"/>
      <c r="J61" s="109"/>
      <c r="K61" s="133">
        <f t="shared" si="10"/>
        <v>0</v>
      </c>
      <c r="L61" s="109"/>
      <c r="M61" s="109"/>
      <c r="N61" s="313">
        <f t="shared" si="14"/>
        <v>0</v>
      </c>
      <c r="O61" s="29"/>
      <c r="P61" s="1"/>
    </row>
    <row r="62" spans="1:16" s="9" customFormat="1" hidden="1" outlineLevel="4" x14ac:dyDescent="0.2">
      <c r="A62" s="291" t="s">
        <v>632</v>
      </c>
      <c r="B62" s="291" t="s">
        <v>631</v>
      </c>
      <c r="C62" s="291" t="s">
        <v>631</v>
      </c>
      <c r="D62" s="291" t="s">
        <v>1162</v>
      </c>
      <c r="E62" s="82" t="s">
        <v>1119</v>
      </c>
      <c r="F62" s="109"/>
      <c r="G62" s="109"/>
      <c r="H62" s="133">
        <f t="shared" si="23"/>
        <v>0</v>
      </c>
      <c r="I62" s="109"/>
      <c r="J62" s="109"/>
      <c r="K62" s="133">
        <f t="shared" ref="K62:K121" si="24">I62+J62</f>
        <v>0</v>
      </c>
      <c r="L62" s="109"/>
      <c r="M62" s="109"/>
      <c r="N62" s="313">
        <f t="shared" ref="N62:N121" si="25">L62+M62</f>
        <v>0</v>
      </c>
      <c r="O62" s="29"/>
      <c r="P62" s="1"/>
    </row>
    <row r="63" spans="1:16" s="9" customFormat="1" hidden="1" outlineLevel="4" x14ac:dyDescent="0.2">
      <c r="A63" s="291" t="s">
        <v>632</v>
      </c>
      <c r="B63" s="291" t="s">
        <v>631</v>
      </c>
      <c r="C63" s="291" t="s">
        <v>631</v>
      </c>
      <c r="D63" s="291" t="s">
        <v>1163</v>
      </c>
      <c r="E63" s="82" t="s">
        <v>1120</v>
      </c>
      <c r="F63" s="109"/>
      <c r="G63" s="109"/>
      <c r="H63" s="133">
        <f t="shared" si="23"/>
        <v>0</v>
      </c>
      <c r="I63" s="109"/>
      <c r="J63" s="109"/>
      <c r="K63" s="133">
        <f t="shared" si="24"/>
        <v>0</v>
      </c>
      <c r="L63" s="109"/>
      <c r="M63" s="109"/>
      <c r="N63" s="313">
        <f t="shared" si="25"/>
        <v>0</v>
      </c>
      <c r="O63" s="24"/>
      <c r="P63" s="1"/>
    </row>
    <row r="64" spans="1:16" s="9" customFormat="1" hidden="1" outlineLevel="4" x14ac:dyDescent="0.2">
      <c r="A64" s="291" t="s">
        <v>632</v>
      </c>
      <c r="B64" s="291" t="s">
        <v>631</v>
      </c>
      <c r="C64" s="291" t="s">
        <v>631</v>
      </c>
      <c r="D64" s="291" t="s">
        <v>1164</v>
      </c>
      <c r="E64" s="82" t="s">
        <v>1467</v>
      </c>
      <c r="F64" s="109"/>
      <c r="G64" s="109"/>
      <c r="H64" s="133">
        <f t="shared" si="23"/>
        <v>0</v>
      </c>
      <c r="I64" s="109"/>
      <c r="J64" s="109"/>
      <c r="K64" s="133">
        <f t="shared" ref="K64" si="26">I64+J64</f>
        <v>0</v>
      </c>
      <c r="L64" s="109"/>
      <c r="M64" s="109"/>
      <c r="N64" s="313">
        <f t="shared" ref="N64" si="27">L64+M64</f>
        <v>0</v>
      </c>
      <c r="O64" s="29"/>
      <c r="P64" s="1"/>
    </row>
    <row r="65" spans="1:16" s="9" customFormat="1" hidden="1" outlineLevel="4" x14ac:dyDescent="0.2">
      <c r="A65" s="291" t="s">
        <v>632</v>
      </c>
      <c r="B65" s="291" t="s">
        <v>631</v>
      </c>
      <c r="C65" s="291" t="s">
        <v>631</v>
      </c>
      <c r="D65" s="291" t="s">
        <v>1165</v>
      </c>
      <c r="E65" s="82" t="s">
        <v>1121</v>
      </c>
      <c r="F65" s="109"/>
      <c r="G65" s="109"/>
      <c r="H65" s="133">
        <f t="shared" si="23"/>
        <v>0</v>
      </c>
      <c r="I65" s="109"/>
      <c r="J65" s="109"/>
      <c r="K65" s="133">
        <f t="shared" si="24"/>
        <v>0</v>
      </c>
      <c r="L65" s="109"/>
      <c r="M65" s="109"/>
      <c r="N65" s="313">
        <f t="shared" si="25"/>
        <v>0</v>
      </c>
      <c r="O65" s="29"/>
      <c r="P65" s="1"/>
    </row>
    <row r="66" spans="1:16" s="9" customFormat="1" ht="22.5" hidden="1" outlineLevel="4" x14ac:dyDescent="0.2">
      <c r="A66" s="291" t="s">
        <v>632</v>
      </c>
      <c r="B66" s="291" t="s">
        <v>631</v>
      </c>
      <c r="C66" s="291" t="s">
        <v>631</v>
      </c>
      <c r="D66" s="291" t="s">
        <v>1166</v>
      </c>
      <c r="E66" s="82" t="s">
        <v>1122</v>
      </c>
      <c r="F66" s="109"/>
      <c r="G66" s="109"/>
      <c r="H66" s="133">
        <f t="shared" si="23"/>
        <v>0</v>
      </c>
      <c r="I66" s="109"/>
      <c r="J66" s="109"/>
      <c r="K66" s="133">
        <f t="shared" si="24"/>
        <v>0</v>
      </c>
      <c r="L66" s="109"/>
      <c r="M66" s="109"/>
      <c r="N66" s="313">
        <f t="shared" si="25"/>
        <v>0</v>
      </c>
      <c r="O66" s="29"/>
      <c r="P66" s="1"/>
    </row>
    <row r="67" spans="1:16" s="9" customFormat="1" hidden="1" outlineLevel="4" x14ac:dyDescent="0.2">
      <c r="A67" s="291" t="s">
        <v>632</v>
      </c>
      <c r="B67" s="291" t="s">
        <v>631</v>
      </c>
      <c r="C67" s="291" t="s">
        <v>631</v>
      </c>
      <c r="D67" s="291" t="s">
        <v>1167</v>
      </c>
      <c r="E67" s="82" t="s">
        <v>1123</v>
      </c>
      <c r="F67" s="109"/>
      <c r="G67" s="109"/>
      <c r="H67" s="133">
        <f t="shared" si="23"/>
        <v>0</v>
      </c>
      <c r="I67" s="109"/>
      <c r="J67" s="109"/>
      <c r="K67" s="133">
        <f t="shared" si="24"/>
        <v>0</v>
      </c>
      <c r="L67" s="109"/>
      <c r="M67" s="109"/>
      <c r="N67" s="313">
        <f t="shared" si="25"/>
        <v>0</v>
      </c>
      <c r="O67" s="29"/>
      <c r="P67" s="1"/>
    </row>
    <row r="68" spans="1:16" s="9" customFormat="1" hidden="1" outlineLevel="4" x14ac:dyDescent="0.2">
      <c r="A68" s="291" t="s">
        <v>632</v>
      </c>
      <c r="B68" s="291" t="s">
        <v>631</v>
      </c>
      <c r="C68" s="291" t="s">
        <v>631</v>
      </c>
      <c r="D68" s="291" t="s">
        <v>1168</v>
      </c>
      <c r="E68" s="82" t="s">
        <v>1124</v>
      </c>
      <c r="F68" s="109"/>
      <c r="G68" s="109"/>
      <c r="H68" s="133">
        <f t="shared" si="23"/>
        <v>0</v>
      </c>
      <c r="I68" s="109"/>
      <c r="J68" s="109"/>
      <c r="K68" s="133">
        <f t="shared" si="24"/>
        <v>0</v>
      </c>
      <c r="L68" s="109"/>
      <c r="M68" s="109"/>
      <c r="N68" s="313">
        <f t="shared" si="25"/>
        <v>0</v>
      </c>
      <c r="O68" s="29"/>
      <c r="P68" s="1"/>
    </row>
    <row r="69" spans="1:16" s="9" customFormat="1" hidden="1" outlineLevel="4" x14ac:dyDescent="0.2">
      <c r="A69" s="291" t="s">
        <v>632</v>
      </c>
      <c r="B69" s="291" t="s">
        <v>631</v>
      </c>
      <c r="C69" s="291" t="s">
        <v>631</v>
      </c>
      <c r="D69" s="291" t="s">
        <v>1169</v>
      </c>
      <c r="E69" s="82" t="s">
        <v>1125</v>
      </c>
      <c r="F69" s="109"/>
      <c r="G69" s="109"/>
      <c r="H69" s="133">
        <f t="shared" si="23"/>
        <v>0</v>
      </c>
      <c r="I69" s="109"/>
      <c r="J69" s="109"/>
      <c r="K69" s="133">
        <f t="shared" si="24"/>
        <v>0</v>
      </c>
      <c r="L69" s="109"/>
      <c r="M69" s="109"/>
      <c r="N69" s="313">
        <f t="shared" si="25"/>
        <v>0</v>
      </c>
      <c r="O69" s="29"/>
      <c r="P69" s="1"/>
    </row>
    <row r="70" spans="1:16" s="9" customFormat="1" ht="22.5" hidden="1" outlineLevel="4" x14ac:dyDescent="0.2">
      <c r="A70" s="291" t="s">
        <v>632</v>
      </c>
      <c r="B70" s="291" t="s">
        <v>631</v>
      </c>
      <c r="C70" s="291" t="s">
        <v>631</v>
      </c>
      <c r="D70" s="291" t="s">
        <v>1170</v>
      </c>
      <c r="E70" s="82" t="s">
        <v>1126</v>
      </c>
      <c r="F70" s="109"/>
      <c r="G70" s="109"/>
      <c r="H70" s="133">
        <f t="shared" si="23"/>
        <v>0</v>
      </c>
      <c r="I70" s="109"/>
      <c r="J70" s="109"/>
      <c r="K70" s="133">
        <f t="shared" si="24"/>
        <v>0</v>
      </c>
      <c r="L70" s="109"/>
      <c r="M70" s="109"/>
      <c r="N70" s="313">
        <f t="shared" si="25"/>
        <v>0</v>
      </c>
      <c r="O70" s="29"/>
      <c r="P70" s="1"/>
    </row>
    <row r="71" spans="1:16" s="9" customFormat="1" hidden="1" outlineLevel="4" x14ac:dyDescent="0.2">
      <c r="A71" s="291" t="s">
        <v>632</v>
      </c>
      <c r="B71" s="291" t="s">
        <v>631</v>
      </c>
      <c r="C71" s="291" t="s">
        <v>631</v>
      </c>
      <c r="D71" s="291" t="s">
        <v>1171</v>
      </c>
      <c r="E71" s="82" t="s">
        <v>1468</v>
      </c>
      <c r="F71" s="109"/>
      <c r="G71" s="109"/>
      <c r="H71" s="133">
        <f t="shared" si="23"/>
        <v>0</v>
      </c>
      <c r="I71" s="109"/>
      <c r="J71" s="109"/>
      <c r="K71" s="133">
        <f t="shared" si="24"/>
        <v>0</v>
      </c>
      <c r="L71" s="109"/>
      <c r="M71" s="109"/>
      <c r="N71" s="313">
        <f t="shared" si="25"/>
        <v>0</v>
      </c>
      <c r="O71" s="29"/>
      <c r="P71" s="1"/>
    </row>
    <row r="72" spans="1:16" s="9" customFormat="1" ht="22.5" hidden="1" outlineLevel="4" x14ac:dyDescent="0.2">
      <c r="A72" s="291" t="s">
        <v>632</v>
      </c>
      <c r="B72" s="291" t="s">
        <v>631</v>
      </c>
      <c r="C72" s="291" t="s">
        <v>631</v>
      </c>
      <c r="D72" s="291" t="s">
        <v>1172</v>
      </c>
      <c r="E72" s="82" t="s">
        <v>1469</v>
      </c>
      <c r="F72" s="109"/>
      <c r="G72" s="109"/>
      <c r="H72" s="133">
        <f t="shared" si="23"/>
        <v>0</v>
      </c>
      <c r="I72" s="109"/>
      <c r="J72" s="109"/>
      <c r="K72" s="133">
        <f t="shared" si="24"/>
        <v>0</v>
      </c>
      <c r="L72" s="109"/>
      <c r="M72" s="109"/>
      <c r="N72" s="313">
        <f t="shared" si="25"/>
        <v>0</v>
      </c>
      <c r="O72" s="29"/>
      <c r="P72" s="1"/>
    </row>
    <row r="73" spans="1:16" s="9" customFormat="1" ht="22.5" hidden="1" outlineLevel="4" x14ac:dyDescent="0.2">
      <c r="A73" s="291" t="s">
        <v>632</v>
      </c>
      <c r="B73" s="291" t="s">
        <v>631</v>
      </c>
      <c r="C73" s="291" t="s">
        <v>631</v>
      </c>
      <c r="D73" s="291" t="s">
        <v>1173</v>
      </c>
      <c r="E73" s="82" t="s">
        <v>1127</v>
      </c>
      <c r="F73" s="109"/>
      <c r="G73" s="109"/>
      <c r="H73" s="133">
        <f t="shared" si="23"/>
        <v>0</v>
      </c>
      <c r="I73" s="109"/>
      <c r="J73" s="109"/>
      <c r="K73" s="133">
        <f t="shared" si="24"/>
        <v>0</v>
      </c>
      <c r="L73" s="109"/>
      <c r="M73" s="109"/>
      <c r="N73" s="313">
        <f t="shared" si="25"/>
        <v>0</v>
      </c>
      <c r="O73" s="29"/>
      <c r="P73" s="1"/>
    </row>
    <row r="74" spans="1:16" s="9" customFormat="1" hidden="1" outlineLevel="4" x14ac:dyDescent="0.2">
      <c r="A74" s="291" t="s">
        <v>632</v>
      </c>
      <c r="B74" s="291" t="s">
        <v>631</v>
      </c>
      <c r="C74" s="291" t="s">
        <v>631</v>
      </c>
      <c r="D74" s="291" t="s">
        <v>1174</v>
      </c>
      <c r="E74" s="82" t="s">
        <v>1128</v>
      </c>
      <c r="F74" s="109"/>
      <c r="G74" s="109"/>
      <c r="H74" s="133">
        <f t="shared" si="23"/>
        <v>0</v>
      </c>
      <c r="I74" s="109"/>
      <c r="J74" s="109"/>
      <c r="K74" s="133">
        <f t="shared" si="24"/>
        <v>0</v>
      </c>
      <c r="L74" s="109"/>
      <c r="M74" s="109"/>
      <c r="N74" s="313">
        <f t="shared" si="25"/>
        <v>0</v>
      </c>
      <c r="O74" s="29"/>
      <c r="P74" s="1"/>
    </row>
    <row r="75" spans="1:16" s="9" customFormat="1" hidden="1" outlineLevel="4" x14ac:dyDescent="0.2">
      <c r="A75" s="291" t="s">
        <v>632</v>
      </c>
      <c r="B75" s="291" t="s">
        <v>631</v>
      </c>
      <c r="C75" s="291" t="s">
        <v>631</v>
      </c>
      <c r="D75" s="291" t="s">
        <v>1175</v>
      </c>
      <c r="E75" s="82" t="s">
        <v>1129</v>
      </c>
      <c r="F75" s="109"/>
      <c r="G75" s="109"/>
      <c r="H75" s="133">
        <f t="shared" si="23"/>
        <v>0</v>
      </c>
      <c r="I75" s="109"/>
      <c r="J75" s="109"/>
      <c r="K75" s="133">
        <f t="shared" si="24"/>
        <v>0</v>
      </c>
      <c r="L75" s="109"/>
      <c r="M75" s="109"/>
      <c r="N75" s="313">
        <f t="shared" si="25"/>
        <v>0</v>
      </c>
      <c r="O75" s="29"/>
      <c r="P75" s="1"/>
    </row>
    <row r="76" spans="1:16" s="9" customFormat="1" hidden="1" outlineLevel="4" x14ac:dyDescent="0.2">
      <c r="A76" s="291" t="s">
        <v>632</v>
      </c>
      <c r="B76" s="291" t="s">
        <v>631</v>
      </c>
      <c r="C76" s="291" t="s">
        <v>631</v>
      </c>
      <c r="D76" s="291" t="s">
        <v>1176</v>
      </c>
      <c r="E76" s="82" t="s">
        <v>1130</v>
      </c>
      <c r="F76" s="109"/>
      <c r="G76" s="109"/>
      <c r="H76" s="133">
        <f t="shared" si="23"/>
        <v>0</v>
      </c>
      <c r="I76" s="109"/>
      <c r="J76" s="109"/>
      <c r="K76" s="133">
        <f t="shared" si="24"/>
        <v>0</v>
      </c>
      <c r="L76" s="109"/>
      <c r="M76" s="109"/>
      <c r="N76" s="313">
        <f t="shared" si="25"/>
        <v>0</v>
      </c>
      <c r="O76" s="29"/>
      <c r="P76" s="1"/>
    </row>
    <row r="77" spans="1:16" s="9" customFormat="1" ht="22.5" hidden="1" outlineLevel="4" x14ac:dyDescent="0.2">
      <c r="A77" s="291" t="s">
        <v>632</v>
      </c>
      <c r="B77" s="291" t="s">
        <v>631</v>
      </c>
      <c r="C77" s="291" t="s">
        <v>631</v>
      </c>
      <c r="D77" s="291" t="s">
        <v>1177</v>
      </c>
      <c r="E77" s="82" t="s">
        <v>1131</v>
      </c>
      <c r="F77" s="109"/>
      <c r="G77" s="109"/>
      <c r="H77" s="133">
        <f t="shared" si="23"/>
        <v>0</v>
      </c>
      <c r="I77" s="109"/>
      <c r="J77" s="109"/>
      <c r="K77" s="133">
        <f t="shared" si="24"/>
        <v>0</v>
      </c>
      <c r="L77" s="109"/>
      <c r="M77" s="109"/>
      <c r="N77" s="313">
        <f t="shared" si="25"/>
        <v>0</v>
      </c>
      <c r="O77" s="29"/>
      <c r="P77" s="1"/>
    </row>
    <row r="78" spans="1:16" s="9" customFormat="1" hidden="1" outlineLevel="4" x14ac:dyDescent="0.2">
      <c r="A78" s="291" t="s">
        <v>632</v>
      </c>
      <c r="B78" s="291" t="s">
        <v>631</v>
      </c>
      <c r="C78" s="291" t="s">
        <v>631</v>
      </c>
      <c r="D78" s="291" t="s">
        <v>1178</v>
      </c>
      <c r="E78" s="82" t="s">
        <v>1132</v>
      </c>
      <c r="F78" s="109"/>
      <c r="G78" s="109"/>
      <c r="H78" s="133">
        <f t="shared" si="23"/>
        <v>0</v>
      </c>
      <c r="I78" s="109"/>
      <c r="J78" s="109"/>
      <c r="K78" s="133">
        <f t="shared" si="24"/>
        <v>0</v>
      </c>
      <c r="L78" s="109"/>
      <c r="M78" s="109"/>
      <c r="N78" s="313">
        <f t="shared" si="25"/>
        <v>0</v>
      </c>
      <c r="O78" s="29"/>
      <c r="P78" s="1"/>
    </row>
    <row r="79" spans="1:16" s="9" customFormat="1" hidden="1" outlineLevel="4" x14ac:dyDescent="0.2">
      <c r="A79" s="291" t="s">
        <v>632</v>
      </c>
      <c r="B79" s="291" t="s">
        <v>631</v>
      </c>
      <c r="C79" s="291" t="s">
        <v>631</v>
      </c>
      <c r="D79" s="291" t="s">
        <v>1179</v>
      </c>
      <c r="E79" s="82" t="s">
        <v>1133</v>
      </c>
      <c r="F79" s="109"/>
      <c r="G79" s="109"/>
      <c r="H79" s="133">
        <f t="shared" si="23"/>
        <v>0</v>
      </c>
      <c r="I79" s="109"/>
      <c r="J79" s="109"/>
      <c r="K79" s="133">
        <f t="shared" si="24"/>
        <v>0</v>
      </c>
      <c r="L79" s="109"/>
      <c r="M79" s="109"/>
      <c r="N79" s="313">
        <f t="shared" si="25"/>
        <v>0</v>
      </c>
      <c r="O79" s="29"/>
      <c r="P79" s="1"/>
    </row>
    <row r="80" spans="1:16" s="9" customFormat="1" hidden="1" outlineLevel="4" x14ac:dyDescent="0.2">
      <c r="A80" s="291" t="s">
        <v>632</v>
      </c>
      <c r="B80" s="291" t="s">
        <v>631</v>
      </c>
      <c r="C80" s="291" t="s">
        <v>631</v>
      </c>
      <c r="D80" s="291" t="s">
        <v>1180</v>
      </c>
      <c r="E80" s="82" t="s">
        <v>1134</v>
      </c>
      <c r="F80" s="109"/>
      <c r="G80" s="109"/>
      <c r="H80" s="133">
        <f t="shared" si="23"/>
        <v>0</v>
      </c>
      <c r="I80" s="109"/>
      <c r="J80" s="109"/>
      <c r="K80" s="133">
        <f t="shared" si="24"/>
        <v>0</v>
      </c>
      <c r="L80" s="109"/>
      <c r="M80" s="109"/>
      <c r="N80" s="313">
        <f t="shared" si="25"/>
        <v>0</v>
      </c>
      <c r="O80" s="29"/>
      <c r="P80" s="1"/>
    </row>
    <row r="81" spans="1:16" s="9" customFormat="1" hidden="1" outlineLevel="4" x14ac:dyDescent="0.2">
      <c r="A81" s="291" t="s">
        <v>632</v>
      </c>
      <c r="B81" s="291" t="s">
        <v>631</v>
      </c>
      <c r="C81" s="291" t="s">
        <v>631</v>
      </c>
      <c r="D81" s="291" t="s">
        <v>1181</v>
      </c>
      <c r="E81" s="82" t="s">
        <v>1135</v>
      </c>
      <c r="F81" s="109"/>
      <c r="G81" s="109"/>
      <c r="H81" s="133">
        <f t="shared" si="23"/>
        <v>0</v>
      </c>
      <c r="I81" s="109"/>
      <c r="J81" s="109"/>
      <c r="K81" s="133">
        <f t="shared" si="24"/>
        <v>0</v>
      </c>
      <c r="L81" s="109"/>
      <c r="M81" s="109"/>
      <c r="N81" s="313">
        <f t="shared" si="25"/>
        <v>0</v>
      </c>
      <c r="O81" s="24"/>
      <c r="P81" s="1"/>
    </row>
    <row r="82" spans="1:16" s="9" customFormat="1" hidden="1" outlineLevel="4" x14ac:dyDescent="0.2">
      <c r="A82" s="291" t="s">
        <v>632</v>
      </c>
      <c r="B82" s="291" t="s">
        <v>631</v>
      </c>
      <c r="C82" s="291" t="s">
        <v>631</v>
      </c>
      <c r="D82" s="291" t="s">
        <v>1182</v>
      </c>
      <c r="E82" s="82" t="s">
        <v>1136</v>
      </c>
      <c r="F82" s="109"/>
      <c r="G82" s="109"/>
      <c r="H82" s="133">
        <f t="shared" si="23"/>
        <v>0</v>
      </c>
      <c r="I82" s="109"/>
      <c r="J82" s="109"/>
      <c r="K82" s="133">
        <f t="shared" si="24"/>
        <v>0</v>
      </c>
      <c r="L82" s="109"/>
      <c r="M82" s="109"/>
      <c r="N82" s="313">
        <f t="shared" si="25"/>
        <v>0</v>
      </c>
      <c r="O82" s="35"/>
      <c r="P82" s="1"/>
    </row>
    <row r="83" spans="1:16" s="9" customFormat="1" hidden="1" outlineLevel="4" x14ac:dyDescent="0.2">
      <c r="A83" s="291" t="s">
        <v>632</v>
      </c>
      <c r="B83" s="291" t="s">
        <v>631</v>
      </c>
      <c r="C83" s="291" t="s">
        <v>631</v>
      </c>
      <c r="D83" s="291" t="s">
        <v>1183</v>
      </c>
      <c r="E83" s="82" t="s">
        <v>1137</v>
      </c>
      <c r="F83" s="109"/>
      <c r="G83" s="109"/>
      <c r="H83" s="133">
        <f t="shared" si="23"/>
        <v>0</v>
      </c>
      <c r="I83" s="109"/>
      <c r="J83" s="109"/>
      <c r="K83" s="133">
        <f t="shared" si="24"/>
        <v>0</v>
      </c>
      <c r="L83" s="109"/>
      <c r="M83" s="109"/>
      <c r="N83" s="313">
        <f t="shared" si="25"/>
        <v>0</v>
      </c>
      <c r="O83" s="29"/>
      <c r="P83" s="1"/>
    </row>
    <row r="84" spans="1:16" s="9" customFormat="1" hidden="1" outlineLevel="4" x14ac:dyDescent="0.2">
      <c r="A84" s="291" t="s">
        <v>632</v>
      </c>
      <c r="B84" s="291" t="s">
        <v>631</v>
      </c>
      <c r="C84" s="291" t="s">
        <v>631</v>
      </c>
      <c r="D84" s="291" t="s">
        <v>1184</v>
      </c>
      <c r="E84" s="82" t="s">
        <v>1138</v>
      </c>
      <c r="F84" s="109"/>
      <c r="G84" s="109"/>
      <c r="H84" s="133">
        <f t="shared" si="23"/>
        <v>0</v>
      </c>
      <c r="I84" s="109"/>
      <c r="J84" s="109"/>
      <c r="K84" s="133">
        <f t="shared" si="24"/>
        <v>0</v>
      </c>
      <c r="L84" s="109"/>
      <c r="M84" s="109"/>
      <c r="N84" s="313">
        <f t="shared" si="25"/>
        <v>0</v>
      </c>
      <c r="O84" s="29"/>
      <c r="P84" s="1"/>
    </row>
    <row r="85" spans="1:16" s="9" customFormat="1" ht="22.5" hidden="1" outlineLevel="4" x14ac:dyDescent="0.2">
      <c r="A85" s="291" t="s">
        <v>632</v>
      </c>
      <c r="B85" s="291" t="s">
        <v>631</v>
      </c>
      <c r="C85" s="291" t="s">
        <v>631</v>
      </c>
      <c r="D85" s="291" t="s">
        <v>1185</v>
      </c>
      <c r="E85" s="82" t="s">
        <v>1470</v>
      </c>
      <c r="F85" s="109"/>
      <c r="G85" s="109"/>
      <c r="H85" s="133">
        <f t="shared" si="23"/>
        <v>0</v>
      </c>
      <c r="I85" s="109"/>
      <c r="J85" s="109"/>
      <c r="K85" s="133">
        <f t="shared" si="24"/>
        <v>0</v>
      </c>
      <c r="L85" s="109"/>
      <c r="M85" s="109"/>
      <c r="N85" s="313">
        <f t="shared" si="25"/>
        <v>0</v>
      </c>
      <c r="O85" s="29"/>
      <c r="P85" s="1"/>
    </row>
    <row r="86" spans="1:16" s="9" customFormat="1" hidden="1" outlineLevel="4" x14ac:dyDescent="0.2">
      <c r="A86" s="291" t="s">
        <v>632</v>
      </c>
      <c r="B86" s="291" t="s">
        <v>631</v>
      </c>
      <c r="C86" s="291" t="s">
        <v>631</v>
      </c>
      <c r="D86" s="291" t="s">
        <v>1186</v>
      </c>
      <c r="E86" s="82" t="s">
        <v>1139</v>
      </c>
      <c r="F86" s="109"/>
      <c r="G86" s="109"/>
      <c r="H86" s="133">
        <f t="shared" si="23"/>
        <v>0</v>
      </c>
      <c r="I86" s="109"/>
      <c r="J86" s="109"/>
      <c r="K86" s="133">
        <f t="shared" si="24"/>
        <v>0</v>
      </c>
      <c r="L86" s="109"/>
      <c r="M86" s="109"/>
      <c r="N86" s="313">
        <f t="shared" si="25"/>
        <v>0</v>
      </c>
      <c r="O86" s="24"/>
      <c r="P86" s="1"/>
    </row>
    <row r="87" spans="1:16" s="9" customFormat="1" ht="33.75" hidden="1" outlineLevel="4" x14ac:dyDescent="0.2">
      <c r="A87" s="291" t="s">
        <v>632</v>
      </c>
      <c r="B87" s="291" t="s">
        <v>631</v>
      </c>
      <c r="C87" s="291" t="s">
        <v>631</v>
      </c>
      <c r="D87" s="291" t="s">
        <v>1187</v>
      </c>
      <c r="E87" s="82" t="s">
        <v>1471</v>
      </c>
      <c r="F87" s="109"/>
      <c r="G87" s="109"/>
      <c r="H87" s="133">
        <f t="shared" si="23"/>
        <v>0</v>
      </c>
      <c r="I87" s="109"/>
      <c r="J87" s="109"/>
      <c r="K87" s="133">
        <f t="shared" si="24"/>
        <v>0</v>
      </c>
      <c r="L87" s="109"/>
      <c r="M87" s="109"/>
      <c r="N87" s="313">
        <f t="shared" si="25"/>
        <v>0</v>
      </c>
      <c r="O87" s="35"/>
      <c r="P87" s="1"/>
    </row>
    <row r="88" spans="1:16" s="9" customFormat="1" ht="22.5" hidden="1" outlineLevel="4" x14ac:dyDescent="0.2">
      <c r="A88" s="291" t="s">
        <v>632</v>
      </c>
      <c r="B88" s="291" t="s">
        <v>631</v>
      </c>
      <c r="C88" s="291" t="s">
        <v>631</v>
      </c>
      <c r="D88" s="291" t="s">
        <v>1188</v>
      </c>
      <c r="E88" s="82" t="s">
        <v>1140</v>
      </c>
      <c r="F88" s="109"/>
      <c r="G88" s="109"/>
      <c r="H88" s="133">
        <f t="shared" si="23"/>
        <v>0</v>
      </c>
      <c r="I88" s="109"/>
      <c r="J88" s="109"/>
      <c r="K88" s="133">
        <f t="shared" si="24"/>
        <v>0</v>
      </c>
      <c r="L88" s="109"/>
      <c r="M88" s="109"/>
      <c r="N88" s="313">
        <f t="shared" si="25"/>
        <v>0</v>
      </c>
      <c r="O88" s="29"/>
      <c r="P88" s="1"/>
    </row>
    <row r="89" spans="1:16" s="9" customFormat="1" hidden="1" outlineLevel="4" x14ac:dyDescent="0.2">
      <c r="A89" s="291" t="s">
        <v>632</v>
      </c>
      <c r="B89" s="291" t="s">
        <v>631</v>
      </c>
      <c r="C89" s="291" t="s">
        <v>631</v>
      </c>
      <c r="D89" s="291" t="s">
        <v>1189</v>
      </c>
      <c r="E89" s="82" t="s">
        <v>1141</v>
      </c>
      <c r="F89" s="109"/>
      <c r="G89" s="109"/>
      <c r="H89" s="133">
        <f t="shared" si="23"/>
        <v>0</v>
      </c>
      <c r="I89" s="109"/>
      <c r="J89" s="109"/>
      <c r="K89" s="133">
        <f t="shared" si="24"/>
        <v>0</v>
      </c>
      <c r="L89" s="109"/>
      <c r="M89" s="109"/>
      <c r="N89" s="313">
        <f t="shared" si="25"/>
        <v>0</v>
      </c>
      <c r="O89" s="29"/>
      <c r="P89" s="1"/>
    </row>
    <row r="90" spans="1:16" s="9" customFormat="1" hidden="1" outlineLevel="4" x14ac:dyDescent="0.2">
      <c r="A90" s="291" t="s">
        <v>632</v>
      </c>
      <c r="B90" s="291" t="s">
        <v>631</v>
      </c>
      <c r="C90" s="291" t="s">
        <v>631</v>
      </c>
      <c r="D90" s="291" t="s">
        <v>1190</v>
      </c>
      <c r="E90" s="82" t="s">
        <v>1142</v>
      </c>
      <c r="F90" s="109"/>
      <c r="G90" s="109"/>
      <c r="H90" s="133">
        <f t="shared" si="23"/>
        <v>0</v>
      </c>
      <c r="I90" s="109"/>
      <c r="J90" s="109"/>
      <c r="K90" s="133">
        <f t="shared" si="24"/>
        <v>0</v>
      </c>
      <c r="L90" s="109"/>
      <c r="M90" s="109"/>
      <c r="N90" s="313">
        <f t="shared" si="25"/>
        <v>0</v>
      </c>
      <c r="O90" s="29"/>
      <c r="P90" s="1"/>
    </row>
    <row r="91" spans="1:16" s="9" customFormat="1" hidden="1" outlineLevel="4" x14ac:dyDescent="0.2">
      <c r="A91" s="291" t="s">
        <v>632</v>
      </c>
      <c r="B91" s="291" t="s">
        <v>631</v>
      </c>
      <c r="C91" s="291" t="s">
        <v>631</v>
      </c>
      <c r="D91" s="291" t="s">
        <v>1191</v>
      </c>
      <c r="E91" s="82" t="s">
        <v>1143</v>
      </c>
      <c r="F91" s="109"/>
      <c r="G91" s="109"/>
      <c r="H91" s="133">
        <f t="shared" si="23"/>
        <v>0</v>
      </c>
      <c r="I91" s="109"/>
      <c r="J91" s="109"/>
      <c r="K91" s="133">
        <f t="shared" si="24"/>
        <v>0</v>
      </c>
      <c r="L91" s="109"/>
      <c r="M91" s="109"/>
      <c r="N91" s="313">
        <f t="shared" si="25"/>
        <v>0</v>
      </c>
      <c r="O91" s="29"/>
      <c r="P91" s="1"/>
    </row>
    <row r="92" spans="1:16" s="9" customFormat="1" ht="22.5" hidden="1" outlineLevel="4" x14ac:dyDescent="0.2">
      <c r="A92" s="291" t="s">
        <v>632</v>
      </c>
      <c r="B92" s="291" t="s">
        <v>631</v>
      </c>
      <c r="C92" s="291" t="s">
        <v>631</v>
      </c>
      <c r="D92" s="291" t="s">
        <v>1192</v>
      </c>
      <c r="E92" s="82" t="s">
        <v>1144</v>
      </c>
      <c r="F92" s="109"/>
      <c r="G92" s="109"/>
      <c r="H92" s="133">
        <f t="shared" si="23"/>
        <v>0</v>
      </c>
      <c r="I92" s="109"/>
      <c r="J92" s="109"/>
      <c r="K92" s="133">
        <f t="shared" si="24"/>
        <v>0</v>
      </c>
      <c r="L92" s="109"/>
      <c r="M92" s="109"/>
      <c r="N92" s="313">
        <f t="shared" si="25"/>
        <v>0</v>
      </c>
      <c r="O92" s="29"/>
      <c r="P92" s="1"/>
    </row>
    <row r="93" spans="1:16" s="9" customFormat="1" hidden="1" outlineLevel="4" x14ac:dyDescent="0.2">
      <c r="A93" s="291" t="s">
        <v>632</v>
      </c>
      <c r="B93" s="291" t="s">
        <v>631</v>
      </c>
      <c r="C93" s="291" t="s">
        <v>631</v>
      </c>
      <c r="D93" s="291" t="s">
        <v>1193</v>
      </c>
      <c r="E93" s="82" t="s">
        <v>1145</v>
      </c>
      <c r="F93" s="109"/>
      <c r="G93" s="109"/>
      <c r="H93" s="133">
        <f t="shared" si="23"/>
        <v>0</v>
      </c>
      <c r="I93" s="109"/>
      <c r="J93" s="109"/>
      <c r="K93" s="133">
        <f t="shared" si="24"/>
        <v>0</v>
      </c>
      <c r="L93" s="109"/>
      <c r="M93" s="109"/>
      <c r="N93" s="313">
        <f t="shared" si="25"/>
        <v>0</v>
      </c>
      <c r="O93" s="29"/>
      <c r="P93" s="1"/>
    </row>
    <row r="94" spans="1:16" s="9" customFormat="1" hidden="1" outlineLevel="4" x14ac:dyDescent="0.2">
      <c r="A94" s="291" t="s">
        <v>632</v>
      </c>
      <c r="B94" s="291" t="s">
        <v>631</v>
      </c>
      <c r="C94" s="291" t="s">
        <v>631</v>
      </c>
      <c r="D94" s="291" t="s">
        <v>1194</v>
      </c>
      <c r="E94" s="82" t="s">
        <v>1146</v>
      </c>
      <c r="F94" s="109"/>
      <c r="G94" s="109"/>
      <c r="H94" s="133">
        <f t="shared" si="23"/>
        <v>0</v>
      </c>
      <c r="I94" s="109"/>
      <c r="J94" s="109"/>
      <c r="K94" s="133">
        <f t="shared" si="24"/>
        <v>0</v>
      </c>
      <c r="L94" s="109"/>
      <c r="M94" s="109"/>
      <c r="N94" s="313">
        <f t="shared" si="25"/>
        <v>0</v>
      </c>
      <c r="O94" s="29"/>
      <c r="P94" s="1"/>
    </row>
    <row r="95" spans="1:16" s="9" customFormat="1" hidden="1" outlineLevel="4" x14ac:dyDescent="0.2">
      <c r="A95" s="291" t="s">
        <v>632</v>
      </c>
      <c r="B95" s="291" t="s">
        <v>631</v>
      </c>
      <c r="C95" s="291" t="s">
        <v>631</v>
      </c>
      <c r="D95" s="291" t="s">
        <v>1195</v>
      </c>
      <c r="E95" s="82" t="s">
        <v>1147</v>
      </c>
      <c r="F95" s="109"/>
      <c r="G95" s="109"/>
      <c r="H95" s="133">
        <f t="shared" si="23"/>
        <v>0</v>
      </c>
      <c r="I95" s="109"/>
      <c r="J95" s="109"/>
      <c r="K95" s="133">
        <f t="shared" si="24"/>
        <v>0</v>
      </c>
      <c r="L95" s="109"/>
      <c r="M95" s="109"/>
      <c r="N95" s="313">
        <f t="shared" si="25"/>
        <v>0</v>
      </c>
      <c r="O95" s="29"/>
      <c r="P95" s="1"/>
    </row>
    <row r="96" spans="1:16" s="9" customFormat="1" hidden="1" outlineLevel="4" x14ac:dyDescent="0.2">
      <c r="A96" s="291" t="s">
        <v>632</v>
      </c>
      <c r="B96" s="291" t="s">
        <v>631</v>
      </c>
      <c r="C96" s="291" t="s">
        <v>631</v>
      </c>
      <c r="D96" s="291" t="s">
        <v>1196</v>
      </c>
      <c r="E96" s="82" t="s">
        <v>1472</v>
      </c>
      <c r="F96" s="109"/>
      <c r="G96" s="109"/>
      <c r="H96" s="133">
        <f t="shared" si="23"/>
        <v>0</v>
      </c>
      <c r="I96" s="109"/>
      <c r="J96" s="109"/>
      <c r="K96" s="133">
        <f t="shared" si="24"/>
        <v>0</v>
      </c>
      <c r="L96" s="109"/>
      <c r="M96" s="109"/>
      <c r="N96" s="313">
        <f t="shared" si="25"/>
        <v>0</v>
      </c>
      <c r="O96" s="29"/>
      <c r="P96" s="1"/>
    </row>
    <row r="97" spans="1:16" s="9" customFormat="1" ht="22.5" hidden="1" outlineLevel="4" x14ac:dyDescent="0.2">
      <c r="A97" s="291" t="s">
        <v>632</v>
      </c>
      <c r="B97" s="291" t="s">
        <v>631</v>
      </c>
      <c r="C97" s="291" t="s">
        <v>631</v>
      </c>
      <c r="D97" s="291" t="s">
        <v>1197</v>
      </c>
      <c r="E97" s="82" t="s">
        <v>1473</v>
      </c>
      <c r="F97" s="109"/>
      <c r="G97" s="109"/>
      <c r="H97" s="133">
        <f t="shared" si="23"/>
        <v>0</v>
      </c>
      <c r="I97" s="109"/>
      <c r="J97" s="109"/>
      <c r="K97" s="133">
        <f t="shared" si="24"/>
        <v>0</v>
      </c>
      <c r="L97" s="109"/>
      <c r="M97" s="109"/>
      <c r="N97" s="313">
        <f t="shared" si="25"/>
        <v>0</v>
      </c>
      <c r="O97" s="24"/>
      <c r="P97" s="1"/>
    </row>
    <row r="98" spans="1:16" s="9" customFormat="1" hidden="1" outlineLevel="4" x14ac:dyDescent="0.2">
      <c r="A98" s="291" t="s">
        <v>632</v>
      </c>
      <c r="B98" s="291" t="s">
        <v>631</v>
      </c>
      <c r="C98" s="291" t="s">
        <v>631</v>
      </c>
      <c r="D98" s="291" t="s">
        <v>1198</v>
      </c>
      <c r="E98" s="82" t="s">
        <v>1148</v>
      </c>
      <c r="F98" s="109"/>
      <c r="G98" s="109"/>
      <c r="H98" s="133">
        <f t="shared" si="23"/>
        <v>0</v>
      </c>
      <c r="I98" s="109"/>
      <c r="J98" s="109"/>
      <c r="K98" s="133">
        <f t="shared" si="24"/>
        <v>0</v>
      </c>
      <c r="L98" s="109"/>
      <c r="M98" s="109"/>
      <c r="N98" s="313">
        <f t="shared" si="25"/>
        <v>0</v>
      </c>
      <c r="O98" s="29"/>
      <c r="P98" s="1"/>
    </row>
    <row r="99" spans="1:16" s="9" customFormat="1" hidden="1" outlineLevel="4" x14ac:dyDescent="0.2">
      <c r="A99" s="291" t="s">
        <v>632</v>
      </c>
      <c r="B99" s="291" t="s">
        <v>631</v>
      </c>
      <c r="C99" s="291" t="s">
        <v>631</v>
      </c>
      <c r="D99" s="291" t="s">
        <v>1199</v>
      </c>
      <c r="E99" s="82" t="s">
        <v>1149</v>
      </c>
      <c r="F99" s="109"/>
      <c r="G99" s="109"/>
      <c r="H99" s="133">
        <f t="shared" si="23"/>
        <v>0</v>
      </c>
      <c r="I99" s="109"/>
      <c r="J99" s="109"/>
      <c r="K99" s="133">
        <f t="shared" si="24"/>
        <v>0</v>
      </c>
      <c r="L99" s="109"/>
      <c r="M99" s="109"/>
      <c r="N99" s="313">
        <f t="shared" si="25"/>
        <v>0</v>
      </c>
      <c r="O99" s="29"/>
      <c r="P99" s="1"/>
    </row>
    <row r="100" spans="1:16" s="9" customFormat="1" hidden="1" outlineLevel="4" x14ac:dyDescent="0.2">
      <c r="A100" s="291" t="s">
        <v>632</v>
      </c>
      <c r="B100" s="291" t="s">
        <v>631</v>
      </c>
      <c r="C100" s="291" t="s">
        <v>631</v>
      </c>
      <c r="D100" s="291" t="s">
        <v>1200</v>
      </c>
      <c r="E100" s="82" t="s">
        <v>1150</v>
      </c>
      <c r="F100" s="109"/>
      <c r="G100" s="109"/>
      <c r="H100" s="133">
        <f t="shared" si="23"/>
        <v>0</v>
      </c>
      <c r="I100" s="109"/>
      <c r="J100" s="109"/>
      <c r="K100" s="133">
        <f t="shared" si="24"/>
        <v>0</v>
      </c>
      <c r="L100" s="109"/>
      <c r="M100" s="109"/>
      <c r="N100" s="313">
        <f t="shared" si="25"/>
        <v>0</v>
      </c>
      <c r="O100" s="29"/>
      <c r="P100" s="1"/>
    </row>
    <row r="101" spans="1:16" s="9" customFormat="1" ht="22.5" hidden="1" outlineLevel="4" x14ac:dyDescent="0.2">
      <c r="A101" s="291" t="s">
        <v>632</v>
      </c>
      <c r="B101" s="291" t="s">
        <v>631</v>
      </c>
      <c r="C101" s="291" t="s">
        <v>631</v>
      </c>
      <c r="D101" s="291" t="s">
        <v>1201</v>
      </c>
      <c r="E101" s="82" t="s">
        <v>1474</v>
      </c>
      <c r="F101" s="109"/>
      <c r="G101" s="109"/>
      <c r="H101" s="133">
        <f t="shared" si="23"/>
        <v>0</v>
      </c>
      <c r="I101" s="109"/>
      <c r="J101" s="109"/>
      <c r="K101" s="133">
        <f t="shared" si="24"/>
        <v>0</v>
      </c>
      <c r="L101" s="109"/>
      <c r="M101" s="109"/>
      <c r="N101" s="313">
        <f t="shared" si="25"/>
        <v>0</v>
      </c>
      <c r="O101" s="29"/>
      <c r="P101" s="1"/>
    </row>
    <row r="102" spans="1:16" s="9" customFormat="1" hidden="1" outlineLevel="4" x14ac:dyDescent="0.2">
      <c r="A102" s="291" t="s">
        <v>632</v>
      </c>
      <c r="B102" s="291" t="s">
        <v>631</v>
      </c>
      <c r="C102" s="291" t="s">
        <v>631</v>
      </c>
      <c r="D102" s="291" t="s">
        <v>1202</v>
      </c>
      <c r="E102" s="82" t="s">
        <v>1151</v>
      </c>
      <c r="F102" s="109"/>
      <c r="G102" s="109"/>
      <c r="H102" s="133">
        <f t="shared" si="23"/>
        <v>0</v>
      </c>
      <c r="I102" s="109"/>
      <c r="J102" s="109"/>
      <c r="K102" s="133">
        <f t="shared" si="24"/>
        <v>0</v>
      </c>
      <c r="L102" s="109"/>
      <c r="M102" s="109"/>
      <c r="N102" s="313">
        <f t="shared" si="25"/>
        <v>0</v>
      </c>
      <c r="O102" s="24"/>
      <c r="P102" s="1"/>
    </row>
    <row r="103" spans="1:16" s="9" customFormat="1" hidden="1" outlineLevel="4" x14ac:dyDescent="0.2">
      <c r="A103" s="291" t="s">
        <v>632</v>
      </c>
      <c r="B103" s="291" t="s">
        <v>631</v>
      </c>
      <c r="C103" s="291" t="s">
        <v>631</v>
      </c>
      <c r="D103" s="291" t="s">
        <v>1203</v>
      </c>
      <c r="E103" s="82" t="s">
        <v>1152</v>
      </c>
      <c r="F103" s="109"/>
      <c r="G103" s="109"/>
      <c r="H103" s="133">
        <f t="shared" si="23"/>
        <v>0</v>
      </c>
      <c r="I103" s="109"/>
      <c r="J103" s="109"/>
      <c r="K103" s="133">
        <f t="shared" si="24"/>
        <v>0</v>
      </c>
      <c r="L103" s="109"/>
      <c r="M103" s="109"/>
      <c r="N103" s="313">
        <f t="shared" si="25"/>
        <v>0</v>
      </c>
      <c r="O103" s="35"/>
      <c r="P103" s="1"/>
    </row>
    <row r="104" spans="1:16" s="9" customFormat="1" hidden="1" outlineLevel="4" x14ac:dyDescent="0.2">
      <c r="A104" s="291" t="s">
        <v>632</v>
      </c>
      <c r="B104" s="291" t="s">
        <v>631</v>
      </c>
      <c r="C104" s="291" t="s">
        <v>631</v>
      </c>
      <c r="D104" s="291" t="s">
        <v>1204</v>
      </c>
      <c r="E104" s="82" t="s">
        <v>1153</v>
      </c>
      <c r="F104" s="109"/>
      <c r="G104" s="109"/>
      <c r="H104" s="133">
        <f t="shared" si="23"/>
        <v>0</v>
      </c>
      <c r="I104" s="109"/>
      <c r="J104" s="109"/>
      <c r="K104" s="133">
        <f t="shared" si="24"/>
        <v>0</v>
      </c>
      <c r="L104" s="109"/>
      <c r="M104" s="109"/>
      <c r="N104" s="313">
        <f t="shared" si="25"/>
        <v>0</v>
      </c>
      <c r="O104" s="29"/>
      <c r="P104" s="1"/>
    </row>
    <row r="105" spans="1:16" s="9" customFormat="1" hidden="1" outlineLevel="4" x14ac:dyDescent="0.2">
      <c r="A105" s="291" t="s">
        <v>632</v>
      </c>
      <c r="B105" s="291" t="s">
        <v>631</v>
      </c>
      <c r="C105" s="291" t="s">
        <v>631</v>
      </c>
      <c r="D105" s="291" t="s">
        <v>1205</v>
      </c>
      <c r="E105" s="82" t="s">
        <v>1154</v>
      </c>
      <c r="F105" s="109"/>
      <c r="G105" s="109"/>
      <c r="H105" s="133">
        <f t="shared" si="23"/>
        <v>0</v>
      </c>
      <c r="I105" s="109"/>
      <c r="J105" s="109"/>
      <c r="K105" s="133">
        <f t="shared" si="24"/>
        <v>0</v>
      </c>
      <c r="L105" s="109"/>
      <c r="M105" s="109"/>
      <c r="N105" s="313">
        <f t="shared" si="25"/>
        <v>0</v>
      </c>
      <c r="O105" s="29"/>
      <c r="P105" s="1"/>
    </row>
    <row r="106" spans="1:16" s="9" customFormat="1" ht="22.5" hidden="1" outlineLevel="4" x14ac:dyDescent="0.2">
      <c r="A106" s="291" t="s">
        <v>632</v>
      </c>
      <c r="B106" s="291" t="s">
        <v>631</v>
      </c>
      <c r="C106" s="291" t="s">
        <v>631</v>
      </c>
      <c r="D106" s="291" t="s">
        <v>1206</v>
      </c>
      <c r="E106" s="82" t="s">
        <v>1475</v>
      </c>
      <c r="F106" s="109"/>
      <c r="G106" s="109"/>
      <c r="H106" s="133">
        <f t="shared" si="23"/>
        <v>0</v>
      </c>
      <c r="I106" s="109"/>
      <c r="J106" s="109"/>
      <c r="K106" s="133">
        <f t="shared" si="24"/>
        <v>0</v>
      </c>
      <c r="L106" s="109"/>
      <c r="M106" s="109"/>
      <c r="N106" s="313">
        <f t="shared" si="25"/>
        <v>0</v>
      </c>
      <c r="O106" s="29"/>
      <c r="P106" s="1"/>
    </row>
    <row r="107" spans="1:16" s="9" customFormat="1" hidden="1" outlineLevel="4" x14ac:dyDescent="0.2">
      <c r="A107" s="291" t="s">
        <v>632</v>
      </c>
      <c r="B107" s="291" t="s">
        <v>631</v>
      </c>
      <c r="C107" s="291" t="s">
        <v>631</v>
      </c>
      <c r="D107" s="291" t="s">
        <v>1207</v>
      </c>
      <c r="E107" s="82" t="s">
        <v>1476</v>
      </c>
      <c r="F107" s="109"/>
      <c r="G107" s="109"/>
      <c r="H107" s="133">
        <f t="shared" si="23"/>
        <v>0</v>
      </c>
      <c r="I107" s="109"/>
      <c r="J107" s="109"/>
      <c r="K107" s="133">
        <f t="shared" si="24"/>
        <v>0</v>
      </c>
      <c r="L107" s="109"/>
      <c r="M107" s="109"/>
      <c r="N107" s="313">
        <f t="shared" si="25"/>
        <v>0</v>
      </c>
      <c r="O107" s="29"/>
      <c r="P107" s="1"/>
    </row>
    <row r="108" spans="1:16" s="9" customFormat="1" hidden="1" outlineLevel="4" x14ac:dyDescent="0.2">
      <c r="A108" s="291" t="s">
        <v>632</v>
      </c>
      <c r="B108" s="291" t="s">
        <v>631</v>
      </c>
      <c r="C108" s="291" t="s">
        <v>631</v>
      </c>
      <c r="D108" s="291" t="s">
        <v>1208</v>
      </c>
      <c r="E108" s="82" t="s">
        <v>1477</v>
      </c>
      <c r="F108" s="109"/>
      <c r="G108" s="109"/>
      <c r="H108" s="133">
        <f t="shared" si="23"/>
        <v>0</v>
      </c>
      <c r="I108" s="109"/>
      <c r="J108" s="109"/>
      <c r="K108" s="133">
        <f t="shared" si="24"/>
        <v>0</v>
      </c>
      <c r="L108" s="109"/>
      <c r="M108" s="109"/>
      <c r="N108" s="313">
        <f t="shared" si="25"/>
        <v>0</v>
      </c>
      <c r="O108" s="29"/>
      <c r="P108" s="1"/>
    </row>
    <row r="109" spans="1:16" s="9" customFormat="1" hidden="1" outlineLevel="4" x14ac:dyDescent="0.2">
      <c r="A109" s="291" t="s">
        <v>632</v>
      </c>
      <c r="B109" s="291" t="s">
        <v>631</v>
      </c>
      <c r="C109" s="291" t="s">
        <v>631</v>
      </c>
      <c r="D109" s="291" t="s">
        <v>1209</v>
      </c>
      <c r="E109" s="82" t="s">
        <v>1155</v>
      </c>
      <c r="F109" s="109"/>
      <c r="G109" s="109"/>
      <c r="H109" s="133">
        <f t="shared" si="23"/>
        <v>0</v>
      </c>
      <c r="I109" s="109"/>
      <c r="J109" s="109"/>
      <c r="K109" s="133">
        <f t="shared" si="24"/>
        <v>0</v>
      </c>
      <c r="L109" s="109"/>
      <c r="M109" s="109"/>
      <c r="N109" s="313">
        <f t="shared" si="25"/>
        <v>0</v>
      </c>
      <c r="O109" s="29"/>
      <c r="P109" s="1"/>
    </row>
    <row r="110" spans="1:16" s="9" customFormat="1" hidden="1" outlineLevel="4" x14ac:dyDescent="0.2">
      <c r="A110" s="291" t="s">
        <v>632</v>
      </c>
      <c r="B110" s="291" t="s">
        <v>631</v>
      </c>
      <c r="C110" s="291" t="s">
        <v>631</v>
      </c>
      <c r="D110" s="291" t="s">
        <v>1210</v>
      </c>
      <c r="E110" s="82" t="s">
        <v>1156</v>
      </c>
      <c r="F110" s="109"/>
      <c r="G110" s="109"/>
      <c r="H110" s="133">
        <f t="shared" si="23"/>
        <v>0</v>
      </c>
      <c r="I110" s="109"/>
      <c r="J110" s="109"/>
      <c r="K110" s="133">
        <f t="shared" si="24"/>
        <v>0</v>
      </c>
      <c r="L110" s="109"/>
      <c r="M110" s="109"/>
      <c r="N110" s="313">
        <f t="shared" si="25"/>
        <v>0</v>
      </c>
      <c r="O110" s="29"/>
      <c r="P110" s="1"/>
    </row>
    <row r="111" spans="1:16" s="9" customFormat="1" ht="22.5" hidden="1" outlineLevel="4" x14ac:dyDescent="0.2">
      <c r="A111" s="291" t="s">
        <v>632</v>
      </c>
      <c r="B111" s="291" t="s">
        <v>631</v>
      </c>
      <c r="C111" s="291" t="s">
        <v>631</v>
      </c>
      <c r="D111" s="291" t="s">
        <v>1211</v>
      </c>
      <c r="E111" s="82" t="s">
        <v>1157</v>
      </c>
      <c r="F111" s="109"/>
      <c r="G111" s="109"/>
      <c r="H111" s="133">
        <f t="shared" si="23"/>
        <v>0</v>
      </c>
      <c r="I111" s="109"/>
      <c r="J111" s="109"/>
      <c r="K111" s="133">
        <f t="shared" si="24"/>
        <v>0</v>
      </c>
      <c r="L111" s="109"/>
      <c r="M111" s="109"/>
      <c r="N111" s="313">
        <f t="shared" si="25"/>
        <v>0</v>
      </c>
      <c r="O111" s="29"/>
      <c r="P111" s="1"/>
    </row>
    <row r="112" spans="1:16" s="9" customFormat="1" hidden="1" outlineLevel="4" x14ac:dyDescent="0.2">
      <c r="A112" s="291" t="s">
        <v>632</v>
      </c>
      <c r="B112" s="291" t="s">
        <v>631</v>
      </c>
      <c r="C112" s="291" t="s">
        <v>631</v>
      </c>
      <c r="D112" s="291" t="s">
        <v>1212</v>
      </c>
      <c r="E112" s="82" t="s">
        <v>1158</v>
      </c>
      <c r="F112" s="109"/>
      <c r="G112" s="109"/>
      <c r="H112" s="133">
        <f t="shared" si="23"/>
        <v>0</v>
      </c>
      <c r="I112" s="109"/>
      <c r="J112" s="109"/>
      <c r="K112" s="133">
        <f t="shared" si="24"/>
        <v>0</v>
      </c>
      <c r="L112" s="109"/>
      <c r="M112" s="109"/>
      <c r="N112" s="313">
        <f t="shared" si="25"/>
        <v>0</v>
      </c>
      <c r="O112" s="29"/>
      <c r="P112" s="1"/>
    </row>
    <row r="113" spans="1:16" s="9" customFormat="1" ht="22.5" hidden="1" outlineLevel="4" x14ac:dyDescent="0.2">
      <c r="A113" s="291" t="s">
        <v>632</v>
      </c>
      <c r="B113" s="291" t="s">
        <v>631</v>
      </c>
      <c r="C113" s="291" t="s">
        <v>631</v>
      </c>
      <c r="D113" s="291" t="s">
        <v>1213</v>
      </c>
      <c r="E113" s="82" t="s">
        <v>1159</v>
      </c>
      <c r="F113" s="109"/>
      <c r="G113" s="109"/>
      <c r="H113" s="133">
        <f t="shared" si="23"/>
        <v>0</v>
      </c>
      <c r="I113" s="109"/>
      <c r="J113" s="109"/>
      <c r="K113" s="133">
        <f t="shared" si="24"/>
        <v>0</v>
      </c>
      <c r="L113" s="109"/>
      <c r="M113" s="109"/>
      <c r="N113" s="313">
        <f t="shared" si="25"/>
        <v>0</v>
      </c>
      <c r="O113" s="29"/>
      <c r="P113" s="1"/>
    </row>
    <row r="114" spans="1:16" s="9" customFormat="1" hidden="1" outlineLevel="4" x14ac:dyDescent="0.2">
      <c r="A114" s="291" t="s">
        <v>632</v>
      </c>
      <c r="B114" s="291" t="s">
        <v>631</v>
      </c>
      <c r="C114" s="291" t="s">
        <v>631</v>
      </c>
      <c r="D114" s="291" t="s">
        <v>1214</v>
      </c>
      <c r="E114" s="82" t="s">
        <v>1160</v>
      </c>
      <c r="F114" s="109"/>
      <c r="G114" s="109"/>
      <c r="H114" s="133">
        <f t="shared" si="23"/>
        <v>0</v>
      </c>
      <c r="I114" s="109"/>
      <c r="J114" s="109"/>
      <c r="K114" s="133">
        <f t="shared" si="24"/>
        <v>0</v>
      </c>
      <c r="L114" s="109"/>
      <c r="M114" s="109"/>
      <c r="N114" s="313">
        <f t="shared" si="25"/>
        <v>0</v>
      </c>
      <c r="O114" s="29"/>
      <c r="P114" s="1"/>
    </row>
    <row r="115" spans="1:16" s="9" customFormat="1" hidden="1" outlineLevel="4" x14ac:dyDescent="0.2">
      <c r="A115" s="291" t="s">
        <v>632</v>
      </c>
      <c r="B115" s="291" t="s">
        <v>631</v>
      </c>
      <c r="C115" s="291" t="s">
        <v>631</v>
      </c>
      <c r="D115" s="291" t="s">
        <v>1215</v>
      </c>
      <c r="E115" s="82" t="s">
        <v>1478</v>
      </c>
      <c r="F115" s="109"/>
      <c r="G115" s="109"/>
      <c r="H115" s="133">
        <f t="shared" si="23"/>
        <v>0</v>
      </c>
      <c r="I115" s="109"/>
      <c r="J115" s="109"/>
      <c r="K115" s="133">
        <f t="shared" si="24"/>
        <v>0</v>
      </c>
      <c r="L115" s="109"/>
      <c r="M115" s="109"/>
      <c r="N115" s="313">
        <f t="shared" si="25"/>
        <v>0</v>
      </c>
      <c r="O115" s="29"/>
      <c r="P115" s="1"/>
    </row>
    <row r="116" spans="1:16" s="9" customFormat="1" ht="22.5" hidden="1" outlineLevel="4" x14ac:dyDescent="0.2">
      <c r="A116" s="291" t="s">
        <v>632</v>
      </c>
      <c r="B116" s="291" t="s">
        <v>631</v>
      </c>
      <c r="C116" s="291" t="s">
        <v>631</v>
      </c>
      <c r="D116" s="291" t="s">
        <v>1216</v>
      </c>
      <c r="E116" s="82" t="s">
        <v>1161</v>
      </c>
      <c r="F116" s="109"/>
      <c r="G116" s="109"/>
      <c r="H116" s="133">
        <f t="shared" si="23"/>
        <v>0</v>
      </c>
      <c r="I116" s="109"/>
      <c r="J116" s="109"/>
      <c r="K116" s="133">
        <f t="shared" si="24"/>
        <v>0</v>
      </c>
      <c r="L116" s="109"/>
      <c r="M116" s="109"/>
      <c r="N116" s="313">
        <f t="shared" si="25"/>
        <v>0</v>
      </c>
      <c r="O116" s="29"/>
      <c r="P116" s="1"/>
    </row>
    <row r="117" spans="1:16" s="9" customFormat="1" ht="22.5" hidden="1" outlineLevel="4" x14ac:dyDescent="0.2">
      <c r="A117" s="291" t="s">
        <v>632</v>
      </c>
      <c r="B117" s="291" t="s">
        <v>631</v>
      </c>
      <c r="C117" s="291" t="s">
        <v>631</v>
      </c>
      <c r="D117" s="291" t="s">
        <v>1217</v>
      </c>
      <c r="E117" s="82" t="s">
        <v>1479</v>
      </c>
      <c r="F117" s="109"/>
      <c r="G117" s="109"/>
      <c r="H117" s="133">
        <f t="shared" si="23"/>
        <v>0</v>
      </c>
      <c r="I117" s="109"/>
      <c r="J117" s="109"/>
      <c r="K117" s="133">
        <f t="shared" si="24"/>
        <v>0</v>
      </c>
      <c r="L117" s="109"/>
      <c r="M117" s="109"/>
      <c r="N117" s="313">
        <f t="shared" si="25"/>
        <v>0</v>
      </c>
      <c r="O117" s="29"/>
      <c r="P117" s="1"/>
    </row>
    <row r="118" spans="1:16" s="9" customFormat="1" hidden="1" outlineLevel="4" x14ac:dyDescent="0.2">
      <c r="A118" s="291" t="s">
        <v>632</v>
      </c>
      <c r="B118" s="291" t="s">
        <v>631</v>
      </c>
      <c r="C118" s="291" t="s">
        <v>631</v>
      </c>
      <c r="D118" s="291" t="s">
        <v>1218</v>
      </c>
      <c r="E118" s="82" t="s">
        <v>1289</v>
      </c>
      <c r="F118" s="109"/>
      <c r="G118" s="109"/>
      <c r="H118" s="133">
        <f t="shared" ref="H118:H181" si="28">F118+G118</f>
        <v>0</v>
      </c>
      <c r="I118" s="109"/>
      <c r="J118" s="109"/>
      <c r="K118" s="133">
        <f t="shared" si="24"/>
        <v>0</v>
      </c>
      <c r="L118" s="109"/>
      <c r="M118" s="109"/>
      <c r="N118" s="313">
        <f t="shared" si="25"/>
        <v>0</v>
      </c>
      <c r="O118" s="29"/>
      <c r="P118" s="1"/>
    </row>
    <row r="119" spans="1:16" s="9" customFormat="1" hidden="1" outlineLevel="4" x14ac:dyDescent="0.2">
      <c r="A119" s="291" t="s">
        <v>632</v>
      </c>
      <c r="B119" s="291" t="s">
        <v>631</v>
      </c>
      <c r="C119" s="291" t="s">
        <v>631</v>
      </c>
      <c r="D119" s="291" t="s">
        <v>1219</v>
      </c>
      <c r="E119" s="82" t="s">
        <v>1290</v>
      </c>
      <c r="F119" s="109"/>
      <c r="G119" s="109"/>
      <c r="H119" s="133">
        <f t="shared" si="28"/>
        <v>0</v>
      </c>
      <c r="I119" s="109"/>
      <c r="J119" s="109"/>
      <c r="K119" s="133">
        <f t="shared" si="24"/>
        <v>0</v>
      </c>
      <c r="L119" s="109"/>
      <c r="M119" s="109"/>
      <c r="N119" s="313">
        <f t="shared" si="25"/>
        <v>0</v>
      </c>
      <c r="O119" s="29"/>
      <c r="P119" s="1"/>
    </row>
    <row r="120" spans="1:16" s="9" customFormat="1" hidden="1" outlineLevel="4" x14ac:dyDescent="0.2">
      <c r="A120" s="291" t="s">
        <v>632</v>
      </c>
      <c r="B120" s="291" t="s">
        <v>631</v>
      </c>
      <c r="C120" s="291" t="s">
        <v>631</v>
      </c>
      <c r="D120" s="291" t="s">
        <v>1220</v>
      </c>
      <c r="E120" s="82" t="s">
        <v>1291</v>
      </c>
      <c r="F120" s="109"/>
      <c r="G120" s="109"/>
      <c r="H120" s="133">
        <f t="shared" si="28"/>
        <v>0</v>
      </c>
      <c r="I120" s="109"/>
      <c r="J120" s="109"/>
      <c r="K120" s="133">
        <f t="shared" si="24"/>
        <v>0</v>
      </c>
      <c r="L120" s="109"/>
      <c r="M120" s="109"/>
      <c r="N120" s="313">
        <f t="shared" si="25"/>
        <v>0</v>
      </c>
      <c r="O120" s="24"/>
      <c r="P120" s="1"/>
    </row>
    <row r="121" spans="1:16" s="9" customFormat="1" hidden="1" outlineLevel="4" x14ac:dyDescent="0.2">
      <c r="A121" s="291" t="s">
        <v>632</v>
      </c>
      <c r="B121" s="291" t="s">
        <v>631</v>
      </c>
      <c r="C121" s="291" t="s">
        <v>631</v>
      </c>
      <c r="D121" s="291" t="s">
        <v>1221</v>
      </c>
      <c r="E121" s="82" t="s">
        <v>1292</v>
      </c>
      <c r="F121" s="109"/>
      <c r="G121" s="109"/>
      <c r="H121" s="133">
        <f t="shared" si="28"/>
        <v>0</v>
      </c>
      <c r="I121" s="109"/>
      <c r="J121" s="109"/>
      <c r="K121" s="133">
        <f t="shared" si="24"/>
        <v>0</v>
      </c>
      <c r="L121" s="109"/>
      <c r="M121" s="109"/>
      <c r="N121" s="313">
        <f t="shared" si="25"/>
        <v>0</v>
      </c>
      <c r="O121" s="24"/>
      <c r="P121" s="1"/>
    </row>
    <row r="122" spans="1:16" s="9" customFormat="1" hidden="1" outlineLevel="4" x14ac:dyDescent="0.2">
      <c r="A122" s="291" t="s">
        <v>632</v>
      </c>
      <c r="B122" s="291" t="s">
        <v>631</v>
      </c>
      <c r="C122" s="291" t="s">
        <v>631</v>
      </c>
      <c r="D122" s="291" t="s">
        <v>1222</v>
      </c>
      <c r="E122" s="82" t="s">
        <v>1293</v>
      </c>
      <c r="F122" s="109"/>
      <c r="G122" s="109"/>
      <c r="H122" s="133">
        <f t="shared" si="28"/>
        <v>0</v>
      </c>
      <c r="I122" s="109"/>
      <c r="J122" s="109"/>
      <c r="K122" s="133">
        <f t="shared" ref="K122:K197" si="29">I122+J122</f>
        <v>0</v>
      </c>
      <c r="L122" s="109"/>
      <c r="M122" s="109"/>
      <c r="N122" s="313">
        <f t="shared" ref="N122:N197" si="30">L122+M122</f>
        <v>0</v>
      </c>
      <c r="O122" s="35"/>
      <c r="P122" s="1"/>
    </row>
    <row r="123" spans="1:16" s="9" customFormat="1" hidden="1" outlineLevel="4" x14ac:dyDescent="0.2">
      <c r="A123" s="291" t="s">
        <v>632</v>
      </c>
      <c r="B123" s="291" t="s">
        <v>631</v>
      </c>
      <c r="C123" s="291" t="s">
        <v>631</v>
      </c>
      <c r="D123" s="291" t="s">
        <v>1223</v>
      </c>
      <c r="E123" s="82" t="s">
        <v>1480</v>
      </c>
      <c r="F123" s="109"/>
      <c r="G123" s="109"/>
      <c r="H123" s="133">
        <f t="shared" si="28"/>
        <v>0</v>
      </c>
      <c r="I123" s="109"/>
      <c r="J123" s="109"/>
      <c r="K123" s="133">
        <f t="shared" si="29"/>
        <v>0</v>
      </c>
      <c r="L123" s="109"/>
      <c r="M123" s="109"/>
      <c r="N123" s="313">
        <f t="shared" si="30"/>
        <v>0</v>
      </c>
      <c r="O123" s="29"/>
      <c r="P123" s="1"/>
    </row>
    <row r="124" spans="1:16" s="9" customFormat="1" hidden="1" outlineLevel="4" x14ac:dyDescent="0.2">
      <c r="A124" s="291" t="s">
        <v>632</v>
      </c>
      <c r="B124" s="291" t="s">
        <v>631</v>
      </c>
      <c r="C124" s="291" t="s">
        <v>631</v>
      </c>
      <c r="D124" s="291" t="s">
        <v>1224</v>
      </c>
      <c r="E124" s="82" t="s">
        <v>1294</v>
      </c>
      <c r="F124" s="109"/>
      <c r="G124" s="109"/>
      <c r="H124" s="133">
        <f t="shared" si="28"/>
        <v>0</v>
      </c>
      <c r="I124" s="109"/>
      <c r="J124" s="109"/>
      <c r="K124" s="133">
        <f t="shared" si="29"/>
        <v>0</v>
      </c>
      <c r="L124" s="109"/>
      <c r="M124" s="109"/>
      <c r="N124" s="313">
        <f t="shared" si="30"/>
        <v>0</v>
      </c>
      <c r="O124" s="29"/>
      <c r="P124" s="1"/>
    </row>
    <row r="125" spans="1:16" s="9" customFormat="1" hidden="1" outlineLevel="4" x14ac:dyDescent="0.2">
      <c r="A125" s="291" t="s">
        <v>632</v>
      </c>
      <c r="B125" s="291" t="s">
        <v>631</v>
      </c>
      <c r="C125" s="291" t="s">
        <v>631</v>
      </c>
      <c r="D125" s="291" t="s">
        <v>1225</v>
      </c>
      <c r="E125" s="82" t="s">
        <v>1295</v>
      </c>
      <c r="F125" s="109"/>
      <c r="G125" s="109"/>
      <c r="H125" s="133">
        <f t="shared" si="28"/>
        <v>0</v>
      </c>
      <c r="I125" s="109"/>
      <c r="J125" s="109"/>
      <c r="K125" s="133">
        <f t="shared" si="29"/>
        <v>0</v>
      </c>
      <c r="L125" s="109"/>
      <c r="M125" s="109"/>
      <c r="N125" s="313">
        <f t="shared" si="30"/>
        <v>0</v>
      </c>
      <c r="O125" s="29"/>
      <c r="P125" s="1"/>
    </row>
    <row r="126" spans="1:16" s="9" customFormat="1" hidden="1" outlineLevel="4" x14ac:dyDescent="0.2">
      <c r="A126" s="291" t="s">
        <v>632</v>
      </c>
      <c r="B126" s="291" t="s">
        <v>631</v>
      </c>
      <c r="C126" s="291" t="s">
        <v>631</v>
      </c>
      <c r="D126" s="291" t="s">
        <v>1226</v>
      </c>
      <c r="E126" s="82" t="s">
        <v>1296</v>
      </c>
      <c r="F126" s="109"/>
      <c r="G126" s="109"/>
      <c r="H126" s="133">
        <f t="shared" si="28"/>
        <v>0</v>
      </c>
      <c r="I126" s="109"/>
      <c r="J126" s="109"/>
      <c r="K126" s="133">
        <f t="shared" si="29"/>
        <v>0</v>
      </c>
      <c r="L126" s="109"/>
      <c r="M126" s="109"/>
      <c r="N126" s="313">
        <f t="shared" si="30"/>
        <v>0</v>
      </c>
      <c r="O126" s="29"/>
      <c r="P126" s="1"/>
    </row>
    <row r="127" spans="1:16" s="9" customFormat="1" ht="22.5" hidden="1" outlineLevel="4" x14ac:dyDescent="0.2">
      <c r="A127" s="291" t="s">
        <v>632</v>
      </c>
      <c r="B127" s="291" t="s">
        <v>631</v>
      </c>
      <c r="C127" s="291" t="s">
        <v>631</v>
      </c>
      <c r="D127" s="291" t="s">
        <v>1227</v>
      </c>
      <c r="E127" s="82" t="s">
        <v>1297</v>
      </c>
      <c r="F127" s="109"/>
      <c r="G127" s="109"/>
      <c r="H127" s="133">
        <f t="shared" si="28"/>
        <v>0</v>
      </c>
      <c r="I127" s="109"/>
      <c r="J127" s="109"/>
      <c r="K127" s="133">
        <f t="shared" si="29"/>
        <v>0</v>
      </c>
      <c r="L127" s="109"/>
      <c r="M127" s="109"/>
      <c r="N127" s="313">
        <f t="shared" si="30"/>
        <v>0</v>
      </c>
      <c r="O127" s="29"/>
      <c r="P127" s="1"/>
    </row>
    <row r="128" spans="1:16" s="9" customFormat="1" hidden="1" outlineLevel="4" x14ac:dyDescent="0.2">
      <c r="A128" s="291" t="s">
        <v>632</v>
      </c>
      <c r="B128" s="291" t="s">
        <v>631</v>
      </c>
      <c r="C128" s="291" t="s">
        <v>631</v>
      </c>
      <c r="D128" s="291" t="s">
        <v>1228</v>
      </c>
      <c r="E128" s="82" t="s">
        <v>1298</v>
      </c>
      <c r="F128" s="109"/>
      <c r="G128" s="109"/>
      <c r="H128" s="133">
        <f t="shared" si="28"/>
        <v>0</v>
      </c>
      <c r="I128" s="109"/>
      <c r="J128" s="109"/>
      <c r="K128" s="133">
        <f t="shared" si="29"/>
        <v>0</v>
      </c>
      <c r="L128" s="109"/>
      <c r="M128" s="109"/>
      <c r="N128" s="313">
        <f t="shared" si="30"/>
        <v>0</v>
      </c>
      <c r="O128" s="29"/>
      <c r="P128" s="1"/>
    </row>
    <row r="129" spans="1:16" s="9" customFormat="1" hidden="1" outlineLevel="4" x14ac:dyDescent="0.2">
      <c r="A129" s="291" t="s">
        <v>632</v>
      </c>
      <c r="B129" s="291" t="s">
        <v>631</v>
      </c>
      <c r="C129" s="291" t="s">
        <v>631</v>
      </c>
      <c r="D129" s="291" t="s">
        <v>1229</v>
      </c>
      <c r="E129" s="82" t="s">
        <v>1299</v>
      </c>
      <c r="F129" s="109"/>
      <c r="G129" s="109"/>
      <c r="H129" s="133">
        <f t="shared" si="28"/>
        <v>0</v>
      </c>
      <c r="I129" s="109"/>
      <c r="J129" s="109"/>
      <c r="K129" s="133">
        <f t="shared" si="29"/>
        <v>0</v>
      </c>
      <c r="L129" s="109"/>
      <c r="M129" s="109"/>
      <c r="N129" s="313">
        <f t="shared" si="30"/>
        <v>0</v>
      </c>
      <c r="O129" s="29"/>
      <c r="P129" s="1"/>
    </row>
    <row r="130" spans="1:16" s="9" customFormat="1" hidden="1" outlineLevel="4" x14ac:dyDescent="0.2">
      <c r="A130" s="291" t="s">
        <v>632</v>
      </c>
      <c r="B130" s="291" t="s">
        <v>631</v>
      </c>
      <c r="C130" s="291" t="s">
        <v>631</v>
      </c>
      <c r="D130" s="291" t="s">
        <v>1230</v>
      </c>
      <c r="E130" s="82" t="s">
        <v>1300</v>
      </c>
      <c r="F130" s="109"/>
      <c r="G130" s="109"/>
      <c r="H130" s="133">
        <f t="shared" si="28"/>
        <v>0</v>
      </c>
      <c r="I130" s="109"/>
      <c r="J130" s="109"/>
      <c r="K130" s="133">
        <f t="shared" si="29"/>
        <v>0</v>
      </c>
      <c r="L130" s="109"/>
      <c r="M130" s="109"/>
      <c r="N130" s="313">
        <f t="shared" si="30"/>
        <v>0</v>
      </c>
      <c r="O130" s="29"/>
      <c r="P130" s="1"/>
    </row>
    <row r="131" spans="1:16" s="9" customFormat="1" hidden="1" outlineLevel="4" x14ac:dyDescent="0.2">
      <c r="A131" s="291" t="s">
        <v>632</v>
      </c>
      <c r="B131" s="291" t="s">
        <v>631</v>
      </c>
      <c r="C131" s="291" t="s">
        <v>631</v>
      </c>
      <c r="D131" s="291" t="s">
        <v>1231</v>
      </c>
      <c r="E131" s="82" t="s">
        <v>1301</v>
      </c>
      <c r="F131" s="109"/>
      <c r="G131" s="109"/>
      <c r="H131" s="133">
        <f t="shared" si="28"/>
        <v>0</v>
      </c>
      <c r="I131" s="109"/>
      <c r="J131" s="109"/>
      <c r="K131" s="133">
        <f t="shared" si="29"/>
        <v>0</v>
      </c>
      <c r="L131" s="109"/>
      <c r="M131" s="109"/>
      <c r="N131" s="313">
        <f t="shared" si="30"/>
        <v>0</v>
      </c>
      <c r="O131" s="29"/>
      <c r="P131" s="1"/>
    </row>
    <row r="132" spans="1:16" s="9" customFormat="1" ht="22.5" hidden="1" outlineLevel="4" x14ac:dyDescent="0.2">
      <c r="A132" s="291" t="s">
        <v>632</v>
      </c>
      <c r="B132" s="291" t="s">
        <v>631</v>
      </c>
      <c r="C132" s="291" t="s">
        <v>631</v>
      </c>
      <c r="D132" s="291" t="s">
        <v>1232</v>
      </c>
      <c r="E132" s="82" t="s">
        <v>1302</v>
      </c>
      <c r="F132" s="109"/>
      <c r="G132" s="109"/>
      <c r="H132" s="133">
        <f t="shared" si="28"/>
        <v>0</v>
      </c>
      <c r="I132" s="109"/>
      <c r="J132" s="109"/>
      <c r="K132" s="133">
        <f t="shared" si="29"/>
        <v>0</v>
      </c>
      <c r="L132" s="109"/>
      <c r="M132" s="109"/>
      <c r="N132" s="313">
        <f t="shared" si="30"/>
        <v>0</v>
      </c>
      <c r="O132" s="29"/>
      <c r="P132" s="1"/>
    </row>
    <row r="133" spans="1:16" s="9" customFormat="1" hidden="1" outlineLevel="4" x14ac:dyDescent="0.2">
      <c r="A133" s="291" t="s">
        <v>632</v>
      </c>
      <c r="B133" s="291" t="s">
        <v>631</v>
      </c>
      <c r="C133" s="291" t="s">
        <v>631</v>
      </c>
      <c r="D133" s="291" t="s">
        <v>1233</v>
      </c>
      <c r="E133" s="82" t="s">
        <v>1303</v>
      </c>
      <c r="F133" s="109"/>
      <c r="G133" s="109"/>
      <c r="H133" s="133">
        <f t="shared" si="28"/>
        <v>0</v>
      </c>
      <c r="I133" s="109"/>
      <c r="J133" s="109"/>
      <c r="K133" s="133">
        <f t="shared" si="29"/>
        <v>0</v>
      </c>
      <c r="L133" s="109"/>
      <c r="M133" s="109"/>
      <c r="N133" s="313">
        <f t="shared" si="30"/>
        <v>0</v>
      </c>
      <c r="O133" s="29"/>
      <c r="P133" s="1"/>
    </row>
    <row r="134" spans="1:16" s="9" customFormat="1" hidden="1" outlineLevel="4" x14ac:dyDescent="0.2">
      <c r="A134" s="291" t="s">
        <v>632</v>
      </c>
      <c r="B134" s="291" t="s">
        <v>631</v>
      </c>
      <c r="C134" s="291" t="s">
        <v>631</v>
      </c>
      <c r="D134" s="291" t="s">
        <v>1234</v>
      </c>
      <c r="E134" s="82" t="s">
        <v>1304</v>
      </c>
      <c r="F134" s="109"/>
      <c r="G134" s="109"/>
      <c r="H134" s="133">
        <f t="shared" si="28"/>
        <v>0</v>
      </c>
      <c r="I134" s="109"/>
      <c r="J134" s="109"/>
      <c r="K134" s="133">
        <f t="shared" si="29"/>
        <v>0</v>
      </c>
      <c r="L134" s="109"/>
      <c r="M134" s="109"/>
      <c r="N134" s="313">
        <f t="shared" si="30"/>
        <v>0</v>
      </c>
      <c r="O134" s="29"/>
      <c r="P134" s="1"/>
    </row>
    <row r="135" spans="1:16" s="9" customFormat="1" ht="22.5" hidden="1" outlineLevel="4" x14ac:dyDescent="0.2">
      <c r="A135" s="291" t="s">
        <v>632</v>
      </c>
      <c r="B135" s="291" t="s">
        <v>631</v>
      </c>
      <c r="C135" s="291" t="s">
        <v>631</v>
      </c>
      <c r="D135" s="291" t="s">
        <v>1235</v>
      </c>
      <c r="E135" s="82" t="s">
        <v>1481</v>
      </c>
      <c r="F135" s="109"/>
      <c r="G135" s="109"/>
      <c r="H135" s="133">
        <f t="shared" si="28"/>
        <v>0</v>
      </c>
      <c r="I135" s="109"/>
      <c r="J135" s="109"/>
      <c r="K135" s="133">
        <f t="shared" si="29"/>
        <v>0</v>
      </c>
      <c r="L135" s="109"/>
      <c r="M135" s="109"/>
      <c r="N135" s="313">
        <f t="shared" si="30"/>
        <v>0</v>
      </c>
      <c r="O135" s="29"/>
      <c r="P135" s="1"/>
    </row>
    <row r="136" spans="1:16" s="9" customFormat="1" hidden="1" outlineLevel="4" x14ac:dyDescent="0.2">
      <c r="A136" s="291" t="s">
        <v>632</v>
      </c>
      <c r="B136" s="291" t="s">
        <v>631</v>
      </c>
      <c r="C136" s="291" t="s">
        <v>631</v>
      </c>
      <c r="D136" s="291" t="s">
        <v>1236</v>
      </c>
      <c r="E136" s="82" t="s">
        <v>1305</v>
      </c>
      <c r="F136" s="109"/>
      <c r="G136" s="109"/>
      <c r="H136" s="133">
        <f t="shared" si="28"/>
        <v>0</v>
      </c>
      <c r="I136" s="109"/>
      <c r="J136" s="109"/>
      <c r="K136" s="133">
        <f t="shared" si="29"/>
        <v>0</v>
      </c>
      <c r="L136" s="109"/>
      <c r="M136" s="109"/>
      <c r="N136" s="313">
        <f t="shared" si="30"/>
        <v>0</v>
      </c>
      <c r="O136" s="29"/>
      <c r="P136" s="1"/>
    </row>
    <row r="137" spans="1:16" s="9" customFormat="1" hidden="1" outlineLevel="4" x14ac:dyDescent="0.2">
      <c r="A137" s="291" t="s">
        <v>632</v>
      </c>
      <c r="B137" s="291" t="s">
        <v>631</v>
      </c>
      <c r="C137" s="291" t="s">
        <v>631</v>
      </c>
      <c r="D137" s="291" t="s">
        <v>1237</v>
      </c>
      <c r="E137" s="82" t="s">
        <v>1306</v>
      </c>
      <c r="F137" s="109"/>
      <c r="G137" s="109"/>
      <c r="H137" s="133">
        <f t="shared" si="28"/>
        <v>0</v>
      </c>
      <c r="I137" s="109"/>
      <c r="J137" s="109"/>
      <c r="K137" s="133">
        <f t="shared" si="29"/>
        <v>0</v>
      </c>
      <c r="L137" s="109"/>
      <c r="M137" s="109"/>
      <c r="N137" s="313">
        <f t="shared" si="30"/>
        <v>0</v>
      </c>
      <c r="O137" s="29"/>
      <c r="P137" s="1"/>
    </row>
    <row r="138" spans="1:16" s="9" customFormat="1" hidden="1" outlineLevel="4" x14ac:dyDescent="0.2">
      <c r="A138" s="291" t="s">
        <v>632</v>
      </c>
      <c r="B138" s="291" t="s">
        <v>631</v>
      </c>
      <c r="C138" s="291" t="s">
        <v>631</v>
      </c>
      <c r="D138" s="291" t="s">
        <v>1238</v>
      </c>
      <c r="E138" s="82" t="s">
        <v>1482</v>
      </c>
      <c r="F138" s="109"/>
      <c r="G138" s="109"/>
      <c r="H138" s="133">
        <f t="shared" si="28"/>
        <v>0</v>
      </c>
      <c r="I138" s="109"/>
      <c r="J138" s="109"/>
      <c r="K138" s="133">
        <f t="shared" si="29"/>
        <v>0</v>
      </c>
      <c r="L138" s="109"/>
      <c r="M138" s="109"/>
      <c r="N138" s="313">
        <f t="shared" si="30"/>
        <v>0</v>
      </c>
      <c r="O138" s="29"/>
      <c r="P138" s="1"/>
    </row>
    <row r="139" spans="1:16" s="9" customFormat="1" ht="22.5" hidden="1" outlineLevel="4" x14ac:dyDescent="0.2">
      <c r="A139" s="291" t="s">
        <v>632</v>
      </c>
      <c r="B139" s="291" t="s">
        <v>631</v>
      </c>
      <c r="C139" s="291" t="s">
        <v>631</v>
      </c>
      <c r="D139" s="291" t="s">
        <v>1239</v>
      </c>
      <c r="E139" s="82" t="s">
        <v>1307</v>
      </c>
      <c r="F139" s="109"/>
      <c r="G139" s="109"/>
      <c r="H139" s="133">
        <f t="shared" si="28"/>
        <v>0</v>
      </c>
      <c r="I139" s="109"/>
      <c r="J139" s="109"/>
      <c r="K139" s="133">
        <f t="shared" si="29"/>
        <v>0</v>
      </c>
      <c r="L139" s="109"/>
      <c r="M139" s="109"/>
      <c r="N139" s="313">
        <f t="shared" si="30"/>
        <v>0</v>
      </c>
      <c r="O139" s="29"/>
      <c r="P139" s="1"/>
    </row>
    <row r="140" spans="1:16" s="9" customFormat="1" ht="33.75" hidden="1" outlineLevel="4" x14ac:dyDescent="0.2">
      <c r="A140" s="291" t="s">
        <v>632</v>
      </c>
      <c r="B140" s="291" t="s">
        <v>631</v>
      </c>
      <c r="C140" s="291" t="s">
        <v>631</v>
      </c>
      <c r="D140" s="291" t="s">
        <v>1240</v>
      </c>
      <c r="E140" s="82" t="s">
        <v>1483</v>
      </c>
      <c r="F140" s="109"/>
      <c r="G140" s="109"/>
      <c r="H140" s="133">
        <f t="shared" si="28"/>
        <v>0</v>
      </c>
      <c r="I140" s="109"/>
      <c r="J140" s="109"/>
      <c r="K140" s="133">
        <f t="shared" si="29"/>
        <v>0</v>
      </c>
      <c r="L140" s="109"/>
      <c r="M140" s="109"/>
      <c r="N140" s="313">
        <f t="shared" si="30"/>
        <v>0</v>
      </c>
      <c r="O140" s="24"/>
      <c r="P140" s="1"/>
    </row>
    <row r="141" spans="1:16" s="9" customFormat="1" ht="68.25" hidden="1" customHeight="1" outlineLevel="4" x14ac:dyDescent="0.2">
      <c r="A141" s="291" t="s">
        <v>632</v>
      </c>
      <c r="B141" s="291" t="s">
        <v>631</v>
      </c>
      <c r="C141" s="291" t="s">
        <v>631</v>
      </c>
      <c r="D141" s="291" t="s">
        <v>1241</v>
      </c>
      <c r="E141" s="82" t="s">
        <v>1484</v>
      </c>
      <c r="F141" s="109"/>
      <c r="G141" s="109"/>
      <c r="H141" s="133">
        <f t="shared" si="28"/>
        <v>0</v>
      </c>
      <c r="I141" s="109"/>
      <c r="J141" s="109"/>
      <c r="K141" s="133">
        <f t="shared" si="29"/>
        <v>0</v>
      </c>
      <c r="L141" s="109"/>
      <c r="M141" s="109"/>
      <c r="N141" s="313">
        <f t="shared" si="30"/>
        <v>0</v>
      </c>
      <c r="O141" s="24"/>
      <c r="P141" s="1"/>
    </row>
    <row r="142" spans="1:16" s="9" customFormat="1" ht="33.75" hidden="1" outlineLevel="4" x14ac:dyDescent="0.2">
      <c r="A142" s="291" t="s">
        <v>632</v>
      </c>
      <c r="B142" s="291" t="s">
        <v>631</v>
      </c>
      <c r="C142" s="291" t="s">
        <v>631</v>
      </c>
      <c r="D142" s="291" t="s">
        <v>1242</v>
      </c>
      <c r="E142" s="82" t="s">
        <v>1485</v>
      </c>
      <c r="F142" s="109"/>
      <c r="G142" s="109"/>
      <c r="H142" s="133">
        <f t="shared" si="28"/>
        <v>0</v>
      </c>
      <c r="I142" s="109"/>
      <c r="J142" s="109"/>
      <c r="K142" s="133">
        <f t="shared" si="29"/>
        <v>0</v>
      </c>
      <c r="L142" s="109"/>
      <c r="M142" s="109"/>
      <c r="N142" s="313">
        <f t="shared" si="30"/>
        <v>0</v>
      </c>
      <c r="O142" s="35"/>
      <c r="P142" s="1"/>
    </row>
    <row r="143" spans="1:16" s="9" customFormat="1" hidden="1" outlineLevel="4" x14ac:dyDescent="0.2">
      <c r="A143" s="291" t="s">
        <v>632</v>
      </c>
      <c r="B143" s="291" t="s">
        <v>631</v>
      </c>
      <c r="C143" s="291" t="s">
        <v>631</v>
      </c>
      <c r="D143" s="291" t="s">
        <v>1243</v>
      </c>
      <c r="E143" s="82" t="s">
        <v>1308</v>
      </c>
      <c r="F143" s="109"/>
      <c r="G143" s="109"/>
      <c r="H143" s="133">
        <f t="shared" si="28"/>
        <v>0</v>
      </c>
      <c r="I143" s="109"/>
      <c r="J143" s="109"/>
      <c r="K143" s="133">
        <f t="shared" si="29"/>
        <v>0</v>
      </c>
      <c r="L143" s="109"/>
      <c r="M143" s="109"/>
      <c r="N143" s="313">
        <f t="shared" si="30"/>
        <v>0</v>
      </c>
      <c r="O143" s="29"/>
      <c r="P143" s="1"/>
    </row>
    <row r="144" spans="1:16" s="9" customFormat="1" hidden="1" outlineLevel="4" x14ac:dyDescent="0.2">
      <c r="A144" s="291" t="s">
        <v>632</v>
      </c>
      <c r="B144" s="291" t="s">
        <v>631</v>
      </c>
      <c r="C144" s="291" t="s">
        <v>631</v>
      </c>
      <c r="D144" s="291" t="s">
        <v>1244</v>
      </c>
      <c r="E144" s="82" t="s">
        <v>1486</v>
      </c>
      <c r="F144" s="109"/>
      <c r="G144" s="109"/>
      <c r="H144" s="133">
        <f t="shared" si="28"/>
        <v>0</v>
      </c>
      <c r="I144" s="109"/>
      <c r="J144" s="109"/>
      <c r="K144" s="133">
        <f t="shared" si="29"/>
        <v>0</v>
      </c>
      <c r="L144" s="109"/>
      <c r="M144" s="109"/>
      <c r="N144" s="313">
        <f t="shared" si="30"/>
        <v>0</v>
      </c>
      <c r="O144" s="29"/>
      <c r="P144" s="1"/>
    </row>
    <row r="145" spans="1:16" s="9" customFormat="1" hidden="1" outlineLevel="4" x14ac:dyDescent="0.2">
      <c r="A145" s="291" t="s">
        <v>632</v>
      </c>
      <c r="B145" s="291" t="s">
        <v>631</v>
      </c>
      <c r="C145" s="291" t="s">
        <v>631</v>
      </c>
      <c r="D145" s="291" t="s">
        <v>1245</v>
      </c>
      <c r="E145" s="82" t="s">
        <v>1309</v>
      </c>
      <c r="F145" s="109"/>
      <c r="G145" s="109"/>
      <c r="H145" s="133">
        <f t="shared" si="28"/>
        <v>0</v>
      </c>
      <c r="I145" s="109"/>
      <c r="J145" s="109"/>
      <c r="K145" s="133">
        <f t="shared" si="29"/>
        <v>0</v>
      </c>
      <c r="L145" s="109"/>
      <c r="M145" s="109"/>
      <c r="N145" s="313">
        <f t="shared" si="30"/>
        <v>0</v>
      </c>
      <c r="O145" s="24"/>
      <c r="P145" s="1"/>
    </row>
    <row r="146" spans="1:16" s="9" customFormat="1" hidden="1" outlineLevel="4" x14ac:dyDescent="0.2">
      <c r="A146" s="291" t="s">
        <v>632</v>
      </c>
      <c r="B146" s="291" t="s">
        <v>631</v>
      </c>
      <c r="C146" s="291" t="s">
        <v>631</v>
      </c>
      <c r="D146" s="291" t="s">
        <v>1246</v>
      </c>
      <c r="E146" s="82" t="s">
        <v>1310</v>
      </c>
      <c r="F146" s="109"/>
      <c r="G146" s="109"/>
      <c r="H146" s="133">
        <f t="shared" si="28"/>
        <v>0</v>
      </c>
      <c r="I146" s="109"/>
      <c r="J146" s="109"/>
      <c r="K146" s="133">
        <f t="shared" si="29"/>
        <v>0</v>
      </c>
      <c r="L146" s="109"/>
      <c r="M146" s="109"/>
      <c r="N146" s="313">
        <f t="shared" si="30"/>
        <v>0</v>
      </c>
      <c r="O146" s="29"/>
      <c r="P146" s="1"/>
    </row>
    <row r="147" spans="1:16" s="9" customFormat="1" ht="22.5" hidden="1" outlineLevel="4" x14ac:dyDescent="0.2">
      <c r="A147" s="291" t="s">
        <v>632</v>
      </c>
      <c r="B147" s="291" t="s">
        <v>631</v>
      </c>
      <c r="C147" s="291" t="s">
        <v>631</v>
      </c>
      <c r="D147" s="291" t="s">
        <v>1247</v>
      </c>
      <c r="E147" s="82" t="s">
        <v>1311</v>
      </c>
      <c r="F147" s="109"/>
      <c r="G147" s="109"/>
      <c r="H147" s="133">
        <f t="shared" si="28"/>
        <v>0</v>
      </c>
      <c r="I147" s="109"/>
      <c r="J147" s="109"/>
      <c r="K147" s="133">
        <f t="shared" si="29"/>
        <v>0</v>
      </c>
      <c r="L147" s="109"/>
      <c r="M147" s="109"/>
      <c r="N147" s="313">
        <f t="shared" si="30"/>
        <v>0</v>
      </c>
      <c r="O147" s="29"/>
      <c r="P147" s="1"/>
    </row>
    <row r="148" spans="1:16" s="9" customFormat="1" hidden="1" outlineLevel="4" x14ac:dyDescent="0.2">
      <c r="A148" s="291" t="s">
        <v>632</v>
      </c>
      <c r="B148" s="291" t="s">
        <v>631</v>
      </c>
      <c r="C148" s="291" t="s">
        <v>631</v>
      </c>
      <c r="D148" s="291" t="s">
        <v>1248</v>
      </c>
      <c r="E148" s="82" t="s">
        <v>1312</v>
      </c>
      <c r="F148" s="109"/>
      <c r="G148" s="109"/>
      <c r="H148" s="133">
        <f t="shared" si="28"/>
        <v>0</v>
      </c>
      <c r="I148" s="109"/>
      <c r="J148" s="109"/>
      <c r="K148" s="133">
        <f t="shared" si="29"/>
        <v>0</v>
      </c>
      <c r="L148" s="109"/>
      <c r="M148" s="109"/>
      <c r="N148" s="313">
        <f t="shared" si="30"/>
        <v>0</v>
      </c>
      <c r="O148" s="24"/>
      <c r="P148" s="1"/>
    </row>
    <row r="149" spans="1:16" s="9" customFormat="1" hidden="1" outlineLevel="4" x14ac:dyDescent="0.2">
      <c r="A149" s="291" t="s">
        <v>632</v>
      </c>
      <c r="B149" s="291" t="s">
        <v>631</v>
      </c>
      <c r="C149" s="291" t="s">
        <v>631</v>
      </c>
      <c r="D149" s="291" t="s">
        <v>1249</v>
      </c>
      <c r="E149" s="82" t="s">
        <v>1313</v>
      </c>
      <c r="F149" s="109"/>
      <c r="G149" s="109"/>
      <c r="H149" s="133">
        <f t="shared" si="28"/>
        <v>0</v>
      </c>
      <c r="I149" s="109"/>
      <c r="J149" s="109"/>
      <c r="K149" s="133">
        <f t="shared" si="29"/>
        <v>0</v>
      </c>
      <c r="L149" s="109"/>
      <c r="M149" s="109"/>
      <c r="N149" s="313">
        <f t="shared" si="30"/>
        <v>0</v>
      </c>
      <c r="O149" s="24"/>
      <c r="P149" s="1"/>
    </row>
    <row r="150" spans="1:16" s="9" customFormat="1" hidden="1" outlineLevel="4" x14ac:dyDescent="0.2">
      <c r="A150" s="291" t="s">
        <v>632</v>
      </c>
      <c r="B150" s="291" t="s">
        <v>631</v>
      </c>
      <c r="C150" s="291" t="s">
        <v>631</v>
      </c>
      <c r="D150" s="291" t="s">
        <v>1250</v>
      </c>
      <c r="E150" s="82" t="s">
        <v>1314</v>
      </c>
      <c r="F150" s="109"/>
      <c r="G150" s="109"/>
      <c r="H150" s="133">
        <f t="shared" si="28"/>
        <v>0</v>
      </c>
      <c r="I150" s="109"/>
      <c r="J150" s="109"/>
      <c r="K150" s="133">
        <f t="shared" si="29"/>
        <v>0</v>
      </c>
      <c r="L150" s="109"/>
      <c r="M150" s="109"/>
      <c r="N150" s="313">
        <f t="shared" si="30"/>
        <v>0</v>
      </c>
      <c r="O150" s="35"/>
      <c r="P150" s="1"/>
    </row>
    <row r="151" spans="1:16" s="9" customFormat="1" hidden="1" outlineLevel="4" x14ac:dyDescent="0.2">
      <c r="A151" s="291" t="s">
        <v>632</v>
      </c>
      <c r="B151" s="291" t="s">
        <v>631</v>
      </c>
      <c r="C151" s="291" t="s">
        <v>631</v>
      </c>
      <c r="D151" s="291" t="s">
        <v>1251</v>
      </c>
      <c r="E151" s="82" t="s">
        <v>1315</v>
      </c>
      <c r="F151" s="109"/>
      <c r="G151" s="109"/>
      <c r="H151" s="133">
        <f t="shared" si="28"/>
        <v>0</v>
      </c>
      <c r="I151" s="109"/>
      <c r="J151" s="109"/>
      <c r="K151" s="133">
        <f t="shared" si="29"/>
        <v>0</v>
      </c>
      <c r="L151" s="109"/>
      <c r="M151" s="109"/>
      <c r="N151" s="313">
        <f t="shared" si="30"/>
        <v>0</v>
      </c>
      <c r="O151" s="24"/>
      <c r="P151" s="1"/>
    </row>
    <row r="152" spans="1:16" s="9" customFormat="1" hidden="1" outlineLevel="4" x14ac:dyDescent="0.2">
      <c r="A152" s="291" t="s">
        <v>632</v>
      </c>
      <c r="B152" s="291" t="s">
        <v>631</v>
      </c>
      <c r="C152" s="291" t="s">
        <v>631</v>
      </c>
      <c r="D152" s="291" t="s">
        <v>1252</v>
      </c>
      <c r="E152" s="82" t="s">
        <v>1316</v>
      </c>
      <c r="F152" s="109"/>
      <c r="G152" s="109"/>
      <c r="H152" s="133">
        <f t="shared" si="28"/>
        <v>0</v>
      </c>
      <c r="I152" s="109"/>
      <c r="J152" s="109"/>
      <c r="K152" s="133">
        <f t="shared" si="29"/>
        <v>0</v>
      </c>
      <c r="L152" s="109"/>
      <c r="M152" s="109"/>
      <c r="N152" s="313">
        <f t="shared" si="30"/>
        <v>0</v>
      </c>
      <c r="O152" s="35"/>
      <c r="P152" s="1"/>
    </row>
    <row r="153" spans="1:16" s="9" customFormat="1" hidden="1" outlineLevel="4" x14ac:dyDescent="0.2">
      <c r="A153" s="291" t="s">
        <v>632</v>
      </c>
      <c r="B153" s="291" t="s">
        <v>631</v>
      </c>
      <c r="C153" s="291" t="s">
        <v>631</v>
      </c>
      <c r="D153" s="291" t="s">
        <v>1253</v>
      </c>
      <c r="E153" s="82" t="s">
        <v>1317</v>
      </c>
      <c r="F153" s="109"/>
      <c r="G153" s="109"/>
      <c r="H153" s="133">
        <f t="shared" si="28"/>
        <v>0</v>
      </c>
      <c r="I153" s="109"/>
      <c r="J153" s="109"/>
      <c r="K153" s="133">
        <f t="shared" si="29"/>
        <v>0</v>
      </c>
      <c r="L153" s="109"/>
      <c r="M153" s="109"/>
      <c r="N153" s="313">
        <f t="shared" si="30"/>
        <v>0</v>
      </c>
      <c r="O153" s="24"/>
      <c r="P153" s="1"/>
    </row>
    <row r="154" spans="1:16" s="9" customFormat="1" hidden="1" outlineLevel="4" x14ac:dyDescent="0.2">
      <c r="A154" s="291" t="s">
        <v>632</v>
      </c>
      <c r="B154" s="291" t="s">
        <v>631</v>
      </c>
      <c r="C154" s="291" t="s">
        <v>631</v>
      </c>
      <c r="D154" s="291" t="s">
        <v>1254</v>
      </c>
      <c r="E154" s="82" t="s">
        <v>1318</v>
      </c>
      <c r="F154" s="109"/>
      <c r="G154" s="109"/>
      <c r="H154" s="133">
        <f t="shared" si="28"/>
        <v>0</v>
      </c>
      <c r="I154" s="109"/>
      <c r="J154" s="109"/>
      <c r="K154" s="133">
        <f t="shared" si="29"/>
        <v>0</v>
      </c>
      <c r="L154" s="109"/>
      <c r="M154" s="109"/>
      <c r="N154" s="313">
        <f t="shared" si="30"/>
        <v>0</v>
      </c>
      <c r="O154" s="100"/>
      <c r="P154" s="1"/>
    </row>
    <row r="155" spans="1:16" s="9" customFormat="1" ht="22.5" hidden="1" outlineLevel="4" x14ac:dyDescent="0.2">
      <c r="A155" s="291" t="s">
        <v>632</v>
      </c>
      <c r="B155" s="291" t="s">
        <v>631</v>
      </c>
      <c r="C155" s="291" t="s">
        <v>631</v>
      </c>
      <c r="D155" s="291" t="s">
        <v>1255</v>
      </c>
      <c r="E155" s="82" t="s">
        <v>1487</v>
      </c>
      <c r="F155" s="109"/>
      <c r="G155" s="109"/>
      <c r="H155" s="133">
        <f t="shared" si="28"/>
        <v>0</v>
      </c>
      <c r="I155" s="109"/>
      <c r="J155" s="109"/>
      <c r="K155" s="133">
        <f t="shared" si="29"/>
        <v>0</v>
      </c>
      <c r="L155" s="109"/>
      <c r="M155" s="109"/>
      <c r="N155" s="313">
        <f t="shared" si="30"/>
        <v>0</v>
      </c>
      <c r="O155" s="263"/>
      <c r="P155" s="1"/>
    </row>
    <row r="156" spans="1:16" s="9" customFormat="1" ht="22.5" hidden="1" outlineLevel="4" x14ac:dyDescent="0.2">
      <c r="A156" s="291" t="s">
        <v>632</v>
      </c>
      <c r="B156" s="291" t="s">
        <v>631</v>
      </c>
      <c r="C156" s="291" t="s">
        <v>631</v>
      </c>
      <c r="D156" s="291" t="s">
        <v>1256</v>
      </c>
      <c r="E156" s="82" t="s">
        <v>1319</v>
      </c>
      <c r="F156" s="109"/>
      <c r="G156" s="109"/>
      <c r="H156" s="133">
        <f t="shared" si="28"/>
        <v>0</v>
      </c>
      <c r="I156" s="109"/>
      <c r="J156" s="109"/>
      <c r="K156" s="133">
        <f t="shared" si="29"/>
        <v>0</v>
      </c>
      <c r="L156" s="109"/>
      <c r="M156" s="109"/>
      <c r="N156" s="313">
        <f t="shared" si="30"/>
        <v>0</v>
      </c>
      <c r="O156" s="29"/>
      <c r="P156" s="1"/>
    </row>
    <row r="157" spans="1:16" s="9" customFormat="1" ht="22.5" hidden="1" outlineLevel="4" x14ac:dyDescent="0.2">
      <c r="A157" s="291" t="s">
        <v>632</v>
      </c>
      <c r="B157" s="291" t="s">
        <v>631</v>
      </c>
      <c r="C157" s="291" t="s">
        <v>631</v>
      </c>
      <c r="D157" s="291" t="s">
        <v>1257</v>
      </c>
      <c r="E157" s="82" t="s">
        <v>1320</v>
      </c>
      <c r="F157" s="109"/>
      <c r="G157" s="109"/>
      <c r="H157" s="133">
        <f t="shared" si="28"/>
        <v>0</v>
      </c>
      <c r="I157" s="109"/>
      <c r="J157" s="109"/>
      <c r="K157" s="133">
        <f t="shared" si="29"/>
        <v>0</v>
      </c>
      <c r="L157" s="109"/>
      <c r="M157" s="109"/>
      <c r="N157" s="313">
        <f t="shared" si="30"/>
        <v>0</v>
      </c>
      <c r="O157" s="24"/>
      <c r="P157" s="1"/>
    </row>
    <row r="158" spans="1:16" s="9" customFormat="1" hidden="1" outlineLevel="4" x14ac:dyDescent="0.2">
      <c r="A158" s="291" t="s">
        <v>632</v>
      </c>
      <c r="B158" s="291" t="s">
        <v>631</v>
      </c>
      <c r="C158" s="291" t="s">
        <v>631</v>
      </c>
      <c r="D158" s="291" t="s">
        <v>1258</v>
      </c>
      <c r="E158" s="82" t="s">
        <v>1488</v>
      </c>
      <c r="F158" s="109"/>
      <c r="G158" s="109"/>
      <c r="H158" s="133">
        <f t="shared" si="28"/>
        <v>0</v>
      </c>
      <c r="I158" s="109"/>
      <c r="J158" s="109"/>
      <c r="K158" s="133">
        <f t="shared" si="29"/>
        <v>0</v>
      </c>
      <c r="L158" s="109"/>
      <c r="M158" s="109"/>
      <c r="N158" s="313">
        <f t="shared" si="30"/>
        <v>0</v>
      </c>
      <c r="O158" s="35"/>
      <c r="P158" s="1"/>
    </row>
    <row r="159" spans="1:16" s="9" customFormat="1" hidden="1" outlineLevel="4" x14ac:dyDescent="0.2">
      <c r="A159" s="291" t="s">
        <v>632</v>
      </c>
      <c r="B159" s="291" t="s">
        <v>631</v>
      </c>
      <c r="C159" s="291" t="s">
        <v>631</v>
      </c>
      <c r="D159" s="291" t="s">
        <v>1259</v>
      </c>
      <c r="E159" s="82" t="s">
        <v>1489</v>
      </c>
      <c r="F159" s="109"/>
      <c r="G159" s="109"/>
      <c r="H159" s="133">
        <f t="shared" si="28"/>
        <v>0</v>
      </c>
      <c r="I159" s="109"/>
      <c r="J159" s="109"/>
      <c r="K159" s="133">
        <f t="shared" si="29"/>
        <v>0</v>
      </c>
      <c r="L159" s="109"/>
      <c r="M159" s="109"/>
      <c r="N159" s="313">
        <f t="shared" si="30"/>
        <v>0</v>
      </c>
      <c r="O159" s="262"/>
      <c r="P159" s="1"/>
    </row>
    <row r="160" spans="1:16" s="9" customFormat="1" hidden="1" outlineLevel="4" x14ac:dyDescent="0.2">
      <c r="A160" s="291" t="s">
        <v>632</v>
      </c>
      <c r="B160" s="291" t="s">
        <v>631</v>
      </c>
      <c r="C160" s="291" t="s">
        <v>631</v>
      </c>
      <c r="D160" s="291" t="s">
        <v>1260</v>
      </c>
      <c r="E160" s="82" t="s">
        <v>1321</v>
      </c>
      <c r="F160" s="109"/>
      <c r="G160" s="109"/>
      <c r="H160" s="133">
        <f t="shared" si="28"/>
        <v>0</v>
      </c>
      <c r="I160" s="109"/>
      <c r="J160" s="109"/>
      <c r="K160" s="133">
        <f t="shared" si="29"/>
        <v>0</v>
      </c>
      <c r="L160" s="109"/>
      <c r="M160" s="109"/>
      <c r="N160" s="313">
        <f t="shared" si="30"/>
        <v>0</v>
      </c>
      <c r="O160" s="263"/>
      <c r="P160" s="1"/>
    </row>
    <row r="161" spans="1:16" s="9" customFormat="1" hidden="1" outlineLevel="4" x14ac:dyDescent="0.2">
      <c r="A161" s="291" t="s">
        <v>632</v>
      </c>
      <c r="B161" s="291" t="s">
        <v>631</v>
      </c>
      <c r="C161" s="291" t="s">
        <v>631</v>
      </c>
      <c r="D161" s="291" t="s">
        <v>1261</v>
      </c>
      <c r="E161" s="82" t="s">
        <v>1490</v>
      </c>
      <c r="F161" s="109"/>
      <c r="G161" s="109"/>
      <c r="H161" s="133">
        <f t="shared" si="28"/>
        <v>0</v>
      </c>
      <c r="I161" s="109"/>
      <c r="J161" s="109"/>
      <c r="K161" s="133">
        <f t="shared" si="29"/>
        <v>0</v>
      </c>
      <c r="L161" s="109"/>
      <c r="M161" s="109"/>
      <c r="N161" s="313">
        <f t="shared" si="30"/>
        <v>0</v>
      </c>
      <c r="O161" s="29"/>
      <c r="P161" s="1"/>
    </row>
    <row r="162" spans="1:16" s="9" customFormat="1" ht="22.5" hidden="1" outlineLevel="4" x14ac:dyDescent="0.2">
      <c r="A162" s="291" t="s">
        <v>632</v>
      </c>
      <c r="B162" s="291" t="s">
        <v>631</v>
      </c>
      <c r="C162" s="291" t="s">
        <v>631</v>
      </c>
      <c r="D162" s="291" t="s">
        <v>1262</v>
      </c>
      <c r="E162" s="82" t="s">
        <v>1491</v>
      </c>
      <c r="F162" s="109"/>
      <c r="G162" s="109"/>
      <c r="H162" s="133">
        <f t="shared" si="28"/>
        <v>0</v>
      </c>
      <c r="I162" s="109"/>
      <c r="J162" s="109"/>
      <c r="K162" s="133">
        <f t="shared" si="29"/>
        <v>0</v>
      </c>
      <c r="L162" s="109"/>
      <c r="M162" s="109"/>
      <c r="N162" s="313">
        <f t="shared" si="30"/>
        <v>0</v>
      </c>
      <c r="O162" s="29"/>
      <c r="P162" s="1"/>
    </row>
    <row r="163" spans="1:16" s="9" customFormat="1" ht="22.5" hidden="1" outlineLevel="4" x14ac:dyDescent="0.2">
      <c r="A163" s="291" t="s">
        <v>632</v>
      </c>
      <c r="B163" s="291" t="s">
        <v>631</v>
      </c>
      <c r="C163" s="291" t="s">
        <v>631</v>
      </c>
      <c r="D163" s="291" t="s">
        <v>1263</v>
      </c>
      <c r="E163" s="82" t="s">
        <v>1492</v>
      </c>
      <c r="F163" s="109"/>
      <c r="G163" s="109"/>
      <c r="H163" s="133">
        <f t="shared" si="28"/>
        <v>0</v>
      </c>
      <c r="I163" s="109"/>
      <c r="J163" s="109"/>
      <c r="K163" s="133">
        <f t="shared" si="29"/>
        <v>0</v>
      </c>
      <c r="L163" s="109"/>
      <c r="M163" s="109"/>
      <c r="N163" s="313">
        <f t="shared" si="30"/>
        <v>0</v>
      </c>
      <c r="O163" s="29"/>
      <c r="P163" s="1"/>
    </row>
    <row r="164" spans="1:16" s="9" customFormat="1" ht="22.5" hidden="1" outlineLevel="4" x14ac:dyDescent="0.2">
      <c r="A164" s="291" t="s">
        <v>632</v>
      </c>
      <c r="B164" s="291" t="s">
        <v>631</v>
      </c>
      <c r="C164" s="291" t="s">
        <v>631</v>
      </c>
      <c r="D164" s="291" t="s">
        <v>1264</v>
      </c>
      <c r="E164" s="82" t="s">
        <v>1322</v>
      </c>
      <c r="F164" s="109"/>
      <c r="G164" s="109"/>
      <c r="H164" s="133">
        <f t="shared" si="28"/>
        <v>0</v>
      </c>
      <c r="I164" s="109"/>
      <c r="J164" s="109"/>
      <c r="K164" s="133">
        <f t="shared" si="29"/>
        <v>0</v>
      </c>
      <c r="L164" s="109"/>
      <c r="M164" s="109"/>
      <c r="N164" s="313">
        <f t="shared" si="30"/>
        <v>0</v>
      </c>
      <c r="O164" s="29"/>
      <c r="P164" s="1"/>
    </row>
    <row r="165" spans="1:16" s="9" customFormat="1" ht="22.5" hidden="1" outlineLevel="4" x14ac:dyDescent="0.2">
      <c r="A165" s="291" t="s">
        <v>632</v>
      </c>
      <c r="B165" s="291" t="s">
        <v>631</v>
      </c>
      <c r="C165" s="291" t="s">
        <v>631</v>
      </c>
      <c r="D165" s="291" t="s">
        <v>1265</v>
      </c>
      <c r="E165" s="82" t="s">
        <v>1323</v>
      </c>
      <c r="F165" s="109"/>
      <c r="G165" s="109"/>
      <c r="H165" s="133">
        <f t="shared" si="28"/>
        <v>0</v>
      </c>
      <c r="I165" s="109"/>
      <c r="J165" s="109"/>
      <c r="K165" s="133">
        <f t="shared" si="29"/>
        <v>0</v>
      </c>
      <c r="L165" s="109"/>
      <c r="M165" s="109"/>
      <c r="N165" s="313">
        <f t="shared" si="30"/>
        <v>0</v>
      </c>
      <c r="O165" s="29"/>
      <c r="P165" s="1"/>
    </row>
    <row r="166" spans="1:16" s="9" customFormat="1" hidden="1" outlineLevel="4" x14ac:dyDescent="0.2">
      <c r="A166" s="291" t="s">
        <v>632</v>
      </c>
      <c r="B166" s="291" t="s">
        <v>631</v>
      </c>
      <c r="C166" s="291" t="s">
        <v>631</v>
      </c>
      <c r="D166" s="291" t="s">
        <v>1266</v>
      </c>
      <c r="E166" s="82" t="s">
        <v>1493</v>
      </c>
      <c r="F166" s="109"/>
      <c r="G166" s="109"/>
      <c r="H166" s="133">
        <f t="shared" si="28"/>
        <v>0</v>
      </c>
      <c r="I166" s="109"/>
      <c r="J166" s="109"/>
      <c r="K166" s="133">
        <f t="shared" si="29"/>
        <v>0</v>
      </c>
      <c r="L166" s="109"/>
      <c r="M166" s="109"/>
      <c r="N166" s="313">
        <f t="shared" si="30"/>
        <v>0</v>
      </c>
      <c r="O166" s="29"/>
      <c r="P166" s="1"/>
    </row>
    <row r="167" spans="1:16" s="9" customFormat="1" ht="22.5" hidden="1" outlineLevel="4" x14ac:dyDescent="0.2">
      <c r="A167" s="291" t="s">
        <v>632</v>
      </c>
      <c r="B167" s="291" t="s">
        <v>631</v>
      </c>
      <c r="C167" s="291" t="s">
        <v>631</v>
      </c>
      <c r="D167" s="291" t="s">
        <v>1267</v>
      </c>
      <c r="E167" s="82" t="s">
        <v>1324</v>
      </c>
      <c r="F167" s="109"/>
      <c r="G167" s="109"/>
      <c r="H167" s="133">
        <f t="shared" si="28"/>
        <v>0</v>
      </c>
      <c r="I167" s="109"/>
      <c r="J167" s="109"/>
      <c r="K167" s="133">
        <f t="shared" si="29"/>
        <v>0</v>
      </c>
      <c r="L167" s="109"/>
      <c r="M167" s="109"/>
      <c r="N167" s="313">
        <f t="shared" si="30"/>
        <v>0</v>
      </c>
      <c r="O167" s="29"/>
      <c r="P167" s="1"/>
    </row>
    <row r="168" spans="1:16" s="9" customFormat="1" hidden="1" outlineLevel="4" x14ac:dyDescent="0.2">
      <c r="A168" s="291" t="s">
        <v>632</v>
      </c>
      <c r="B168" s="291" t="s">
        <v>631</v>
      </c>
      <c r="C168" s="291" t="s">
        <v>631</v>
      </c>
      <c r="D168" s="291" t="s">
        <v>1268</v>
      </c>
      <c r="E168" s="82" t="s">
        <v>1494</v>
      </c>
      <c r="F168" s="109"/>
      <c r="G168" s="109"/>
      <c r="H168" s="133">
        <f t="shared" si="28"/>
        <v>0</v>
      </c>
      <c r="I168" s="109"/>
      <c r="J168" s="109"/>
      <c r="K168" s="133">
        <f t="shared" si="29"/>
        <v>0</v>
      </c>
      <c r="L168" s="109"/>
      <c r="M168" s="109"/>
      <c r="N168" s="313">
        <f t="shared" si="30"/>
        <v>0</v>
      </c>
      <c r="O168" s="29"/>
      <c r="P168" s="1"/>
    </row>
    <row r="169" spans="1:16" s="9" customFormat="1" ht="22.5" hidden="1" outlineLevel="4" x14ac:dyDescent="0.2">
      <c r="A169" s="291" t="s">
        <v>632</v>
      </c>
      <c r="B169" s="291" t="s">
        <v>631</v>
      </c>
      <c r="C169" s="291" t="s">
        <v>631</v>
      </c>
      <c r="D169" s="291" t="s">
        <v>1269</v>
      </c>
      <c r="E169" s="82" t="s">
        <v>1325</v>
      </c>
      <c r="F169" s="109"/>
      <c r="G169" s="109"/>
      <c r="H169" s="133">
        <f t="shared" si="28"/>
        <v>0</v>
      </c>
      <c r="I169" s="109"/>
      <c r="J169" s="109"/>
      <c r="K169" s="133">
        <f t="shared" si="29"/>
        <v>0</v>
      </c>
      <c r="L169" s="109"/>
      <c r="M169" s="109"/>
      <c r="N169" s="313">
        <f t="shared" si="30"/>
        <v>0</v>
      </c>
      <c r="O169" s="24"/>
      <c r="P169" s="1"/>
    </row>
    <row r="170" spans="1:16" s="9" customFormat="1" hidden="1" outlineLevel="4" x14ac:dyDescent="0.2">
      <c r="A170" s="291" t="s">
        <v>632</v>
      </c>
      <c r="B170" s="291" t="s">
        <v>631</v>
      </c>
      <c r="C170" s="291" t="s">
        <v>631</v>
      </c>
      <c r="D170" s="291" t="s">
        <v>1270</v>
      </c>
      <c r="E170" s="82" t="s">
        <v>1495</v>
      </c>
      <c r="F170" s="109"/>
      <c r="G170" s="109"/>
      <c r="H170" s="133">
        <f t="shared" si="28"/>
        <v>0</v>
      </c>
      <c r="I170" s="109"/>
      <c r="J170" s="109"/>
      <c r="K170" s="133">
        <f t="shared" si="29"/>
        <v>0</v>
      </c>
      <c r="L170" s="109"/>
      <c r="M170" s="109"/>
      <c r="N170" s="313">
        <f t="shared" si="30"/>
        <v>0</v>
      </c>
      <c r="O170" s="29"/>
      <c r="P170" s="1"/>
    </row>
    <row r="171" spans="1:16" s="9" customFormat="1" hidden="1" outlineLevel="4" x14ac:dyDescent="0.2">
      <c r="A171" s="291" t="s">
        <v>632</v>
      </c>
      <c r="B171" s="291" t="s">
        <v>631</v>
      </c>
      <c r="C171" s="291" t="s">
        <v>631</v>
      </c>
      <c r="D171" s="291" t="s">
        <v>1271</v>
      </c>
      <c r="E171" s="82" t="s">
        <v>1496</v>
      </c>
      <c r="F171" s="109"/>
      <c r="G171" s="109"/>
      <c r="H171" s="133">
        <f t="shared" si="28"/>
        <v>0</v>
      </c>
      <c r="I171" s="109"/>
      <c r="J171" s="109"/>
      <c r="K171" s="133">
        <f t="shared" si="29"/>
        <v>0</v>
      </c>
      <c r="L171" s="109"/>
      <c r="M171" s="109"/>
      <c r="N171" s="313">
        <f t="shared" si="30"/>
        <v>0</v>
      </c>
      <c r="O171" s="24"/>
      <c r="P171" s="1"/>
    </row>
    <row r="172" spans="1:16" s="9" customFormat="1" hidden="1" outlineLevel="4" x14ac:dyDescent="0.2">
      <c r="A172" s="291" t="s">
        <v>632</v>
      </c>
      <c r="B172" s="291" t="s">
        <v>631</v>
      </c>
      <c r="C172" s="291" t="s">
        <v>631</v>
      </c>
      <c r="D172" s="291" t="s">
        <v>1272</v>
      </c>
      <c r="E172" s="82" t="s">
        <v>1497</v>
      </c>
      <c r="F172" s="109"/>
      <c r="G172" s="109"/>
      <c r="H172" s="133">
        <f t="shared" si="28"/>
        <v>0</v>
      </c>
      <c r="I172" s="109"/>
      <c r="J172" s="109"/>
      <c r="K172" s="133">
        <f t="shared" si="29"/>
        <v>0</v>
      </c>
      <c r="L172" s="109"/>
      <c r="M172" s="109"/>
      <c r="N172" s="313">
        <f t="shared" si="30"/>
        <v>0</v>
      </c>
      <c r="O172" s="35"/>
      <c r="P172" s="1"/>
    </row>
    <row r="173" spans="1:16" s="9" customFormat="1" hidden="1" outlineLevel="4" x14ac:dyDescent="0.2">
      <c r="A173" s="291" t="s">
        <v>632</v>
      </c>
      <c r="B173" s="291" t="s">
        <v>631</v>
      </c>
      <c r="C173" s="291" t="s">
        <v>631</v>
      </c>
      <c r="D173" s="291" t="s">
        <v>1273</v>
      </c>
      <c r="E173" s="82" t="s">
        <v>1326</v>
      </c>
      <c r="F173" s="109"/>
      <c r="G173" s="109"/>
      <c r="H173" s="133">
        <f t="shared" si="28"/>
        <v>0</v>
      </c>
      <c r="I173" s="109"/>
      <c r="J173" s="109"/>
      <c r="K173" s="133">
        <f t="shared" si="29"/>
        <v>0</v>
      </c>
      <c r="L173" s="109"/>
      <c r="M173" s="109"/>
      <c r="N173" s="313">
        <f t="shared" si="30"/>
        <v>0</v>
      </c>
      <c r="O173" s="29"/>
      <c r="P173" s="1"/>
    </row>
    <row r="174" spans="1:16" s="9" customFormat="1" hidden="1" outlineLevel="4" x14ac:dyDescent="0.2">
      <c r="A174" s="291" t="s">
        <v>632</v>
      </c>
      <c r="B174" s="291" t="s">
        <v>631</v>
      </c>
      <c r="C174" s="291" t="s">
        <v>631</v>
      </c>
      <c r="D174" s="291" t="s">
        <v>1274</v>
      </c>
      <c r="E174" s="82" t="s">
        <v>1327</v>
      </c>
      <c r="F174" s="109"/>
      <c r="G174" s="109"/>
      <c r="H174" s="133">
        <f t="shared" si="28"/>
        <v>0</v>
      </c>
      <c r="I174" s="109"/>
      <c r="J174" s="109"/>
      <c r="K174" s="133">
        <f t="shared" si="29"/>
        <v>0</v>
      </c>
      <c r="L174" s="109"/>
      <c r="M174" s="109"/>
      <c r="N174" s="313">
        <f t="shared" si="30"/>
        <v>0</v>
      </c>
      <c r="O174" s="29"/>
      <c r="P174" s="1"/>
    </row>
    <row r="175" spans="1:16" s="9" customFormat="1" hidden="1" outlineLevel="4" x14ac:dyDescent="0.2">
      <c r="A175" s="291" t="s">
        <v>632</v>
      </c>
      <c r="B175" s="291" t="s">
        <v>631</v>
      </c>
      <c r="C175" s="291" t="s">
        <v>631</v>
      </c>
      <c r="D175" s="291" t="s">
        <v>1275</v>
      </c>
      <c r="E175" s="82" t="s">
        <v>1498</v>
      </c>
      <c r="F175" s="109"/>
      <c r="G175" s="109"/>
      <c r="H175" s="133">
        <f t="shared" si="28"/>
        <v>0</v>
      </c>
      <c r="I175" s="109"/>
      <c r="J175" s="109"/>
      <c r="K175" s="133">
        <f t="shared" si="29"/>
        <v>0</v>
      </c>
      <c r="L175" s="109"/>
      <c r="M175" s="109"/>
      <c r="N175" s="313">
        <f t="shared" si="30"/>
        <v>0</v>
      </c>
      <c r="O175" s="24"/>
      <c r="P175" s="1"/>
    </row>
    <row r="176" spans="1:16" s="9" customFormat="1" hidden="1" outlineLevel="4" x14ac:dyDescent="0.2">
      <c r="A176" s="291" t="s">
        <v>632</v>
      </c>
      <c r="B176" s="291" t="s">
        <v>631</v>
      </c>
      <c r="C176" s="291" t="s">
        <v>631</v>
      </c>
      <c r="D176" s="291" t="s">
        <v>1276</v>
      </c>
      <c r="E176" s="82" t="s">
        <v>1328</v>
      </c>
      <c r="F176" s="109"/>
      <c r="G176" s="109"/>
      <c r="H176" s="133">
        <f t="shared" si="28"/>
        <v>0</v>
      </c>
      <c r="I176" s="109"/>
      <c r="J176" s="109"/>
      <c r="K176" s="133">
        <f t="shared" si="29"/>
        <v>0</v>
      </c>
      <c r="L176" s="109"/>
      <c r="M176" s="109"/>
      <c r="N176" s="313">
        <f t="shared" si="30"/>
        <v>0</v>
      </c>
      <c r="O176" s="29"/>
      <c r="P176" s="1"/>
    </row>
    <row r="177" spans="1:16" s="9" customFormat="1" ht="22.5" hidden="1" outlineLevel="4" x14ac:dyDescent="0.2">
      <c r="A177" s="291" t="s">
        <v>632</v>
      </c>
      <c r="B177" s="291" t="s">
        <v>631</v>
      </c>
      <c r="C177" s="291" t="s">
        <v>631</v>
      </c>
      <c r="D177" s="291" t="s">
        <v>1277</v>
      </c>
      <c r="E177" s="82" t="s">
        <v>1499</v>
      </c>
      <c r="F177" s="109"/>
      <c r="G177" s="109"/>
      <c r="H177" s="133">
        <f t="shared" si="28"/>
        <v>0</v>
      </c>
      <c r="I177" s="109"/>
      <c r="J177" s="109"/>
      <c r="K177" s="133">
        <f t="shared" si="29"/>
        <v>0</v>
      </c>
      <c r="L177" s="109"/>
      <c r="M177" s="109"/>
      <c r="N177" s="313">
        <f t="shared" si="30"/>
        <v>0</v>
      </c>
      <c r="O177" s="29"/>
      <c r="P177" s="1"/>
    </row>
    <row r="178" spans="1:16" s="9" customFormat="1" hidden="1" outlineLevel="4" x14ac:dyDescent="0.2">
      <c r="A178" s="291" t="s">
        <v>632</v>
      </c>
      <c r="B178" s="291" t="s">
        <v>631</v>
      </c>
      <c r="C178" s="291" t="s">
        <v>631</v>
      </c>
      <c r="D178" s="291" t="s">
        <v>1278</v>
      </c>
      <c r="E178" s="82" t="s">
        <v>1500</v>
      </c>
      <c r="F178" s="109"/>
      <c r="G178" s="109"/>
      <c r="H178" s="133">
        <f t="shared" si="28"/>
        <v>0</v>
      </c>
      <c r="I178" s="109"/>
      <c r="J178" s="109"/>
      <c r="K178" s="133">
        <f t="shared" ref="K178:K188" si="31">I178+J178</f>
        <v>0</v>
      </c>
      <c r="L178" s="109"/>
      <c r="M178" s="109"/>
      <c r="N178" s="313">
        <f t="shared" ref="N178:N188" si="32">L178+M178</f>
        <v>0</v>
      </c>
      <c r="O178" s="29"/>
      <c r="P178" s="1"/>
    </row>
    <row r="179" spans="1:16" s="9" customFormat="1" hidden="1" outlineLevel="4" x14ac:dyDescent="0.2">
      <c r="A179" s="291" t="s">
        <v>632</v>
      </c>
      <c r="B179" s="291" t="s">
        <v>631</v>
      </c>
      <c r="C179" s="291" t="s">
        <v>631</v>
      </c>
      <c r="D179" s="291" t="s">
        <v>1279</v>
      </c>
      <c r="E179" s="82" t="s">
        <v>1501</v>
      </c>
      <c r="F179" s="109"/>
      <c r="G179" s="109"/>
      <c r="H179" s="133">
        <f t="shared" si="28"/>
        <v>0</v>
      </c>
      <c r="I179" s="109"/>
      <c r="J179" s="109"/>
      <c r="K179" s="133">
        <f t="shared" si="31"/>
        <v>0</v>
      </c>
      <c r="L179" s="109"/>
      <c r="M179" s="109"/>
      <c r="N179" s="313">
        <f t="shared" si="32"/>
        <v>0</v>
      </c>
      <c r="O179" s="29"/>
      <c r="P179" s="1"/>
    </row>
    <row r="180" spans="1:16" s="9" customFormat="1" hidden="1" outlineLevel="4" x14ac:dyDescent="0.2">
      <c r="A180" s="291" t="s">
        <v>632</v>
      </c>
      <c r="B180" s="291" t="s">
        <v>631</v>
      </c>
      <c r="C180" s="291" t="s">
        <v>631</v>
      </c>
      <c r="D180" s="291" t="s">
        <v>1280</v>
      </c>
      <c r="E180" s="82" t="s">
        <v>1329</v>
      </c>
      <c r="F180" s="109"/>
      <c r="G180" s="109"/>
      <c r="H180" s="133">
        <f t="shared" si="28"/>
        <v>0</v>
      </c>
      <c r="I180" s="109"/>
      <c r="J180" s="109"/>
      <c r="K180" s="133">
        <f t="shared" si="31"/>
        <v>0</v>
      </c>
      <c r="L180" s="109"/>
      <c r="M180" s="109"/>
      <c r="N180" s="313">
        <f t="shared" si="32"/>
        <v>0</v>
      </c>
      <c r="O180" s="29"/>
      <c r="P180" s="1"/>
    </row>
    <row r="181" spans="1:16" s="9" customFormat="1" hidden="1" outlineLevel="4" x14ac:dyDescent="0.2">
      <c r="A181" s="291" t="s">
        <v>632</v>
      </c>
      <c r="B181" s="291" t="s">
        <v>631</v>
      </c>
      <c r="C181" s="291" t="s">
        <v>631</v>
      </c>
      <c r="D181" s="291" t="s">
        <v>1281</v>
      </c>
      <c r="E181" s="82" t="s">
        <v>1330</v>
      </c>
      <c r="F181" s="109"/>
      <c r="G181" s="109"/>
      <c r="H181" s="133">
        <f t="shared" si="28"/>
        <v>0</v>
      </c>
      <c r="I181" s="109"/>
      <c r="J181" s="109"/>
      <c r="K181" s="133">
        <f t="shared" si="31"/>
        <v>0</v>
      </c>
      <c r="L181" s="109"/>
      <c r="M181" s="109"/>
      <c r="N181" s="313">
        <f t="shared" si="32"/>
        <v>0</v>
      </c>
      <c r="O181" s="29"/>
      <c r="P181" s="1"/>
    </row>
    <row r="182" spans="1:16" s="9" customFormat="1" ht="22.5" hidden="1" outlineLevel="4" x14ac:dyDescent="0.2">
      <c r="A182" s="291" t="s">
        <v>632</v>
      </c>
      <c r="B182" s="291" t="s">
        <v>631</v>
      </c>
      <c r="C182" s="291" t="s">
        <v>631</v>
      </c>
      <c r="D182" s="291" t="s">
        <v>1282</v>
      </c>
      <c r="E182" s="82" t="s">
        <v>1331</v>
      </c>
      <c r="F182" s="109"/>
      <c r="G182" s="109"/>
      <c r="H182" s="133">
        <f t="shared" ref="H182:H190" si="33">F182+G182</f>
        <v>0</v>
      </c>
      <c r="I182" s="109"/>
      <c r="J182" s="109"/>
      <c r="K182" s="133">
        <f t="shared" si="31"/>
        <v>0</v>
      </c>
      <c r="L182" s="109"/>
      <c r="M182" s="109"/>
      <c r="N182" s="313">
        <f t="shared" si="32"/>
        <v>0</v>
      </c>
      <c r="O182" s="24"/>
      <c r="P182" s="1"/>
    </row>
    <row r="183" spans="1:16" s="9" customFormat="1" hidden="1" outlineLevel="4" x14ac:dyDescent="0.2">
      <c r="A183" s="291" t="s">
        <v>632</v>
      </c>
      <c r="B183" s="291" t="s">
        <v>631</v>
      </c>
      <c r="C183" s="291" t="s">
        <v>631</v>
      </c>
      <c r="D183" s="291" t="s">
        <v>1283</v>
      </c>
      <c r="E183" s="82" t="s">
        <v>1332</v>
      </c>
      <c r="F183" s="109"/>
      <c r="G183" s="109"/>
      <c r="H183" s="133">
        <f t="shared" si="33"/>
        <v>0</v>
      </c>
      <c r="I183" s="109"/>
      <c r="J183" s="109"/>
      <c r="K183" s="133">
        <f t="shared" si="31"/>
        <v>0</v>
      </c>
      <c r="L183" s="109"/>
      <c r="M183" s="109"/>
      <c r="N183" s="313">
        <f t="shared" si="32"/>
        <v>0</v>
      </c>
      <c r="O183" s="24"/>
      <c r="P183" s="1"/>
    </row>
    <row r="184" spans="1:16" s="9" customFormat="1" ht="22.5" hidden="1" outlineLevel="4" x14ac:dyDescent="0.2">
      <c r="A184" s="291" t="s">
        <v>632</v>
      </c>
      <c r="B184" s="291" t="s">
        <v>631</v>
      </c>
      <c r="C184" s="291" t="s">
        <v>631</v>
      </c>
      <c r="D184" s="291" t="s">
        <v>1284</v>
      </c>
      <c r="E184" s="82" t="s">
        <v>1333</v>
      </c>
      <c r="F184" s="109"/>
      <c r="G184" s="109"/>
      <c r="H184" s="133">
        <f t="shared" si="33"/>
        <v>0</v>
      </c>
      <c r="I184" s="109"/>
      <c r="J184" s="109"/>
      <c r="K184" s="133">
        <f t="shared" si="31"/>
        <v>0</v>
      </c>
      <c r="L184" s="109"/>
      <c r="M184" s="109"/>
      <c r="N184" s="313">
        <f t="shared" si="32"/>
        <v>0</v>
      </c>
      <c r="O184" s="35"/>
      <c r="P184" s="1"/>
    </row>
    <row r="185" spans="1:16" s="9" customFormat="1" hidden="1" outlineLevel="4" x14ac:dyDescent="0.2">
      <c r="A185" s="291" t="s">
        <v>632</v>
      </c>
      <c r="B185" s="291" t="s">
        <v>631</v>
      </c>
      <c r="C185" s="291" t="s">
        <v>631</v>
      </c>
      <c r="D185" s="291" t="s">
        <v>1285</v>
      </c>
      <c r="E185" s="82" t="s">
        <v>1334</v>
      </c>
      <c r="F185" s="109"/>
      <c r="G185" s="109"/>
      <c r="H185" s="133">
        <f t="shared" si="33"/>
        <v>0</v>
      </c>
      <c r="I185" s="109"/>
      <c r="J185" s="109"/>
      <c r="K185" s="133">
        <f t="shared" si="31"/>
        <v>0</v>
      </c>
      <c r="L185" s="109"/>
      <c r="M185" s="109"/>
      <c r="N185" s="313">
        <f t="shared" si="32"/>
        <v>0</v>
      </c>
      <c r="O185" s="29"/>
      <c r="P185" s="1"/>
    </row>
    <row r="186" spans="1:16" s="9" customFormat="1" hidden="1" outlineLevel="4" x14ac:dyDescent="0.2">
      <c r="A186" s="291" t="s">
        <v>632</v>
      </c>
      <c r="B186" s="291" t="s">
        <v>631</v>
      </c>
      <c r="C186" s="291" t="s">
        <v>631</v>
      </c>
      <c r="D186" s="291" t="s">
        <v>1286</v>
      </c>
      <c r="E186" s="82" t="s">
        <v>1502</v>
      </c>
      <c r="F186" s="109"/>
      <c r="G186" s="109"/>
      <c r="H186" s="133">
        <f t="shared" si="33"/>
        <v>0</v>
      </c>
      <c r="I186" s="109"/>
      <c r="J186" s="109"/>
      <c r="K186" s="133">
        <f t="shared" si="31"/>
        <v>0</v>
      </c>
      <c r="L186" s="109"/>
      <c r="M186" s="109"/>
      <c r="N186" s="313">
        <f t="shared" si="32"/>
        <v>0</v>
      </c>
      <c r="O186" s="29"/>
      <c r="P186" s="1"/>
    </row>
    <row r="187" spans="1:16" s="9" customFormat="1" hidden="1" outlineLevel="4" x14ac:dyDescent="0.2">
      <c r="A187" s="291" t="s">
        <v>632</v>
      </c>
      <c r="B187" s="291" t="s">
        <v>631</v>
      </c>
      <c r="C187" s="291" t="s">
        <v>631</v>
      </c>
      <c r="D187" s="291" t="s">
        <v>1287</v>
      </c>
      <c r="E187" s="82" t="s">
        <v>1335</v>
      </c>
      <c r="F187" s="109"/>
      <c r="G187" s="109"/>
      <c r="H187" s="133">
        <f t="shared" si="33"/>
        <v>0</v>
      </c>
      <c r="I187" s="109"/>
      <c r="J187" s="109"/>
      <c r="K187" s="133">
        <f t="shared" si="31"/>
        <v>0</v>
      </c>
      <c r="L187" s="109"/>
      <c r="M187" s="109"/>
      <c r="N187" s="313">
        <f t="shared" si="32"/>
        <v>0</v>
      </c>
      <c r="O187" s="29"/>
      <c r="P187" s="1"/>
    </row>
    <row r="188" spans="1:16" s="9" customFormat="1" hidden="1" outlineLevel="4" x14ac:dyDescent="0.2">
      <c r="A188" s="291" t="s">
        <v>632</v>
      </c>
      <c r="B188" s="291" t="s">
        <v>631</v>
      </c>
      <c r="C188" s="291" t="s">
        <v>631</v>
      </c>
      <c r="D188" s="291" t="s">
        <v>1288</v>
      </c>
      <c r="E188" s="82" t="s">
        <v>1503</v>
      </c>
      <c r="F188" s="109"/>
      <c r="G188" s="109"/>
      <c r="H188" s="133">
        <f t="shared" si="33"/>
        <v>0</v>
      </c>
      <c r="I188" s="109"/>
      <c r="J188" s="109"/>
      <c r="K188" s="133">
        <f t="shared" si="31"/>
        <v>0</v>
      </c>
      <c r="L188" s="109"/>
      <c r="M188" s="109"/>
      <c r="N188" s="313">
        <f t="shared" si="32"/>
        <v>0</v>
      </c>
      <c r="O188" s="29"/>
      <c r="P188" s="1"/>
    </row>
    <row r="189" spans="1:16" s="9" customFormat="1" hidden="1" outlineLevel="4" x14ac:dyDescent="0.2">
      <c r="A189" s="291" t="s">
        <v>632</v>
      </c>
      <c r="B189" s="291" t="s">
        <v>631</v>
      </c>
      <c r="C189" s="291" t="s">
        <v>631</v>
      </c>
      <c r="D189" s="291">
        <v>138</v>
      </c>
      <c r="E189" s="82" t="s">
        <v>1504</v>
      </c>
      <c r="F189" s="109"/>
      <c r="G189" s="109"/>
      <c r="H189" s="133">
        <f t="shared" si="33"/>
        <v>0</v>
      </c>
      <c r="I189" s="109"/>
      <c r="J189" s="109"/>
      <c r="K189" s="133">
        <f t="shared" ref="K189:K191" si="34">I189+J189</f>
        <v>0</v>
      </c>
      <c r="L189" s="109"/>
      <c r="M189" s="109"/>
      <c r="N189" s="313">
        <f t="shared" ref="N189:N191" si="35">L189+M189</f>
        <v>0</v>
      </c>
      <c r="O189" s="24"/>
      <c r="P189" s="1"/>
    </row>
    <row r="190" spans="1:16" s="9" customFormat="1" hidden="1" outlineLevel="4" x14ac:dyDescent="0.2">
      <c r="A190" s="291" t="s">
        <v>632</v>
      </c>
      <c r="B190" s="291" t="s">
        <v>631</v>
      </c>
      <c r="C190" s="291" t="s">
        <v>631</v>
      </c>
      <c r="D190" s="291" t="s">
        <v>1866</v>
      </c>
      <c r="E190" s="82" t="s">
        <v>1867</v>
      </c>
      <c r="F190" s="109"/>
      <c r="G190" s="109"/>
      <c r="H190" s="133">
        <f t="shared" si="33"/>
        <v>0</v>
      </c>
      <c r="I190" s="109"/>
      <c r="J190" s="109"/>
      <c r="K190" s="133">
        <f t="shared" si="34"/>
        <v>0</v>
      </c>
      <c r="L190" s="109"/>
      <c r="M190" s="109"/>
      <c r="N190" s="313">
        <f t="shared" si="35"/>
        <v>0</v>
      </c>
      <c r="O190" s="35"/>
      <c r="P190" s="1"/>
    </row>
    <row r="191" spans="1:16" s="9" customFormat="1" ht="12" hidden="1" outlineLevel="4" thickBot="1" x14ac:dyDescent="0.25">
      <c r="A191" s="291" t="s">
        <v>632</v>
      </c>
      <c r="B191" s="291" t="s">
        <v>631</v>
      </c>
      <c r="C191" s="291" t="s">
        <v>631</v>
      </c>
      <c r="D191" s="291"/>
      <c r="E191" s="11"/>
      <c r="F191" s="109"/>
      <c r="G191" s="109"/>
      <c r="H191" s="133">
        <f t="shared" ref="H191" si="36">F191+G191</f>
        <v>0</v>
      </c>
      <c r="I191" s="109"/>
      <c r="J191" s="109"/>
      <c r="K191" s="133">
        <f t="shared" si="34"/>
        <v>0</v>
      </c>
      <c r="L191" s="109"/>
      <c r="M191" s="109"/>
      <c r="N191" s="313">
        <f t="shared" si="35"/>
        <v>0</v>
      </c>
      <c r="O191" s="100"/>
      <c r="P191" s="1"/>
    </row>
    <row r="192" spans="1:16" ht="12" outlineLevel="1" thickBot="1" x14ac:dyDescent="0.25">
      <c r="A192" s="283" t="s">
        <v>632</v>
      </c>
      <c r="B192" s="283" t="s">
        <v>632</v>
      </c>
      <c r="C192" s="283"/>
      <c r="D192" s="283"/>
      <c r="E192" s="80" t="s">
        <v>111</v>
      </c>
      <c r="F192" s="121">
        <f>F193+F294+F296+F350+F255</f>
        <v>0</v>
      </c>
      <c r="G192" s="121">
        <f>G193+G294+G296+G350+G255</f>
        <v>4125590000</v>
      </c>
      <c r="H192" s="121">
        <f>F192+G192</f>
        <v>4125590000</v>
      </c>
      <c r="I192" s="121">
        <f>I193+I294+I296+I350+I255</f>
        <v>0</v>
      </c>
      <c r="J192" s="121">
        <f>J193+J294+J296+J350+J255</f>
        <v>0</v>
      </c>
      <c r="K192" s="121">
        <f>I192+J192</f>
        <v>0</v>
      </c>
      <c r="L192" s="121">
        <f>L193+L294+L296+L350+L255</f>
        <v>0</v>
      </c>
      <c r="M192" s="121">
        <f>M193+M294+M296+M350+M255</f>
        <v>0</v>
      </c>
      <c r="N192" s="122">
        <f>L192+M192</f>
        <v>0</v>
      </c>
      <c r="O192" s="33"/>
    </row>
    <row r="193" spans="1:16" outlineLevel="2" collapsed="1" x14ac:dyDescent="0.2">
      <c r="A193" s="288" t="s">
        <v>632</v>
      </c>
      <c r="B193" s="288" t="s">
        <v>632</v>
      </c>
      <c r="C193" s="288" t="s">
        <v>630</v>
      </c>
      <c r="D193" s="288"/>
      <c r="E193" s="81" t="s">
        <v>827</v>
      </c>
      <c r="F193" s="108">
        <f>SUM(F194:F254)</f>
        <v>0</v>
      </c>
      <c r="G193" s="108">
        <f>SUM(G194:G254)</f>
        <v>0</v>
      </c>
      <c r="H193" s="108">
        <f>F193+G193</f>
        <v>0</v>
      </c>
      <c r="I193" s="108">
        <f>SUM(I194:I254)</f>
        <v>0</v>
      </c>
      <c r="J193" s="108">
        <f>SUM(J194:J254)</f>
        <v>0</v>
      </c>
      <c r="K193" s="108">
        <f>I193+J193</f>
        <v>0</v>
      </c>
      <c r="L193" s="108">
        <f>SUM(L194:L254)</f>
        <v>0</v>
      </c>
      <c r="M193" s="108">
        <f>SUM(M194:M254)</f>
        <v>0</v>
      </c>
      <c r="N193" s="123">
        <f>L193+M193</f>
        <v>0</v>
      </c>
      <c r="O193" s="101"/>
    </row>
    <row r="194" spans="1:16" s="9" customFormat="1" hidden="1" outlineLevel="4" x14ac:dyDescent="0.2">
      <c r="A194" s="291" t="s">
        <v>632</v>
      </c>
      <c r="B194" s="291" t="s">
        <v>632</v>
      </c>
      <c r="C194" s="291" t="s">
        <v>630</v>
      </c>
      <c r="D194" s="291" t="s">
        <v>1104</v>
      </c>
      <c r="E194" s="82" t="s">
        <v>1505</v>
      </c>
      <c r="F194" s="109"/>
      <c r="G194" s="109"/>
      <c r="H194" s="133">
        <f t="shared" ref="H194:H197" si="37">F194+G194</f>
        <v>0</v>
      </c>
      <c r="I194" s="109"/>
      <c r="J194" s="109"/>
      <c r="K194" s="133">
        <f t="shared" si="29"/>
        <v>0</v>
      </c>
      <c r="L194" s="109"/>
      <c r="M194" s="109"/>
      <c r="N194" s="313">
        <f t="shared" si="30"/>
        <v>0</v>
      </c>
      <c r="O194" s="263"/>
      <c r="P194" s="1"/>
    </row>
    <row r="195" spans="1:16" s="9" customFormat="1" hidden="1" outlineLevel="4" x14ac:dyDescent="0.2">
      <c r="A195" s="291" t="s">
        <v>632</v>
      </c>
      <c r="B195" s="291" t="s">
        <v>632</v>
      </c>
      <c r="C195" s="291" t="s">
        <v>630</v>
      </c>
      <c r="D195" s="291" t="s">
        <v>1103</v>
      </c>
      <c r="E195" s="82" t="s">
        <v>1506</v>
      </c>
      <c r="F195" s="109"/>
      <c r="G195" s="109"/>
      <c r="H195" s="133">
        <f t="shared" si="37"/>
        <v>0</v>
      </c>
      <c r="I195" s="109"/>
      <c r="J195" s="109"/>
      <c r="K195" s="133">
        <f t="shared" si="29"/>
        <v>0</v>
      </c>
      <c r="L195" s="109"/>
      <c r="M195" s="109"/>
      <c r="N195" s="313">
        <f t="shared" si="30"/>
        <v>0</v>
      </c>
      <c r="O195" s="24"/>
      <c r="P195" s="1"/>
    </row>
    <row r="196" spans="1:16" s="9" customFormat="1" hidden="1" outlineLevel="4" x14ac:dyDescent="0.2">
      <c r="A196" s="291" t="s">
        <v>632</v>
      </c>
      <c r="B196" s="291" t="s">
        <v>632</v>
      </c>
      <c r="C196" s="291" t="s">
        <v>630</v>
      </c>
      <c r="D196" s="291" t="s">
        <v>1106</v>
      </c>
      <c r="E196" s="82" t="s">
        <v>1783</v>
      </c>
      <c r="F196" s="109"/>
      <c r="G196" s="109"/>
      <c r="H196" s="133">
        <f t="shared" ref="H196" si="38">F196+G196</f>
        <v>0</v>
      </c>
      <c r="I196" s="109"/>
      <c r="J196" s="109"/>
      <c r="K196" s="133">
        <f>I196+J196</f>
        <v>0</v>
      </c>
      <c r="L196" s="109"/>
      <c r="M196" s="109"/>
      <c r="N196" s="313">
        <f>L196+M196</f>
        <v>0</v>
      </c>
      <c r="O196" s="29"/>
      <c r="P196" s="1"/>
    </row>
    <row r="197" spans="1:16" s="9" customFormat="1" ht="22.5" hidden="1" outlineLevel="4" x14ac:dyDescent="0.2">
      <c r="A197" s="291" t="s">
        <v>632</v>
      </c>
      <c r="B197" s="291" t="s">
        <v>632</v>
      </c>
      <c r="C197" s="291" t="s">
        <v>630</v>
      </c>
      <c r="D197" s="291" t="s">
        <v>1107</v>
      </c>
      <c r="E197" s="82" t="s">
        <v>1507</v>
      </c>
      <c r="F197" s="109"/>
      <c r="G197" s="109"/>
      <c r="H197" s="133">
        <f t="shared" si="37"/>
        <v>0</v>
      </c>
      <c r="I197" s="109"/>
      <c r="J197" s="109"/>
      <c r="K197" s="133">
        <f t="shared" si="29"/>
        <v>0</v>
      </c>
      <c r="L197" s="109"/>
      <c r="M197" s="109"/>
      <c r="N197" s="313">
        <f t="shared" si="30"/>
        <v>0</v>
      </c>
      <c r="O197" s="24"/>
      <c r="P197" s="1"/>
    </row>
    <row r="198" spans="1:16" s="9" customFormat="1" hidden="1" outlineLevel="4" x14ac:dyDescent="0.2">
      <c r="A198" s="291" t="s">
        <v>632</v>
      </c>
      <c r="B198" s="291" t="s">
        <v>632</v>
      </c>
      <c r="C198" s="291" t="s">
        <v>630</v>
      </c>
      <c r="D198" s="291" t="s">
        <v>1110</v>
      </c>
      <c r="E198" s="82" t="s">
        <v>179</v>
      </c>
      <c r="F198" s="109"/>
      <c r="G198" s="109"/>
      <c r="H198" s="133">
        <f t="shared" ref="H198:H241" si="39">F198+G198</f>
        <v>0</v>
      </c>
      <c r="I198" s="109"/>
      <c r="J198" s="109"/>
      <c r="K198" s="133">
        <f t="shared" ref="K198:K241" si="40">I198+J198</f>
        <v>0</v>
      </c>
      <c r="L198" s="109"/>
      <c r="M198" s="109"/>
      <c r="N198" s="313">
        <f t="shared" ref="N198:N241" si="41">L198+M198</f>
        <v>0</v>
      </c>
      <c r="O198" s="35"/>
      <c r="P198" s="1"/>
    </row>
    <row r="199" spans="1:16" s="9" customFormat="1" hidden="1" outlineLevel="4" x14ac:dyDescent="0.2">
      <c r="A199" s="291" t="s">
        <v>632</v>
      </c>
      <c r="B199" s="291" t="s">
        <v>632</v>
      </c>
      <c r="C199" s="291" t="s">
        <v>630</v>
      </c>
      <c r="D199" s="291" t="s">
        <v>1111</v>
      </c>
      <c r="E199" s="82" t="s">
        <v>1508</v>
      </c>
      <c r="F199" s="109"/>
      <c r="G199" s="109"/>
      <c r="H199" s="133">
        <f t="shared" si="39"/>
        <v>0</v>
      </c>
      <c r="I199" s="109"/>
      <c r="J199" s="109"/>
      <c r="K199" s="133">
        <f t="shared" si="40"/>
        <v>0</v>
      </c>
      <c r="L199" s="109"/>
      <c r="M199" s="109"/>
      <c r="N199" s="313">
        <f t="shared" si="41"/>
        <v>0</v>
      </c>
      <c r="O199" s="24"/>
      <c r="P199" s="1"/>
    </row>
    <row r="200" spans="1:16" s="9" customFormat="1" ht="22.5" hidden="1" outlineLevel="4" x14ac:dyDescent="0.2">
      <c r="A200" s="291" t="s">
        <v>632</v>
      </c>
      <c r="B200" s="291" t="s">
        <v>632</v>
      </c>
      <c r="C200" s="291" t="s">
        <v>630</v>
      </c>
      <c r="D200" s="291" t="s">
        <v>1112</v>
      </c>
      <c r="E200" s="82" t="s">
        <v>180</v>
      </c>
      <c r="F200" s="109"/>
      <c r="G200" s="109"/>
      <c r="H200" s="133">
        <f t="shared" si="39"/>
        <v>0</v>
      </c>
      <c r="I200" s="109"/>
      <c r="J200" s="109"/>
      <c r="K200" s="133">
        <f t="shared" si="40"/>
        <v>0</v>
      </c>
      <c r="L200" s="109"/>
      <c r="M200" s="109"/>
      <c r="N200" s="313">
        <f t="shared" si="41"/>
        <v>0</v>
      </c>
      <c r="O200" s="24"/>
      <c r="P200" s="1"/>
    </row>
    <row r="201" spans="1:16" s="9" customFormat="1" ht="22.5" hidden="1" outlineLevel="4" x14ac:dyDescent="0.2">
      <c r="A201" s="291" t="s">
        <v>632</v>
      </c>
      <c r="B201" s="291" t="s">
        <v>632</v>
      </c>
      <c r="C201" s="291" t="s">
        <v>630</v>
      </c>
      <c r="D201" s="291" t="s">
        <v>1108</v>
      </c>
      <c r="E201" s="82" t="s">
        <v>1336</v>
      </c>
      <c r="F201" s="109"/>
      <c r="G201" s="109"/>
      <c r="H201" s="133">
        <f t="shared" si="39"/>
        <v>0</v>
      </c>
      <c r="I201" s="109"/>
      <c r="J201" s="109"/>
      <c r="K201" s="133">
        <f t="shared" si="40"/>
        <v>0</v>
      </c>
      <c r="L201" s="109"/>
      <c r="M201" s="109"/>
      <c r="N201" s="313">
        <f t="shared" si="41"/>
        <v>0</v>
      </c>
      <c r="O201" s="29"/>
      <c r="P201" s="1"/>
    </row>
    <row r="202" spans="1:16" s="9" customFormat="1" ht="22.5" hidden="1" outlineLevel="4" x14ac:dyDescent="0.2">
      <c r="A202" s="291" t="s">
        <v>632</v>
      </c>
      <c r="B202" s="291" t="s">
        <v>632</v>
      </c>
      <c r="C202" s="291" t="s">
        <v>630</v>
      </c>
      <c r="D202" s="291" t="s">
        <v>1162</v>
      </c>
      <c r="E202" s="82" t="s">
        <v>1337</v>
      </c>
      <c r="F202" s="109"/>
      <c r="G202" s="109"/>
      <c r="H202" s="133">
        <f t="shared" ref="H202:H213" si="42">F202+G202</f>
        <v>0</v>
      </c>
      <c r="I202" s="109"/>
      <c r="J202" s="109"/>
      <c r="K202" s="133">
        <f t="shared" si="40"/>
        <v>0</v>
      </c>
      <c r="L202" s="109"/>
      <c r="M202" s="109"/>
      <c r="N202" s="313">
        <f t="shared" si="41"/>
        <v>0</v>
      </c>
      <c r="O202" s="24"/>
      <c r="P202" s="1"/>
    </row>
    <row r="203" spans="1:16" s="9" customFormat="1" ht="22.5" hidden="1" outlineLevel="4" x14ac:dyDescent="0.2">
      <c r="A203" s="291" t="s">
        <v>632</v>
      </c>
      <c r="B203" s="291" t="s">
        <v>632</v>
      </c>
      <c r="C203" s="291" t="s">
        <v>630</v>
      </c>
      <c r="D203" s="291" t="s">
        <v>1163</v>
      </c>
      <c r="E203" s="82" t="s">
        <v>1338</v>
      </c>
      <c r="F203" s="109"/>
      <c r="G203" s="109"/>
      <c r="H203" s="133">
        <f t="shared" si="42"/>
        <v>0</v>
      </c>
      <c r="I203" s="109"/>
      <c r="J203" s="109"/>
      <c r="K203" s="133">
        <f t="shared" si="40"/>
        <v>0</v>
      </c>
      <c r="L203" s="109"/>
      <c r="M203" s="109"/>
      <c r="N203" s="313">
        <f t="shared" si="41"/>
        <v>0</v>
      </c>
      <c r="O203" s="29"/>
      <c r="P203" s="1"/>
    </row>
    <row r="204" spans="1:16" s="9" customFormat="1" hidden="1" outlineLevel="4" x14ac:dyDescent="0.2">
      <c r="A204" s="291" t="s">
        <v>632</v>
      </c>
      <c r="B204" s="291" t="s">
        <v>632</v>
      </c>
      <c r="C204" s="291" t="s">
        <v>630</v>
      </c>
      <c r="D204" s="291" t="s">
        <v>1164</v>
      </c>
      <c r="E204" s="82" t="s">
        <v>181</v>
      </c>
      <c r="F204" s="109"/>
      <c r="G204" s="109"/>
      <c r="H204" s="133">
        <f t="shared" si="42"/>
        <v>0</v>
      </c>
      <c r="I204" s="109"/>
      <c r="J204" s="109"/>
      <c r="K204" s="133">
        <f t="shared" si="40"/>
        <v>0</v>
      </c>
      <c r="L204" s="109"/>
      <c r="M204" s="109"/>
      <c r="N204" s="313">
        <f t="shared" si="41"/>
        <v>0</v>
      </c>
      <c r="O204" s="29"/>
      <c r="P204" s="1"/>
    </row>
    <row r="205" spans="1:16" s="9" customFormat="1" hidden="1" outlineLevel="4" x14ac:dyDescent="0.2">
      <c r="A205" s="291" t="s">
        <v>632</v>
      </c>
      <c r="B205" s="291" t="s">
        <v>632</v>
      </c>
      <c r="C205" s="291" t="s">
        <v>630</v>
      </c>
      <c r="D205" s="291" t="s">
        <v>1166</v>
      </c>
      <c r="E205" s="82" t="s">
        <v>182</v>
      </c>
      <c r="F205" s="109"/>
      <c r="G205" s="109"/>
      <c r="H205" s="133">
        <f t="shared" si="42"/>
        <v>0</v>
      </c>
      <c r="I205" s="109"/>
      <c r="J205" s="109"/>
      <c r="K205" s="133">
        <f t="shared" si="40"/>
        <v>0</v>
      </c>
      <c r="L205" s="109"/>
      <c r="M205" s="109"/>
      <c r="N205" s="313">
        <f t="shared" si="41"/>
        <v>0</v>
      </c>
      <c r="O205" s="29"/>
      <c r="P205" s="1"/>
    </row>
    <row r="206" spans="1:16" s="9" customFormat="1" hidden="1" outlineLevel="4" x14ac:dyDescent="0.2">
      <c r="A206" s="291" t="s">
        <v>632</v>
      </c>
      <c r="B206" s="291" t="s">
        <v>632</v>
      </c>
      <c r="C206" s="291" t="s">
        <v>630</v>
      </c>
      <c r="D206" s="291" t="s">
        <v>1168</v>
      </c>
      <c r="E206" s="82" t="s">
        <v>183</v>
      </c>
      <c r="F206" s="109"/>
      <c r="G206" s="109"/>
      <c r="H206" s="133">
        <f t="shared" si="42"/>
        <v>0</v>
      </c>
      <c r="I206" s="109"/>
      <c r="J206" s="109"/>
      <c r="K206" s="133">
        <f t="shared" si="40"/>
        <v>0</v>
      </c>
      <c r="L206" s="109"/>
      <c r="M206" s="109"/>
      <c r="N206" s="313">
        <f t="shared" si="41"/>
        <v>0</v>
      </c>
      <c r="O206" s="29"/>
      <c r="P206" s="1"/>
    </row>
    <row r="207" spans="1:16" s="9" customFormat="1" hidden="1" outlineLevel="4" x14ac:dyDescent="0.2">
      <c r="A207" s="291" t="s">
        <v>632</v>
      </c>
      <c r="B207" s="291" t="s">
        <v>632</v>
      </c>
      <c r="C207" s="291" t="s">
        <v>630</v>
      </c>
      <c r="D207" s="291" t="s">
        <v>1169</v>
      </c>
      <c r="E207" s="82" t="s">
        <v>184</v>
      </c>
      <c r="F207" s="109"/>
      <c r="G207" s="109"/>
      <c r="H207" s="133">
        <f t="shared" si="42"/>
        <v>0</v>
      </c>
      <c r="I207" s="109"/>
      <c r="J207" s="109"/>
      <c r="K207" s="133">
        <f t="shared" si="40"/>
        <v>0</v>
      </c>
      <c r="L207" s="109"/>
      <c r="M207" s="109"/>
      <c r="N207" s="313">
        <f t="shared" si="41"/>
        <v>0</v>
      </c>
      <c r="O207" s="29"/>
      <c r="P207" s="1"/>
    </row>
    <row r="208" spans="1:16" s="9" customFormat="1" hidden="1" outlineLevel="4" x14ac:dyDescent="0.2">
      <c r="A208" s="291" t="s">
        <v>632</v>
      </c>
      <c r="B208" s="291" t="s">
        <v>632</v>
      </c>
      <c r="C208" s="291" t="s">
        <v>630</v>
      </c>
      <c r="D208" s="291" t="s">
        <v>1170</v>
      </c>
      <c r="E208" s="82" t="s">
        <v>1339</v>
      </c>
      <c r="F208" s="109"/>
      <c r="G208" s="109"/>
      <c r="H208" s="133">
        <f t="shared" si="42"/>
        <v>0</v>
      </c>
      <c r="I208" s="109"/>
      <c r="J208" s="109"/>
      <c r="K208" s="133">
        <f t="shared" si="40"/>
        <v>0</v>
      </c>
      <c r="L208" s="109"/>
      <c r="M208" s="109"/>
      <c r="N208" s="313">
        <f t="shared" si="41"/>
        <v>0</v>
      </c>
      <c r="O208" s="29"/>
      <c r="P208" s="1"/>
    </row>
    <row r="209" spans="1:16" s="9" customFormat="1" hidden="1" outlineLevel="4" x14ac:dyDescent="0.2">
      <c r="A209" s="291" t="s">
        <v>632</v>
      </c>
      <c r="B209" s="291" t="s">
        <v>632</v>
      </c>
      <c r="C209" s="291" t="s">
        <v>630</v>
      </c>
      <c r="D209" s="291" t="s">
        <v>1171</v>
      </c>
      <c r="E209" s="82" t="s">
        <v>1340</v>
      </c>
      <c r="F209" s="109"/>
      <c r="G209" s="109"/>
      <c r="H209" s="133">
        <f t="shared" si="42"/>
        <v>0</v>
      </c>
      <c r="I209" s="109"/>
      <c r="J209" s="109"/>
      <c r="K209" s="133">
        <f t="shared" si="40"/>
        <v>0</v>
      </c>
      <c r="L209" s="109"/>
      <c r="M209" s="109"/>
      <c r="N209" s="313">
        <f t="shared" si="41"/>
        <v>0</v>
      </c>
      <c r="O209" s="29"/>
      <c r="P209" s="1"/>
    </row>
    <row r="210" spans="1:16" s="9" customFormat="1" ht="22.5" hidden="1" outlineLevel="4" x14ac:dyDescent="0.2">
      <c r="A210" s="291" t="s">
        <v>632</v>
      </c>
      <c r="B210" s="291" t="s">
        <v>632</v>
      </c>
      <c r="C210" s="291" t="s">
        <v>630</v>
      </c>
      <c r="D210" s="291" t="s">
        <v>1172</v>
      </c>
      <c r="E210" s="82" t="s">
        <v>1341</v>
      </c>
      <c r="F210" s="109"/>
      <c r="G210" s="109"/>
      <c r="H210" s="133">
        <f t="shared" si="42"/>
        <v>0</v>
      </c>
      <c r="I210" s="109"/>
      <c r="J210" s="109"/>
      <c r="K210" s="133">
        <f t="shared" si="40"/>
        <v>0</v>
      </c>
      <c r="L210" s="109"/>
      <c r="M210" s="109"/>
      <c r="N210" s="313">
        <f t="shared" si="41"/>
        <v>0</v>
      </c>
      <c r="O210" s="29"/>
      <c r="P210" s="1"/>
    </row>
    <row r="211" spans="1:16" s="9" customFormat="1" hidden="1" outlineLevel="4" x14ac:dyDescent="0.2">
      <c r="A211" s="291" t="s">
        <v>632</v>
      </c>
      <c r="B211" s="291" t="s">
        <v>632</v>
      </c>
      <c r="C211" s="291" t="s">
        <v>630</v>
      </c>
      <c r="D211" s="291" t="s">
        <v>1174</v>
      </c>
      <c r="E211" s="82" t="s">
        <v>185</v>
      </c>
      <c r="F211" s="109"/>
      <c r="G211" s="109"/>
      <c r="H211" s="133">
        <f t="shared" si="42"/>
        <v>0</v>
      </c>
      <c r="I211" s="109"/>
      <c r="J211" s="109"/>
      <c r="K211" s="133">
        <f t="shared" si="40"/>
        <v>0</v>
      </c>
      <c r="L211" s="109"/>
      <c r="M211" s="109"/>
      <c r="N211" s="313">
        <f t="shared" si="41"/>
        <v>0</v>
      </c>
      <c r="O211" s="29"/>
      <c r="P211" s="1"/>
    </row>
    <row r="212" spans="1:16" s="9" customFormat="1" hidden="1" outlineLevel="4" x14ac:dyDescent="0.2">
      <c r="A212" s="291" t="s">
        <v>632</v>
      </c>
      <c r="B212" s="291" t="s">
        <v>632</v>
      </c>
      <c r="C212" s="291" t="s">
        <v>630</v>
      </c>
      <c r="D212" s="291" t="s">
        <v>1175</v>
      </c>
      <c r="E212" s="82" t="s">
        <v>186</v>
      </c>
      <c r="F212" s="109"/>
      <c r="G212" s="109"/>
      <c r="H212" s="133">
        <f t="shared" si="42"/>
        <v>0</v>
      </c>
      <c r="I212" s="109"/>
      <c r="J212" s="109"/>
      <c r="K212" s="133">
        <f t="shared" si="40"/>
        <v>0</v>
      </c>
      <c r="L212" s="109"/>
      <c r="M212" s="109"/>
      <c r="N212" s="313">
        <f t="shared" si="41"/>
        <v>0</v>
      </c>
      <c r="O212" s="24"/>
      <c r="P212" s="1"/>
    </row>
    <row r="213" spans="1:16" s="9" customFormat="1" hidden="1" outlineLevel="4" x14ac:dyDescent="0.2">
      <c r="A213" s="291" t="s">
        <v>632</v>
      </c>
      <c r="B213" s="291" t="s">
        <v>632</v>
      </c>
      <c r="C213" s="291" t="s">
        <v>630</v>
      </c>
      <c r="D213" s="291" t="s">
        <v>1176</v>
      </c>
      <c r="E213" s="82" t="s">
        <v>187</v>
      </c>
      <c r="F213" s="109"/>
      <c r="G213" s="109"/>
      <c r="H213" s="133">
        <f t="shared" si="42"/>
        <v>0</v>
      </c>
      <c r="I213" s="109"/>
      <c r="J213" s="109"/>
      <c r="K213" s="133">
        <f t="shared" si="40"/>
        <v>0</v>
      </c>
      <c r="L213" s="109"/>
      <c r="M213" s="109"/>
      <c r="N213" s="313">
        <f t="shared" si="41"/>
        <v>0</v>
      </c>
      <c r="O213" s="29"/>
      <c r="P213" s="1"/>
    </row>
    <row r="214" spans="1:16" s="9" customFormat="1" ht="22.5" hidden="1" outlineLevel="4" x14ac:dyDescent="0.2">
      <c r="A214" s="291" t="s">
        <v>632</v>
      </c>
      <c r="B214" s="291" t="s">
        <v>632</v>
      </c>
      <c r="C214" s="291" t="s">
        <v>630</v>
      </c>
      <c r="D214" s="291" t="s">
        <v>1177</v>
      </c>
      <c r="E214" s="82" t="s">
        <v>1342</v>
      </c>
      <c r="F214" s="109"/>
      <c r="G214" s="109"/>
      <c r="H214" s="133">
        <f t="shared" si="39"/>
        <v>0</v>
      </c>
      <c r="I214" s="109"/>
      <c r="J214" s="109"/>
      <c r="K214" s="133">
        <f t="shared" si="40"/>
        <v>0</v>
      </c>
      <c r="L214" s="109"/>
      <c r="M214" s="109"/>
      <c r="N214" s="313">
        <f t="shared" si="41"/>
        <v>0</v>
      </c>
      <c r="O214" s="29"/>
      <c r="P214" s="1"/>
    </row>
    <row r="215" spans="1:16" s="9" customFormat="1" hidden="1" outlineLevel="4" x14ac:dyDescent="0.2">
      <c r="A215" s="291" t="s">
        <v>632</v>
      </c>
      <c r="B215" s="291" t="s">
        <v>632</v>
      </c>
      <c r="C215" s="291" t="s">
        <v>630</v>
      </c>
      <c r="D215" s="291" t="s">
        <v>1179</v>
      </c>
      <c r="E215" s="82" t="s">
        <v>188</v>
      </c>
      <c r="F215" s="109"/>
      <c r="G215" s="109"/>
      <c r="H215" s="133">
        <f t="shared" si="39"/>
        <v>0</v>
      </c>
      <c r="I215" s="109"/>
      <c r="J215" s="109"/>
      <c r="K215" s="133">
        <f t="shared" si="40"/>
        <v>0</v>
      </c>
      <c r="L215" s="109"/>
      <c r="M215" s="109"/>
      <c r="N215" s="313">
        <f t="shared" si="41"/>
        <v>0</v>
      </c>
      <c r="O215" s="29"/>
      <c r="P215" s="1"/>
    </row>
    <row r="216" spans="1:16" s="9" customFormat="1" ht="22.5" hidden="1" outlineLevel="4" x14ac:dyDescent="0.2">
      <c r="A216" s="291" t="s">
        <v>632</v>
      </c>
      <c r="B216" s="291" t="s">
        <v>632</v>
      </c>
      <c r="C216" s="291" t="s">
        <v>630</v>
      </c>
      <c r="D216" s="291" t="s">
        <v>1180</v>
      </c>
      <c r="E216" s="82" t="s">
        <v>189</v>
      </c>
      <c r="F216" s="109"/>
      <c r="G216" s="109"/>
      <c r="H216" s="133">
        <f t="shared" si="39"/>
        <v>0</v>
      </c>
      <c r="I216" s="109"/>
      <c r="J216" s="109"/>
      <c r="K216" s="133">
        <f t="shared" si="40"/>
        <v>0</v>
      </c>
      <c r="L216" s="109"/>
      <c r="M216" s="109"/>
      <c r="N216" s="313">
        <f t="shared" si="41"/>
        <v>0</v>
      </c>
      <c r="O216" s="29"/>
      <c r="P216" s="1"/>
    </row>
    <row r="217" spans="1:16" s="9" customFormat="1" hidden="1" outlineLevel="4" x14ac:dyDescent="0.2">
      <c r="A217" s="291" t="s">
        <v>632</v>
      </c>
      <c r="B217" s="291" t="s">
        <v>632</v>
      </c>
      <c r="C217" s="291" t="s">
        <v>630</v>
      </c>
      <c r="D217" s="291" t="s">
        <v>1181</v>
      </c>
      <c r="E217" s="82" t="s">
        <v>190</v>
      </c>
      <c r="F217" s="109"/>
      <c r="G217" s="109"/>
      <c r="H217" s="133">
        <f t="shared" si="39"/>
        <v>0</v>
      </c>
      <c r="I217" s="109"/>
      <c r="J217" s="109"/>
      <c r="K217" s="133">
        <f t="shared" si="40"/>
        <v>0</v>
      </c>
      <c r="L217" s="109"/>
      <c r="M217" s="109"/>
      <c r="N217" s="313">
        <f t="shared" si="41"/>
        <v>0</v>
      </c>
      <c r="O217" s="29"/>
      <c r="P217" s="1"/>
    </row>
    <row r="218" spans="1:16" s="9" customFormat="1" ht="23.25" hidden="1" customHeight="1" outlineLevel="4" x14ac:dyDescent="0.2">
      <c r="A218" s="291" t="s">
        <v>632</v>
      </c>
      <c r="B218" s="291" t="s">
        <v>632</v>
      </c>
      <c r="C218" s="291" t="s">
        <v>630</v>
      </c>
      <c r="D218" s="291" t="s">
        <v>1182</v>
      </c>
      <c r="E218" s="82" t="s">
        <v>1343</v>
      </c>
      <c r="F218" s="109"/>
      <c r="G218" s="109"/>
      <c r="H218" s="133">
        <f t="shared" si="39"/>
        <v>0</v>
      </c>
      <c r="I218" s="109"/>
      <c r="J218" s="109"/>
      <c r="K218" s="133">
        <f t="shared" si="40"/>
        <v>0</v>
      </c>
      <c r="L218" s="109"/>
      <c r="M218" s="109"/>
      <c r="N218" s="313">
        <f t="shared" si="41"/>
        <v>0</v>
      </c>
      <c r="O218" s="29"/>
      <c r="P218" s="1"/>
    </row>
    <row r="219" spans="1:16" s="9" customFormat="1" hidden="1" outlineLevel="4" x14ac:dyDescent="0.2">
      <c r="A219" s="291" t="s">
        <v>632</v>
      </c>
      <c r="B219" s="291" t="s">
        <v>632</v>
      </c>
      <c r="C219" s="291" t="s">
        <v>630</v>
      </c>
      <c r="D219" s="291" t="s">
        <v>1183</v>
      </c>
      <c r="E219" s="82" t="s">
        <v>1344</v>
      </c>
      <c r="F219" s="109"/>
      <c r="G219" s="109"/>
      <c r="H219" s="133">
        <f t="shared" si="39"/>
        <v>0</v>
      </c>
      <c r="I219" s="109"/>
      <c r="J219" s="109"/>
      <c r="K219" s="133">
        <f t="shared" si="40"/>
        <v>0</v>
      </c>
      <c r="L219" s="109"/>
      <c r="M219" s="109"/>
      <c r="N219" s="313">
        <f t="shared" si="41"/>
        <v>0</v>
      </c>
      <c r="O219" s="29"/>
      <c r="P219" s="1"/>
    </row>
    <row r="220" spans="1:16" s="9" customFormat="1" ht="22.5" hidden="1" outlineLevel="4" x14ac:dyDescent="0.2">
      <c r="A220" s="291" t="s">
        <v>632</v>
      </c>
      <c r="B220" s="291" t="s">
        <v>632</v>
      </c>
      <c r="C220" s="291" t="s">
        <v>630</v>
      </c>
      <c r="D220" s="291" t="s">
        <v>1184</v>
      </c>
      <c r="E220" s="82" t="s">
        <v>1345</v>
      </c>
      <c r="F220" s="109"/>
      <c r="G220" s="109"/>
      <c r="H220" s="133">
        <f t="shared" si="39"/>
        <v>0</v>
      </c>
      <c r="I220" s="109"/>
      <c r="J220" s="109"/>
      <c r="K220" s="133">
        <f t="shared" si="40"/>
        <v>0</v>
      </c>
      <c r="L220" s="109"/>
      <c r="M220" s="109"/>
      <c r="N220" s="313">
        <f t="shared" si="41"/>
        <v>0</v>
      </c>
      <c r="O220" s="29"/>
      <c r="P220" s="1"/>
    </row>
    <row r="221" spans="1:16" s="9" customFormat="1" hidden="1" outlineLevel="4" x14ac:dyDescent="0.2">
      <c r="A221" s="291" t="s">
        <v>632</v>
      </c>
      <c r="B221" s="291" t="s">
        <v>632</v>
      </c>
      <c r="C221" s="291" t="s">
        <v>630</v>
      </c>
      <c r="D221" s="291" t="s">
        <v>1185</v>
      </c>
      <c r="E221" s="82" t="s">
        <v>1346</v>
      </c>
      <c r="F221" s="109"/>
      <c r="G221" s="109"/>
      <c r="H221" s="133">
        <f t="shared" si="39"/>
        <v>0</v>
      </c>
      <c r="I221" s="109"/>
      <c r="J221" s="109"/>
      <c r="K221" s="133">
        <f t="shared" si="40"/>
        <v>0</v>
      </c>
      <c r="L221" s="109"/>
      <c r="M221" s="109"/>
      <c r="N221" s="313">
        <f t="shared" si="41"/>
        <v>0</v>
      </c>
      <c r="O221" s="29"/>
      <c r="P221" s="1"/>
    </row>
    <row r="222" spans="1:16" s="9" customFormat="1" hidden="1" outlineLevel="4" x14ac:dyDescent="0.2">
      <c r="A222" s="291" t="s">
        <v>632</v>
      </c>
      <c r="B222" s="291" t="s">
        <v>632</v>
      </c>
      <c r="C222" s="291" t="s">
        <v>630</v>
      </c>
      <c r="D222" s="291" t="s">
        <v>1186</v>
      </c>
      <c r="E222" s="82" t="s">
        <v>191</v>
      </c>
      <c r="F222" s="109"/>
      <c r="G222" s="109"/>
      <c r="H222" s="133">
        <f t="shared" si="39"/>
        <v>0</v>
      </c>
      <c r="I222" s="109"/>
      <c r="J222" s="109"/>
      <c r="K222" s="133">
        <f t="shared" si="40"/>
        <v>0</v>
      </c>
      <c r="L222" s="109"/>
      <c r="M222" s="109"/>
      <c r="N222" s="313">
        <f t="shared" si="41"/>
        <v>0</v>
      </c>
      <c r="O222" s="29"/>
      <c r="P222" s="1"/>
    </row>
    <row r="223" spans="1:16" s="9" customFormat="1" hidden="1" outlineLevel="4" x14ac:dyDescent="0.2">
      <c r="A223" s="291" t="s">
        <v>632</v>
      </c>
      <c r="B223" s="291" t="s">
        <v>632</v>
      </c>
      <c r="C223" s="291" t="s">
        <v>630</v>
      </c>
      <c r="D223" s="291" t="s">
        <v>1190</v>
      </c>
      <c r="E223" s="82" t="s">
        <v>192</v>
      </c>
      <c r="F223" s="109"/>
      <c r="G223" s="109"/>
      <c r="H223" s="133">
        <f t="shared" si="39"/>
        <v>0</v>
      </c>
      <c r="I223" s="109"/>
      <c r="J223" s="109"/>
      <c r="K223" s="133">
        <f t="shared" si="40"/>
        <v>0</v>
      </c>
      <c r="L223" s="109"/>
      <c r="M223" s="109"/>
      <c r="N223" s="313">
        <f t="shared" si="41"/>
        <v>0</v>
      </c>
      <c r="O223" s="29"/>
      <c r="P223" s="1"/>
    </row>
    <row r="224" spans="1:16" s="9" customFormat="1" hidden="1" outlineLevel="4" x14ac:dyDescent="0.2">
      <c r="A224" s="291" t="s">
        <v>632</v>
      </c>
      <c r="B224" s="291" t="s">
        <v>632</v>
      </c>
      <c r="C224" s="291" t="s">
        <v>630</v>
      </c>
      <c r="D224" s="291" t="s">
        <v>1191</v>
      </c>
      <c r="E224" s="82" t="s">
        <v>193</v>
      </c>
      <c r="F224" s="109"/>
      <c r="G224" s="109"/>
      <c r="H224" s="133">
        <f t="shared" si="39"/>
        <v>0</v>
      </c>
      <c r="I224" s="109"/>
      <c r="J224" s="109"/>
      <c r="K224" s="133">
        <f t="shared" si="40"/>
        <v>0</v>
      </c>
      <c r="L224" s="109"/>
      <c r="M224" s="109"/>
      <c r="N224" s="313">
        <f t="shared" si="41"/>
        <v>0</v>
      </c>
      <c r="O224" s="29"/>
      <c r="P224" s="1"/>
    </row>
    <row r="225" spans="1:16" s="9" customFormat="1" hidden="1" outlineLevel="4" x14ac:dyDescent="0.2">
      <c r="A225" s="291" t="s">
        <v>632</v>
      </c>
      <c r="B225" s="291" t="s">
        <v>632</v>
      </c>
      <c r="C225" s="291" t="s">
        <v>630</v>
      </c>
      <c r="D225" s="291" t="s">
        <v>1193</v>
      </c>
      <c r="E225" s="82" t="s">
        <v>194</v>
      </c>
      <c r="F225" s="109"/>
      <c r="G225" s="109"/>
      <c r="H225" s="133">
        <f t="shared" si="39"/>
        <v>0</v>
      </c>
      <c r="I225" s="109"/>
      <c r="J225" s="109"/>
      <c r="K225" s="133">
        <f t="shared" si="40"/>
        <v>0</v>
      </c>
      <c r="L225" s="109"/>
      <c r="M225" s="109"/>
      <c r="N225" s="313">
        <f t="shared" si="41"/>
        <v>0</v>
      </c>
      <c r="O225" s="29"/>
      <c r="P225" s="1"/>
    </row>
    <row r="226" spans="1:16" s="9" customFormat="1" hidden="1" outlineLevel="4" x14ac:dyDescent="0.2">
      <c r="A226" s="291" t="s">
        <v>632</v>
      </c>
      <c r="B226" s="291" t="s">
        <v>632</v>
      </c>
      <c r="C226" s="291" t="s">
        <v>630</v>
      </c>
      <c r="D226" s="291" t="s">
        <v>1201</v>
      </c>
      <c r="E226" s="82" t="s">
        <v>195</v>
      </c>
      <c r="F226" s="109"/>
      <c r="G226" s="109"/>
      <c r="H226" s="133">
        <f t="shared" si="39"/>
        <v>0</v>
      </c>
      <c r="I226" s="109"/>
      <c r="J226" s="109"/>
      <c r="K226" s="133">
        <f t="shared" si="40"/>
        <v>0</v>
      </c>
      <c r="L226" s="109"/>
      <c r="M226" s="109"/>
      <c r="N226" s="313">
        <f t="shared" si="41"/>
        <v>0</v>
      </c>
      <c r="O226" s="29"/>
      <c r="P226" s="1"/>
    </row>
    <row r="227" spans="1:16" s="9" customFormat="1" hidden="1" outlineLevel="4" x14ac:dyDescent="0.2">
      <c r="A227" s="291" t="s">
        <v>632</v>
      </c>
      <c r="B227" s="291" t="s">
        <v>632</v>
      </c>
      <c r="C227" s="291" t="s">
        <v>630</v>
      </c>
      <c r="D227" s="291" t="s">
        <v>1202</v>
      </c>
      <c r="E227" s="82" t="s">
        <v>197</v>
      </c>
      <c r="F227" s="109"/>
      <c r="G227" s="109"/>
      <c r="H227" s="133">
        <f t="shared" si="39"/>
        <v>0</v>
      </c>
      <c r="I227" s="109"/>
      <c r="J227" s="109"/>
      <c r="K227" s="133">
        <f t="shared" si="40"/>
        <v>0</v>
      </c>
      <c r="L227" s="109"/>
      <c r="M227" s="109"/>
      <c r="N227" s="313">
        <f t="shared" si="41"/>
        <v>0</v>
      </c>
      <c r="O227" s="24"/>
      <c r="P227" s="1"/>
    </row>
    <row r="228" spans="1:16" s="9" customFormat="1" hidden="1" outlineLevel="4" x14ac:dyDescent="0.2">
      <c r="A228" s="291" t="s">
        <v>632</v>
      </c>
      <c r="B228" s="291" t="s">
        <v>632</v>
      </c>
      <c r="C228" s="291" t="s">
        <v>630</v>
      </c>
      <c r="D228" s="291" t="s">
        <v>1203</v>
      </c>
      <c r="E228" s="82" t="s">
        <v>1347</v>
      </c>
      <c r="F228" s="109"/>
      <c r="G228" s="109"/>
      <c r="H228" s="133">
        <f t="shared" si="39"/>
        <v>0</v>
      </c>
      <c r="I228" s="109"/>
      <c r="J228" s="109"/>
      <c r="K228" s="133">
        <f t="shared" si="40"/>
        <v>0</v>
      </c>
      <c r="L228" s="109"/>
      <c r="M228" s="109"/>
      <c r="N228" s="313">
        <f t="shared" si="41"/>
        <v>0</v>
      </c>
      <c r="O228" s="24"/>
      <c r="P228" s="1"/>
    </row>
    <row r="229" spans="1:16" s="9" customFormat="1" hidden="1" outlineLevel="4" x14ac:dyDescent="0.2">
      <c r="A229" s="291" t="s">
        <v>632</v>
      </c>
      <c r="B229" s="291" t="s">
        <v>632</v>
      </c>
      <c r="C229" s="291" t="s">
        <v>630</v>
      </c>
      <c r="D229" s="291" t="s">
        <v>1204</v>
      </c>
      <c r="E229" s="82" t="s">
        <v>1348</v>
      </c>
      <c r="F229" s="109"/>
      <c r="G229" s="109"/>
      <c r="H229" s="133">
        <f t="shared" si="39"/>
        <v>0</v>
      </c>
      <c r="I229" s="109"/>
      <c r="J229" s="109"/>
      <c r="K229" s="133">
        <f t="shared" si="40"/>
        <v>0</v>
      </c>
      <c r="L229" s="109"/>
      <c r="M229" s="109"/>
      <c r="N229" s="313">
        <f t="shared" si="41"/>
        <v>0</v>
      </c>
      <c r="O229" s="24"/>
      <c r="P229" s="1"/>
    </row>
    <row r="230" spans="1:16" s="9" customFormat="1" hidden="1" outlineLevel="4" x14ac:dyDescent="0.2">
      <c r="A230" s="291" t="s">
        <v>632</v>
      </c>
      <c r="B230" s="291" t="s">
        <v>632</v>
      </c>
      <c r="C230" s="291" t="s">
        <v>630</v>
      </c>
      <c r="D230" s="291" t="s">
        <v>1205</v>
      </c>
      <c r="E230" s="82" t="s">
        <v>1349</v>
      </c>
      <c r="F230" s="109"/>
      <c r="G230" s="109"/>
      <c r="H230" s="133">
        <f t="shared" si="39"/>
        <v>0</v>
      </c>
      <c r="I230" s="109"/>
      <c r="J230" s="109"/>
      <c r="K230" s="133">
        <f t="shared" si="40"/>
        <v>0</v>
      </c>
      <c r="L230" s="109"/>
      <c r="M230" s="109"/>
      <c r="N230" s="313">
        <f t="shared" si="41"/>
        <v>0</v>
      </c>
      <c r="O230" s="29"/>
      <c r="P230" s="1"/>
    </row>
    <row r="231" spans="1:16" s="9" customFormat="1" hidden="1" outlineLevel="4" x14ac:dyDescent="0.2">
      <c r="A231" s="291" t="s">
        <v>632</v>
      </c>
      <c r="B231" s="291" t="s">
        <v>632</v>
      </c>
      <c r="C231" s="291" t="s">
        <v>630</v>
      </c>
      <c r="D231" s="291" t="s">
        <v>1206</v>
      </c>
      <c r="E231" s="82" t="s">
        <v>198</v>
      </c>
      <c r="F231" s="109"/>
      <c r="G231" s="109"/>
      <c r="H231" s="133">
        <f t="shared" si="39"/>
        <v>0</v>
      </c>
      <c r="I231" s="109"/>
      <c r="J231" s="109"/>
      <c r="K231" s="133">
        <f t="shared" si="40"/>
        <v>0</v>
      </c>
      <c r="L231" s="109"/>
      <c r="M231" s="109"/>
      <c r="N231" s="313">
        <f t="shared" si="41"/>
        <v>0</v>
      </c>
      <c r="O231" s="29"/>
      <c r="P231" s="1"/>
    </row>
    <row r="232" spans="1:16" s="9" customFormat="1" hidden="1" outlineLevel="4" x14ac:dyDescent="0.2">
      <c r="A232" s="291" t="s">
        <v>632</v>
      </c>
      <c r="B232" s="291" t="s">
        <v>632</v>
      </c>
      <c r="C232" s="291" t="s">
        <v>630</v>
      </c>
      <c r="D232" s="291" t="s">
        <v>1207</v>
      </c>
      <c r="E232" s="82" t="s">
        <v>1350</v>
      </c>
      <c r="F232" s="109"/>
      <c r="G232" s="109"/>
      <c r="H232" s="133">
        <f t="shared" si="39"/>
        <v>0</v>
      </c>
      <c r="I232" s="109"/>
      <c r="J232" s="109"/>
      <c r="K232" s="133">
        <f t="shared" si="40"/>
        <v>0</v>
      </c>
      <c r="L232" s="109"/>
      <c r="M232" s="109"/>
      <c r="N232" s="313">
        <f t="shared" si="41"/>
        <v>0</v>
      </c>
      <c r="O232" s="24"/>
      <c r="P232" s="1"/>
    </row>
    <row r="233" spans="1:16" s="9" customFormat="1" hidden="1" outlineLevel="4" x14ac:dyDescent="0.2">
      <c r="A233" s="291" t="s">
        <v>632</v>
      </c>
      <c r="B233" s="291" t="s">
        <v>632</v>
      </c>
      <c r="C233" s="291" t="s">
        <v>630</v>
      </c>
      <c r="D233" s="291" t="s">
        <v>1208</v>
      </c>
      <c r="E233" s="82" t="s">
        <v>199</v>
      </c>
      <c r="F233" s="109"/>
      <c r="G233" s="109"/>
      <c r="H233" s="133">
        <f t="shared" si="39"/>
        <v>0</v>
      </c>
      <c r="I233" s="109"/>
      <c r="J233" s="109"/>
      <c r="K233" s="133">
        <f t="shared" si="40"/>
        <v>0</v>
      </c>
      <c r="L233" s="109"/>
      <c r="M233" s="109"/>
      <c r="N233" s="313">
        <f t="shared" si="41"/>
        <v>0</v>
      </c>
      <c r="O233" s="24"/>
      <c r="P233" s="1"/>
    </row>
    <row r="234" spans="1:16" s="9" customFormat="1" hidden="1" outlineLevel="4" x14ac:dyDescent="0.2">
      <c r="A234" s="291" t="s">
        <v>632</v>
      </c>
      <c r="B234" s="291" t="s">
        <v>632</v>
      </c>
      <c r="C234" s="291" t="s">
        <v>630</v>
      </c>
      <c r="D234" s="291" t="s">
        <v>1210</v>
      </c>
      <c r="E234" s="82" t="s">
        <v>200</v>
      </c>
      <c r="F234" s="109"/>
      <c r="G234" s="109"/>
      <c r="H234" s="133">
        <f t="shared" si="39"/>
        <v>0</v>
      </c>
      <c r="I234" s="109"/>
      <c r="J234" s="109"/>
      <c r="K234" s="133">
        <f t="shared" si="40"/>
        <v>0</v>
      </c>
      <c r="L234" s="109"/>
      <c r="M234" s="109"/>
      <c r="N234" s="313">
        <f t="shared" si="41"/>
        <v>0</v>
      </c>
      <c r="O234" s="24"/>
      <c r="P234" s="1"/>
    </row>
    <row r="235" spans="1:16" s="9" customFormat="1" hidden="1" outlineLevel="4" x14ac:dyDescent="0.2">
      <c r="A235" s="291" t="s">
        <v>632</v>
      </c>
      <c r="B235" s="291" t="s">
        <v>632</v>
      </c>
      <c r="C235" s="291" t="s">
        <v>630</v>
      </c>
      <c r="D235" s="291" t="s">
        <v>1212</v>
      </c>
      <c r="E235" s="82" t="s">
        <v>1351</v>
      </c>
      <c r="F235" s="109"/>
      <c r="G235" s="109"/>
      <c r="H235" s="133">
        <f t="shared" si="39"/>
        <v>0</v>
      </c>
      <c r="I235" s="109"/>
      <c r="J235" s="109"/>
      <c r="K235" s="133">
        <f t="shared" si="40"/>
        <v>0</v>
      </c>
      <c r="L235" s="109"/>
      <c r="M235" s="109"/>
      <c r="N235" s="313">
        <f t="shared" si="41"/>
        <v>0</v>
      </c>
      <c r="O235" s="29"/>
      <c r="P235" s="1"/>
    </row>
    <row r="236" spans="1:16" s="9" customFormat="1" hidden="1" outlineLevel="4" x14ac:dyDescent="0.2">
      <c r="A236" s="291" t="s">
        <v>632</v>
      </c>
      <c r="B236" s="291" t="s">
        <v>632</v>
      </c>
      <c r="C236" s="291" t="s">
        <v>630</v>
      </c>
      <c r="D236" s="291" t="s">
        <v>1213</v>
      </c>
      <c r="E236" s="82" t="s">
        <v>202</v>
      </c>
      <c r="F236" s="109"/>
      <c r="G236" s="109"/>
      <c r="H236" s="133">
        <f t="shared" si="39"/>
        <v>0</v>
      </c>
      <c r="I236" s="109"/>
      <c r="J236" s="109"/>
      <c r="K236" s="133">
        <f t="shared" si="40"/>
        <v>0</v>
      </c>
      <c r="L236" s="109"/>
      <c r="M236" s="109"/>
      <c r="N236" s="313">
        <f t="shared" si="41"/>
        <v>0</v>
      </c>
      <c r="O236" s="29"/>
      <c r="P236" s="1"/>
    </row>
    <row r="237" spans="1:16" s="9" customFormat="1" hidden="1" outlineLevel="4" x14ac:dyDescent="0.2">
      <c r="A237" s="291" t="s">
        <v>632</v>
      </c>
      <c r="B237" s="291" t="s">
        <v>632</v>
      </c>
      <c r="C237" s="291" t="s">
        <v>630</v>
      </c>
      <c r="D237" s="291" t="s">
        <v>1214</v>
      </c>
      <c r="E237" s="82" t="s">
        <v>203</v>
      </c>
      <c r="F237" s="109"/>
      <c r="G237" s="109"/>
      <c r="H237" s="133">
        <f t="shared" si="39"/>
        <v>0</v>
      </c>
      <c r="I237" s="109"/>
      <c r="J237" s="109"/>
      <c r="K237" s="133">
        <f t="shared" si="40"/>
        <v>0</v>
      </c>
      <c r="L237" s="109"/>
      <c r="M237" s="109"/>
      <c r="N237" s="313">
        <f t="shared" si="41"/>
        <v>0</v>
      </c>
      <c r="O237" s="24"/>
      <c r="P237" s="1"/>
    </row>
    <row r="238" spans="1:16" s="9" customFormat="1" hidden="1" outlineLevel="4" x14ac:dyDescent="0.2">
      <c r="A238" s="291" t="s">
        <v>632</v>
      </c>
      <c r="B238" s="291" t="s">
        <v>632</v>
      </c>
      <c r="C238" s="291" t="s">
        <v>630</v>
      </c>
      <c r="D238" s="291" t="s">
        <v>1215</v>
      </c>
      <c r="E238" s="82" t="s">
        <v>205</v>
      </c>
      <c r="F238" s="109"/>
      <c r="G238" s="109"/>
      <c r="H238" s="133">
        <f t="shared" si="39"/>
        <v>0</v>
      </c>
      <c r="I238" s="109"/>
      <c r="J238" s="109"/>
      <c r="K238" s="133">
        <f t="shared" si="40"/>
        <v>0</v>
      </c>
      <c r="L238" s="109"/>
      <c r="M238" s="109"/>
      <c r="N238" s="313">
        <f t="shared" si="41"/>
        <v>0</v>
      </c>
      <c r="O238" s="29"/>
      <c r="P238" s="1"/>
    </row>
    <row r="239" spans="1:16" s="9" customFormat="1" ht="22.5" hidden="1" outlineLevel="4" x14ac:dyDescent="0.2">
      <c r="A239" s="291" t="s">
        <v>632</v>
      </c>
      <c r="B239" s="291" t="s">
        <v>632</v>
      </c>
      <c r="C239" s="291" t="s">
        <v>630</v>
      </c>
      <c r="D239" s="291" t="s">
        <v>1216</v>
      </c>
      <c r="E239" s="82" t="s">
        <v>1352</v>
      </c>
      <c r="F239" s="109"/>
      <c r="G239" s="109"/>
      <c r="H239" s="133">
        <f t="shared" si="39"/>
        <v>0</v>
      </c>
      <c r="I239" s="109"/>
      <c r="J239" s="109"/>
      <c r="K239" s="133">
        <f t="shared" si="40"/>
        <v>0</v>
      </c>
      <c r="L239" s="109"/>
      <c r="M239" s="109"/>
      <c r="N239" s="313">
        <f t="shared" si="41"/>
        <v>0</v>
      </c>
      <c r="O239" s="29"/>
      <c r="P239" s="1"/>
    </row>
    <row r="240" spans="1:16" s="9" customFormat="1" hidden="1" outlineLevel="4" x14ac:dyDescent="0.2">
      <c r="A240" s="291" t="s">
        <v>632</v>
      </c>
      <c r="B240" s="291" t="s">
        <v>632</v>
      </c>
      <c r="C240" s="291" t="s">
        <v>630</v>
      </c>
      <c r="D240" s="291" t="s">
        <v>1217</v>
      </c>
      <c r="E240" s="82" t="s">
        <v>204</v>
      </c>
      <c r="F240" s="109"/>
      <c r="G240" s="109"/>
      <c r="H240" s="133">
        <f t="shared" si="39"/>
        <v>0</v>
      </c>
      <c r="I240" s="109"/>
      <c r="J240" s="109"/>
      <c r="K240" s="133">
        <f t="shared" si="40"/>
        <v>0</v>
      </c>
      <c r="L240" s="109"/>
      <c r="M240" s="109"/>
      <c r="N240" s="313">
        <f t="shared" si="41"/>
        <v>0</v>
      </c>
      <c r="O240" s="29"/>
      <c r="P240" s="1"/>
    </row>
    <row r="241" spans="1:16" s="9" customFormat="1" ht="22.5" hidden="1" outlineLevel="4" x14ac:dyDescent="0.2">
      <c r="A241" s="291" t="s">
        <v>632</v>
      </c>
      <c r="B241" s="291" t="s">
        <v>632</v>
      </c>
      <c r="C241" s="291" t="s">
        <v>630</v>
      </c>
      <c r="D241" s="291" t="s">
        <v>1218</v>
      </c>
      <c r="E241" s="82" t="s">
        <v>1353</v>
      </c>
      <c r="F241" s="109"/>
      <c r="G241" s="109"/>
      <c r="H241" s="133">
        <f t="shared" si="39"/>
        <v>0</v>
      </c>
      <c r="I241" s="109"/>
      <c r="J241" s="109"/>
      <c r="K241" s="133">
        <f t="shared" si="40"/>
        <v>0</v>
      </c>
      <c r="L241" s="109"/>
      <c r="M241" s="109"/>
      <c r="N241" s="313">
        <f t="shared" si="41"/>
        <v>0</v>
      </c>
      <c r="O241" s="24"/>
      <c r="P241" s="1"/>
    </row>
    <row r="242" spans="1:16" s="9" customFormat="1" hidden="1" outlineLevel="4" x14ac:dyDescent="0.2">
      <c r="A242" s="291" t="s">
        <v>632</v>
      </c>
      <c r="B242" s="291" t="s">
        <v>632</v>
      </c>
      <c r="C242" s="291" t="s">
        <v>630</v>
      </c>
      <c r="D242" s="291" t="s">
        <v>1219</v>
      </c>
      <c r="E242" s="82" t="s">
        <v>1354</v>
      </c>
      <c r="F242" s="109"/>
      <c r="G242" s="109"/>
      <c r="H242" s="133">
        <f t="shared" ref="H242:H351" si="43">F242+G242</f>
        <v>0</v>
      </c>
      <c r="I242" s="109"/>
      <c r="J242" s="109"/>
      <c r="K242" s="133">
        <f t="shared" ref="K242:K351" si="44">I242+J242</f>
        <v>0</v>
      </c>
      <c r="L242" s="109"/>
      <c r="M242" s="109"/>
      <c r="N242" s="313">
        <f t="shared" ref="N242:N351" si="45">L242+M242</f>
        <v>0</v>
      </c>
      <c r="O242" s="35"/>
      <c r="P242" s="1"/>
    </row>
    <row r="243" spans="1:16" s="9" customFormat="1" ht="22.5" hidden="1" outlineLevel="4" x14ac:dyDescent="0.2">
      <c r="A243" s="291" t="s">
        <v>632</v>
      </c>
      <c r="B243" s="291" t="s">
        <v>632</v>
      </c>
      <c r="C243" s="291" t="s">
        <v>630</v>
      </c>
      <c r="D243" s="291" t="s">
        <v>1221</v>
      </c>
      <c r="E243" s="82" t="s">
        <v>1052</v>
      </c>
      <c r="F243" s="109"/>
      <c r="G243" s="109"/>
      <c r="H243" s="133">
        <f t="shared" si="43"/>
        <v>0</v>
      </c>
      <c r="I243" s="109"/>
      <c r="J243" s="109"/>
      <c r="K243" s="133">
        <f t="shared" si="44"/>
        <v>0</v>
      </c>
      <c r="L243" s="109"/>
      <c r="M243" s="109"/>
      <c r="N243" s="313">
        <f t="shared" si="45"/>
        <v>0</v>
      </c>
      <c r="O243" s="28"/>
      <c r="P243" s="1"/>
    </row>
    <row r="244" spans="1:16" s="9" customFormat="1" ht="22.5" hidden="1" outlineLevel="4" x14ac:dyDescent="0.2">
      <c r="A244" s="291" t="s">
        <v>632</v>
      </c>
      <c r="B244" s="291" t="s">
        <v>632</v>
      </c>
      <c r="C244" s="291" t="s">
        <v>630</v>
      </c>
      <c r="D244" s="291" t="s">
        <v>1223</v>
      </c>
      <c r="E244" s="82" t="s">
        <v>1355</v>
      </c>
      <c r="F244" s="109"/>
      <c r="G244" s="109"/>
      <c r="H244" s="133">
        <f t="shared" ref="H244" si="46">F244+G244</f>
        <v>0</v>
      </c>
      <c r="I244" s="109"/>
      <c r="J244" s="109"/>
      <c r="K244" s="133">
        <f t="shared" ref="K244" si="47">I244+J244</f>
        <v>0</v>
      </c>
      <c r="L244" s="109"/>
      <c r="M244" s="109"/>
      <c r="N244" s="313">
        <f t="shared" ref="N244" si="48">L244+M244</f>
        <v>0</v>
      </c>
      <c r="O244" s="24"/>
      <c r="P244" s="1"/>
    </row>
    <row r="245" spans="1:16" s="9" customFormat="1" hidden="1" outlineLevel="4" x14ac:dyDescent="0.2">
      <c r="A245" s="291" t="s">
        <v>632</v>
      </c>
      <c r="B245" s="291" t="s">
        <v>632</v>
      </c>
      <c r="C245" s="291" t="s">
        <v>630</v>
      </c>
      <c r="D245" s="291" t="s">
        <v>1224</v>
      </c>
      <c r="E245" s="82" t="s">
        <v>756</v>
      </c>
      <c r="F245" s="109"/>
      <c r="G245" s="109"/>
      <c r="H245" s="133">
        <f t="shared" ref="H245" si="49">F245+G245</f>
        <v>0</v>
      </c>
      <c r="I245" s="109"/>
      <c r="J245" s="109"/>
      <c r="K245" s="133">
        <f t="shared" ref="K245:K254" si="50">I245+J245</f>
        <v>0</v>
      </c>
      <c r="L245" s="109"/>
      <c r="M245" s="109"/>
      <c r="N245" s="313">
        <f t="shared" ref="N245:N254" si="51">L245+M245</f>
        <v>0</v>
      </c>
      <c r="O245" s="29"/>
      <c r="P245" s="1"/>
    </row>
    <row r="246" spans="1:16" s="9" customFormat="1" ht="22.5" hidden="1" outlineLevel="4" x14ac:dyDescent="0.2">
      <c r="A246" s="291" t="s">
        <v>632</v>
      </c>
      <c r="B246" s="291" t="s">
        <v>632</v>
      </c>
      <c r="C246" s="291" t="s">
        <v>630</v>
      </c>
      <c r="D246" s="291" t="s">
        <v>1225</v>
      </c>
      <c r="E246" s="82" t="s">
        <v>1453</v>
      </c>
      <c r="F246" s="109"/>
      <c r="G246" s="109"/>
      <c r="H246" s="133">
        <f t="shared" ref="H246:H254" si="52">F246+G246</f>
        <v>0</v>
      </c>
      <c r="I246" s="109"/>
      <c r="J246" s="109"/>
      <c r="K246" s="133">
        <f t="shared" ref="K246:K253" si="53">I246+J246</f>
        <v>0</v>
      </c>
      <c r="L246" s="109"/>
      <c r="M246" s="109"/>
      <c r="N246" s="313">
        <f t="shared" ref="N246:N252" si="54">L246+M246</f>
        <v>0</v>
      </c>
      <c r="O246" s="29"/>
      <c r="P246" s="1"/>
    </row>
    <row r="247" spans="1:16" s="9" customFormat="1" ht="22.5" hidden="1" outlineLevel="4" x14ac:dyDescent="0.2">
      <c r="A247" s="291" t="s">
        <v>632</v>
      </c>
      <c r="B247" s="291" t="s">
        <v>632</v>
      </c>
      <c r="C247" s="291" t="s">
        <v>630</v>
      </c>
      <c r="D247" s="291" t="s">
        <v>1226</v>
      </c>
      <c r="E247" s="82" t="s">
        <v>1509</v>
      </c>
      <c r="F247" s="109"/>
      <c r="G247" s="109"/>
      <c r="H247" s="133">
        <f>F247+G247</f>
        <v>0</v>
      </c>
      <c r="I247" s="109"/>
      <c r="J247" s="109"/>
      <c r="K247" s="133">
        <f t="shared" si="53"/>
        <v>0</v>
      </c>
      <c r="L247" s="109"/>
      <c r="M247" s="109"/>
      <c r="N247" s="313">
        <f t="shared" si="54"/>
        <v>0</v>
      </c>
      <c r="O247" s="29"/>
      <c r="P247" s="1"/>
    </row>
    <row r="248" spans="1:16" s="9" customFormat="1" ht="22.5" hidden="1" outlineLevel="4" x14ac:dyDescent="0.2">
      <c r="A248" s="291" t="s">
        <v>632</v>
      </c>
      <c r="B248" s="291" t="s">
        <v>632</v>
      </c>
      <c r="C248" s="291" t="s">
        <v>630</v>
      </c>
      <c r="D248" s="291" t="s">
        <v>1228</v>
      </c>
      <c r="E248" s="82" t="s">
        <v>1510</v>
      </c>
      <c r="F248" s="109"/>
      <c r="G248" s="109"/>
      <c r="H248" s="133">
        <f t="shared" si="52"/>
        <v>0</v>
      </c>
      <c r="I248" s="109"/>
      <c r="J248" s="109"/>
      <c r="K248" s="133">
        <f t="shared" si="53"/>
        <v>0</v>
      </c>
      <c r="L248" s="109"/>
      <c r="M248" s="109"/>
      <c r="N248" s="313">
        <f t="shared" si="54"/>
        <v>0</v>
      </c>
      <c r="O248" s="29"/>
      <c r="P248" s="1"/>
    </row>
    <row r="249" spans="1:16" s="9" customFormat="1" hidden="1" outlineLevel="4" x14ac:dyDescent="0.2">
      <c r="A249" s="291" t="s">
        <v>632</v>
      </c>
      <c r="B249" s="291" t="s">
        <v>632</v>
      </c>
      <c r="C249" s="291" t="s">
        <v>630</v>
      </c>
      <c r="D249" s="291" t="s">
        <v>1229</v>
      </c>
      <c r="E249" s="82" t="s">
        <v>1511</v>
      </c>
      <c r="F249" s="109"/>
      <c r="G249" s="109"/>
      <c r="H249" s="133">
        <f t="shared" si="52"/>
        <v>0</v>
      </c>
      <c r="I249" s="109"/>
      <c r="J249" s="109"/>
      <c r="K249" s="133">
        <f t="shared" si="53"/>
        <v>0</v>
      </c>
      <c r="L249" s="109"/>
      <c r="M249" s="109"/>
      <c r="N249" s="313">
        <f t="shared" si="54"/>
        <v>0</v>
      </c>
      <c r="O249" s="29"/>
      <c r="P249" s="1"/>
    </row>
    <row r="250" spans="1:16" s="9" customFormat="1" hidden="1" outlineLevel="4" x14ac:dyDescent="0.2">
      <c r="A250" s="291" t="s">
        <v>632</v>
      </c>
      <c r="B250" s="291" t="s">
        <v>632</v>
      </c>
      <c r="C250" s="291" t="s">
        <v>630</v>
      </c>
      <c r="D250" s="291" t="s">
        <v>1230</v>
      </c>
      <c r="E250" s="82" t="s">
        <v>1512</v>
      </c>
      <c r="F250" s="109"/>
      <c r="G250" s="109"/>
      <c r="H250" s="133">
        <f t="shared" si="52"/>
        <v>0</v>
      </c>
      <c r="I250" s="109"/>
      <c r="J250" s="109"/>
      <c r="K250" s="133">
        <f t="shared" si="53"/>
        <v>0</v>
      </c>
      <c r="L250" s="109"/>
      <c r="M250" s="109"/>
      <c r="N250" s="313">
        <f t="shared" si="54"/>
        <v>0</v>
      </c>
      <c r="O250" s="29"/>
      <c r="P250" s="1"/>
    </row>
    <row r="251" spans="1:16" s="9" customFormat="1" hidden="1" outlineLevel="4" x14ac:dyDescent="0.2">
      <c r="A251" s="291" t="s">
        <v>632</v>
      </c>
      <c r="B251" s="291" t="s">
        <v>632</v>
      </c>
      <c r="C251" s="291" t="s">
        <v>630</v>
      </c>
      <c r="D251" s="291" t="s">
        <v>1231</v>
      </c>
      <c r="E251" s="82" t="s">
        <v>1868</v>
      </c>
      <c r="F251" s="109"/>
      <c r="G251" s="109"/>
      <c r="H251" s="133">
        <f t="shared" si="52"/>
        <v>0</v>
      </c>
      <c r="I251" s="109"/>
      <c r="J251" s="109"/>
      <c r="K251" s="133">
        <f t="shared" si="53"/>
        <v>0</v>
      </c>
      <c r="L251" s="109"/>
      <c r="M251" s="109"/>
      <c r="N251" s="313">
        <f t="shared" si="54"/>
        <v>0</v>
      </c>
      <c r="O251" s="29"/>
      <c r="P251" s="1"/>
    </row>
    <row r="252" spans="1:16" s="9" customFormat="1" hidden="1" outlineLevel="4" x14ac:dyDescent="0.2">
      <c r="A252" s="291" t="s">
        <v>632</v>
      </c>
      <c r="B252" s="291" t="s">
        <v>632</v>
      </c>
      <c r="C252" s="291" t="s">
        <v>630</v>
      </c>
      <c r="D252" s="291" t="s">
        <v>1232</v>
      </c>
      <c r="E252" s="82" t="s">
        <v>1869</v>
      </c>
      <c r="F252" s="109"/>
      <c r="G252" s="109"/>
      <c r="H252" s="133">
        <f t="shared" si="52"/>
        <v>0</v>
      </c>
      <c r="I252" s="109"/>
      <c r="J252" s="109"/>
      <c r="K252" s="133">
        <f t="shared" si="53"/>
        <v>0</v>
      </c>
      <c r="L252" s="109"/>
      <c r="M252" s="109"/>
      <c r="N252" s="313">
        <f t="shared" si="54"/>
        <v>0</v>
      </c>
      <c r="O252" s="29"/>
      <c r="P252" s="1"/>
    </row>
    <row r="253" spans="1:16" s="9" customFormat="1" hidden="1" outlineLevel="4" x14ac:dyDescent="0.2">
      <c r="A253" s="291" t="s">
        <v>632</v>
      </c>
      <c r="B253" s="291" t="s">
        <v>632</v>
      </c>
      <c r="C253" s="291" t="s">
        <v>630</v>
      </c>
      <c r="D253" s="291" t="s">
        <v>1454</v>
      </c>
      <c r="E253" s="82" t="s">
        <v>1455</v>
      </c>
      <c r="F253" s="109"/>
      <c r="G253" s="109"/>
      <c r="H253" s="133">
        <f t="shared" si="52"/>
        <v>0</v>
      </c>
      <c r="I253" s="109"/>
      <c r="J253" s="109"/>
      <c r="K253" s="133">
        <f t="shared" si="53"/>
        <v>0</v>
      </c>
      <c r="L253" s="109"/>
      <c r="M253" s="109"/>
      <c r="N253" s="313">
        <f t="shared" ref="N253" si="55">L253+M253</f>
        <v>0</v>
      </c>
      <c r="O253" s="29"/>
      <c r="P253" s="1"/>
    </row>
    <row r="254" spans="1:16" s="9" customFormat="1" hidden="1" outlineLevel="4" x14ac:dyDescent="0.2">
      <c r="A254" s="291" t="s">
        <v>632</v>
      </c>
      <c r="B254" s="291" t="s">
        <v>632</v>
      </c>
      <c r="C254" s="291" t="s">
        <v>630</v>
      </c>
      <c r="D254" s="291"/>
      <c r="E254" s="11"/>
      <c r="F254" s="109"/>
      <c r="G254" s="109"/>
      <c r="H254" s="133">
        <f t="shared" si="52"/>
        <v>0</v>
      </c>
      <c r="I254" s="109"/>
      <c r="J254" s="109"/>
      <c r="K254" s="133">
        <f t="shared" si="50"/>
        <v>0</v>
      </c>
      <c r="L254" s="109"/>
      <c r="M254" s="109"/>
      <c r="N254" s="313">
        <f t="shared" si="51"/>
        <v>0</v>
      </c>
      <c r="O254" s="29"/>
      <c r="P254" s="1"/>
    </row>
    <row r="255" spans="1:16" ht="23.25" customHeight="1" outlineLevel="2" collapsed="1" x14ac:dyDescent="0.2">
      <c r="A255" s="269" t="s">
        <v>632</v>
      </c>
      <c r="B255" s="269" t="s">
        <v>632</v>
      </c>
      <c r="C255" s="269" t="s">
        <v>631</v>
      </c>
      <c r="D255" s="269"/>
      <c r="E255" s="81" t="s">
        <v>828</v>
      </c>
      <c r="F255" s="108">
        <f>SUM(F256:F293)</f>
        <v>0</v>
      </c>
      <c r="G255" s="108">
        <f>SUM(G256:G293)</f>
        <v>0</v>
      </c>
      <c r="H255" s="108">
        <f>G255+F255</f>
        <v>0</v>
      </c>
      <c r="I255" s="108">
        <f>SUM(I256:I293)</f>
        <v>0</v>
      </c>
      <c r="J255" s="108">
        <f>SUM(J256:J293)</f>
        <v>0</v>
      </c>
      <c r="K255" s="108">
        <f>J255+I255</f>
        <v>0</v>
      </c>
      <c r="L255" s="108">
        <f>SUM(L256:L293)</f>
        <v>0</v>
      </c>
      <c r="M255" s="108">
        <f>SUM(M256:M293)</f>
        <v>0</v>
      </c>
      <c r="N255" s="111">
        <f>L255+M255</f>
        <v>0</v>
      </c>
      <c r="O255" s="31"/>
    </row>
    <row r="256" spans="1:16" s="9" customFormat="1" hidden="1" outlineLevel="4" x14ac:dyDescent="0.2">
      <c r="A256" s="291" t="s">
        <v>632</v>
      </c>
      <c r="B256" s="291" t="s">
        <v>632</v>
      </c>
      <c r="C256" s="291" t="s">
        <v>631</v>
      </c>
      <c r="D256" s="291" t="s">
        <v>1103</v>
      </c>
      <c r="E256" s="82" t="s">
        <v>206</v>
      </c>
      <c r="F256" s="109"/>
      <c r="G256" s="109"/>
      <c r="H256" s="133">
        <f>F256+G256</f>
        <v>0</v>
      </c>
      <c r="I256" s="109"/>
      <c r="J256" s="109"/>
      <c r="K256" s="133">
        <f t="shared" si="44"/>
        <v>0</v>
      </c>
      <c r="L256" s="109"/>
      <c r="M256" s="109"/>
      <c r="N256" s="313">
        <f>L256+M256</f>
        <v>0</v>
      </c>
      <c r="O256" s="29"/>
      <c r="P256" s="1"/>
    </row>
    <row r="257" spans="1:16" s="9" customFormat="1" hidden="1" outlineLevel="4" x14ac:dyDescent="0.2">
      <c r="A257" s="291" t="s">
        <v>632</v>
      </c>
      <c r="B257" s="291" t="s">
        <v>632</v>
      </c>
      <c r="C257" s="291" t="s">
        <v>631</v>
      </c>
      <c r="D257" s="291" t="s">
        <v>1105</v>
      </c>
      <c r="E257" s="82" t="s">
        <v>207</v>
      </c>
      <c r="F257" s="109"/>
      <c r="G257" s="109"/>
      <c r="H257" s="133">
        <f t="shared" si="43"/>
        <v>0</v>
      </c>
      <c r="I257" s="109"/>
      <c r="J257" s="109"/>
      <c r="K257" s="133">
        <f t="shared" si="44"/>
        <v>0</v>
      </c>
      <c r="L257" s="109"/>
      <c r="M257" s="109"/>
      <c r="N257" s="313">
        <f t="shared" si="45"/>
        <v>0</v>
      </c>
      <c r="O257" s="29"/>
      <c r="P257" s="1"/>
    </row>
    <row r="258" spans="1:16" s="9" customFormat="1" ht="22.5" hidden="1" outlineLevel="4" x14ac:dyDescent="0.2">
      <c r="A258" s="291" t="s">
        <v>632</v>
      </c>
      <c r="B258" s="291" t="s">
        <v>632</v>
      </c>
      <c r="C258" s="291" t="s">
        <v>631</v>
      </c>
      <c r="D258" s="291" t="s">
        <v>1109</v>
      </c>
      <c r="E258" s="82" t="s">
        <v>1356</v>
      </c>
      <c r="F258" s="109"/>
      <c r="G258" s="109"/>
      <c r="H258" s="133">
        <f t="shared" si="43"/>
        <v>0</v>
      </c>
      <c r="I258" s="109"/>
      <c r="J258" s="109"/>
      <c r="K258" s="133">
        <f t="shared" si="44"/>
        <v>0</v>
      </c>
      <c r="L258" s="109"/>
      <c r="M258" s="109"/>
      <c r="N258" s="313">
        <f t="shared" si="45"/>
        <v>0</v>
      </c>
      <c r="O258" s="29"/>
      <c r="P258" s="1"/>
    </row>
    <row r="259" spans="1:16" s="9" customFormat="1" hidden="1" outlineLevel="4" x14ac:dyDescent="0.2">
      <c r="A259" s="291" t="s">
        <v>632</v>
      </c>
      <c r="B259" s="291" t="s">
        <v>632</v>
      </c>
      <c r="C259" s="291" t="s">
        <v>631</v>
      </c>
      <c r="D259" s="291" t="s">
        <v>1107</v>
      </c>
      <c r="E259" s="82" t="s">
        <v>208</v>
      </c>
      <c r="F259" s="109"/>
      <c r="G259" s="109"/>
      <c r="H259" s="133">
        <f t="shared" si="43"/>
        <v>0</v>
      </c>
      <c r="I259" s="109"/>
      <c r="J259" s="109"/>
      <c r="K259" s="133">
        <f t="shared" si="44"/>
        <v>0</v>
      </c>
      <c r="L259" s="109"/>
      <c r="M259" s="109"/>
      <c r="N259" s="313">
        <f t="shared" si="45"/>
        <v>0</v>
      </c>
      <c r="O259" s="24"/>
      <c r="P259" s="1"/>
    </row>
    <row r="260" spans="1:16" s="9" customFormat="1" hidden="1" outlineLevel="4" x14ac:dyDescent="0.2">
      <c r="A260" s="291" t="s">
        <v>632</v>
      </c>
      <c r="B260" s="291" t="s">
        <v>632</v>
      </c>
      <c r="C260" s="291" t="s">
        <v>631</v>
      </c>
      <c r="D260" s="291" t="s">
        <v>1110</v>
      </c>
      <c r="E260" s="82" t="s">
        <v>209</v>
      </c>
      <c r="F260" s="109"/>
      <c r="G260" s="109"/>
      <c r="H260" s="133">
        <f t="shared" si="43"/>
        <v>0</v>
      </c>
      <c r="I260" s="109"/>
      <c r="J260" s="109"/>
      <c r="K260" s="133">
        <f t="shared" si="44"/>
        <v>0</v>
      </c>
      <c r="L260" s="109"/>
      <c r="M260" s="109"/>
      <c r="N260" s="313">
        <f t="shared" si="45"/>
        <v>0</v>
      </c>
      <c r="O260" s="24"/>
      <c r="P260" s="1"/>
    </row>
    <row r="261" spans="1:16" s="9" customFormat="1" ht="25.5" hidden="1" customHeight="1" outlineLevel="4" x14ac:dyDescent="0.2">
      <c r="A261" s="291" t="s">
        <v>632</v>
      </c>
      <c r="B261" s="291" t="s">
        <v>632</v>
      </c>
      <c r="C261" s="291" t="s">
        <v>631</v>
      </c>
      <c r="D261" s="291" t="s">
        <v>1111</v>
      </c>
      <c r="E261" s="82" t="s">
        <v>210</v>
      </c>
      <c r="F261" s="109"/>
      <c r="G261" s="109"/>
      <c r="H261" s="133">
        <f t="shared" si="43"/>
        <v>0</v>
      </c>
      <c r="I261" s="109"/>
      <c r="J261" s="109"/>
      <c r="K261" s="133">
        <f t="shared" si="44"/>
        <v>0</v>
      </c>
      <c r="L261" s="109"/>
      <c r="M261" s="109"/>
      <c r="N261" s="313">
        <f t="shared" si="45"/>
        <v>0</v>
      </c>
      <c r="O261" s="24"/>
      <c r="P261" s="1"/>
    </row>
    <row r="262" spans="1:16" s="9" customFormat="1" ht="22.5" hidden="1" outlineLevel="4" x14ac:dyDescent="0.2">
      <c r="A262" s="291" t="s">
        <v>632</v>
      </c>
      <c r="B262" s="291" t="s">
        <v>632</v>
      </c>
      <c r="C262" s="291" t="s">
        <v>631</v>
      </c>
      <c r="D262" s="291" t="s">
        <v>1112</v>
      </c>
      <c r="E262" s="82" t="s">
        <v>211</v>
      </c>
      <c r="F262" s="109"/>
      <c r="G262" s="109"/>
      <c r="H262" s="133">
        <f t="shared" si="43"/>
        <v>0</v>
      </c>
      <c r="I262" s="109"/>
      <c r="J262" s="109"/>
      <c r="K262" s="133">
        <f t="shared" si="44"/>
        <v>0</v>
      </c>
      <c r="L262" s="109"/>
      <c r="M262" s="109"/>
      <c r="N262" s="314">
        <f t="shared" si="45"/>
        <v>0</v>
      </c>
      <c r="O262" s="35"/>
      <c r="P262" s="1"/>
    </row>
    <row r="263" spans="1:16" s="9" customFormat="1" hidden="1" outlineLevel="4" x14ac:dyDescent="0.2">
      <c r="A263" s="291" t="s">
        <v>632</v>
      </c>
      <c r="B263" s="291" t="s">
        <v>632</v>
      </c>
      <c r="C263" s="291" t="s">
        <v>631</v>
      </c>
      <c r="D263" s="291" t="s">
        <v>1108</v>
      </c>
      <c r="E263" s="82" t="s">
        <v>212</v>
      </c>
      <c r="F263" s="109"/>
      <c r="G263" s="109"/>
      <c r="H263" s="133">
        <f t="shared" si="43"/>
        <v>0</v>
      </c>
      <c r="I263" s="109"/>
      <c r="J263" s="109"/>
      <c r="K263" s="133">
        <f t="shared" si="44"/>
        <v>0</v>
      </c>
      <c r="L263" s="109"/>
      <c r="M263" s="109"/>
      <c r="N263" s="313">
        <f t="shared" si="45"/>
        <v>0</v>
      </c>
      <c r="O263" s="24"/>
      <c r="P263" s="1"/>
    </row>
    <row r="264" spans="1:16" s="9" customFormat="1" hidden="1" outlineLevel="4" x14ac:dyDescent="0.2">
      <c r="A264" s="291" t="s">
        <v>632</v>
      </c>
      <c r="B264" s="291" t="s">
        <v>632</v>
      </c>
      <c r="C264" s="291" t="s">
        <v>631</v>
      </c>
      <c r="D264" s="291" t="s">
        <v>1162</v>
      </c>
      <c r="E264" s="82" t="s">
        <v>213</v>
      </c>
      <c r="F264" s="109"/>
      <c r="G264" s="109"/>
      <c r="H264" s="133">
        <f t="shared" si="43"/>
        <v>0</v>
      </c>
      <c r="I264" s="109"/>
      <c r="J264" s="109"/>
      <c r="K264" s="133">
        <f t="shared" si="44"/>
        <v>0</v>
      </c>
      <c r="L264" s="109"/>
      <c r="M264" s="109"/>
      <c r="N264" s="313">
        <f t="shared" si="45"/>
        <v>0</v>
      </c>
      <c r="O264" s="24"/>
      <c r="P264" s="1"/>
    </row>
    <row r="265" spans="1:16" s="9" customFormat="1" ht="22.5" hidden="1" outlineLevel="4" x14ac:dyDescent="0.2">
      <c r="A265" s="291" t="s">
        <v>632</v>
      </c>
      <c r="B265" s="291" t="s">
        <v>632</v>
      </c>
      <c r="C265" s="291" t="s">
        <v>631</v>
      </c>
      <c r="D265" s="291" t="s">
        <v>1163</v>
      </c>
      <c r="E265" s="82" t="s">
        <v>1357</v>
      </c>
      <c r="F265" s="109"/>
      <c r="G265" s="109"/>
      <c r="H265" s="133">
        <f t="shared" si="43"/>
        <v>0</v>
      </c>
      <c r="I265" s="109"/>
      <c r="J265" s="109"/>
      <c r="K265" s="133">
        <f t="shared" si="44"/>
        <v>0</v>
      </c>
      <c r="L265" s="109"/>
      <c r="M265" s="109"/>
      <c r="N265" s="313">
        <f t="shared" si="45"/>
        <v>0</v>
      </c>
      <c r="O265" s="29"/>
      <c r="P265" s="1"/>
    </row>
    <row r="266" spans="1:16" s="9" customFormat="1" ht="23.25" hidden="1" customHeight="1" outlineLevel="4" x14ac:dyDescent="0.2">
      <c r="A266" s="291" t="s">
        <v>632</v>
      </c>
      <c r="B266" s="291" t="s">
        <v>632</v>
      </c>
      <c r="C266" s="291" t="s">
        <v>631</v>
      </c>
      <c r="D266" s="291" t="s">
        <v>1164</v>
      </c>
      <c r="E266" s="82" t="s">
        <v>214</v>
      </c>
      <c r="F266" s="109"/>
      <c r="G266" s="109"/>
      <c r="H266" s="133">
        <f t="shared" si="43"/>
        <v>0</v>
      </c>
      <c r="I266" s="109"/>
      <c r="J266" s="109"/>
      <c r="K266" s="133">
        <f t="shared" si="44"/>
        <v>0</v>
      </c>
      <c r="L266" s="109"/>
      <c r="M266" s="109"/>
      <c r="N266" s="313">
        <f t="shared" si="45"/>
        <v>0</v>
      </c>
      <c r="O266" s="24"/>
      <c r="P266" s="1"/>
    </row>
    <row r="267" spans="1:16" s="9" customFormat="1" hidden="1" outlineLevel="4" x14ac:dyDescent="0.2">
      <c r="A267" s="291" t="s">
        <v>632</v>
      </c>
      <c r="B267" s="291" t="s">
        <v>632</v>
      </c>
      <c r="C267" s="291" t="s">
        <v>631</v>
      </c>
      <c r="D267" s="291" t="s">
        <v>1165</v>
      </c>
      <c r="E267" s="82" t="s">
        <v>1358</v>
      </c>
      <c r="F267" s="109"/>
      <c r="G267" s="109"/>
      <c r="H267" s="133">
        <f t="shared" ref="H267:H273" si="56">F267+G267</f>
        <v>0</v>
      </c>
      <c r="I267" s="109"/>
      <c r="J267" s="109"/>
      <c r="K267" s="133">
        <f t="shared" ref="K267:K273" si="57">I267+J267</f>
        <v>0</v>
      </c>
      <c r="L267" s="109"/>
      <c r="M267" s="109"/>
      <c r="N267" s="313">
        <f t="shared" ref="N267:N273" si="58">L267+M267</f>
        <v>0</v>
      </c>
      <c r="O267" s="29"/>
      <c r="P267" s="1"/>
    </row>
    <row r="268" spans="1:16" s="9" customFormat="1" ht="22.5" hidden="1" outlineLevel="4" x14ac:dyDescent="0.2">
      <c r="A268" s="291" t="s">
        <v>632</v>
      </c>
      <c r="B268" s="291" t="s">
        <v>632</v>
      </c>
      <c r="C268" s="291" t="s">
        <v>631</v>
      </c>
      <c r="D268" s="291" t="s">
        <v>1166</v>
      </c>
      <c r="E268" s="82" t="s">
        <v>1359</v>
      </c>
      <c r="F268" s="109"/>
      <c r="G268" s="109"/>
      <c r="H268" s="133">
        <f t="shared" ref="H268:H271" si="59">F268+G268</f>
        <v>0</v>
      </c>
      <c r="I268" s="109"/>
      <c r="J268" s="109"/>
      <c r="K268" s="133">
        <f t="shared" ref="K268:K271" si="60">I268+J268</f>
        <v>0</v>
      </c>
      <c r="L268" s="109"/>
      <c r="M268" s="109"/>
      <c r="N268" s="313">
        <f t="shared" ref="N268:N271" si="61">L268+M268</f>
        <v>0</v>
      </c>
      <c r="O268" s="24"/>
      <c r="P268" s="1"/>
    </row>
    <row r="269" spans="1:16" s="9" customFormat="1" ht="23.25" hidden="1" customHeight="1" outlineLevel="4" x14ac:dyDescent="0.2">
      <c r="A269" s="291" t="s">
        <v>632</v>
      </c>
      <c r="B269" s="291" t="s">
        <v>632</v>
      </c>
      <c r="C269" s="291" t="s">
        <v>631</v>
      </c>
      <c r="D269" s="291" t="s">
        <v>1167</v>
      </c>
      <c r="E269" s="82" t="s">
        <v>1054</v>
      </c>
      <c r="F269" s="109"/>
      <c r="G269" s="109"/>
      <c r="H269" s="133">
        <f t="shared" si="59"/>
        <v>0</v>
      </c>
      <c r="I269" s="109"/>
      <c r="J269" s="109"/>
      <c r="K269" s="133">
        <f t="shared" si="60"/>
        <v>0</v>
      </c>
      <c r="L269" s="109"/>
      <c r="M269" s="109"/>
      <c r="N269" s="313">
        <f t="shared" si="61"/>
        <v>0</v>
      </c>
      <c r="O269" s="35"/>
      <c r="P269" s="1"/>
    </row>
    <row r="270" spans="1:16" s="9" customFormat="1" ht="36" hidden="1" customHeight="1" outlineLevel="4" x14ac:dyDescent="0.2">
      <c r="A270" s="291" t="s">
        <v>632</v>
      </c>
      <c r="B270" s="291" t="s">
        <v>632</v>
      </c>
      <c r="C270" s="291" t="s">
        <v>631</v>
      </c>
      <c r="D270" s="291" t="s">
        <v>1168</v>
      </c>
      <c r="E270" s="82" t="s">
        <v>1360</v>
      </c>
      <c r="F270" s="109"/>
      <c r="G270" s="109"/>
      <c r="H270" s="133">
        <f t="shared" si="59"/>
        <v>0</v>
      </c>
      <c r="I270" s="109"/>
      <c r="J270" s="109"/>
      <c r="K270" s="133">
        <f t="shared" si="60"/>
        <v>0</v>
      </c>
      <c r="L270" s="109"/>
      <c r="M270" s="109"/>
      <c r="N270" s="313">
        <f t="shared" si="61"/>
        <v>0</v>
      </c>
      <c r="O270" s="29"/>
      <c r="P270" s="1"/>
    </row>
    <row r="271" spans="1:16" s="9" customFormat="1" hidden="1" outlineLevel="4" x14ac:dyDescent="0.2">
      <c r="A271" s="291" t="s">
        <v>632</v>
      </c>
      <c r="B271" s="291" t="s">
        <v>632</v>
      </c>
      <c r="C271" s="291" t="s">
        <v>631</v>
      </c>
      <c r="D271" s="291" t="s">
        <v>1169</v>
      </c>
      <c r="E271" s="82" t="s">
        <v>1361</v>
      </c>
      <c r="F271" s="109"/>
      <c r="G271" s="109"/>
      <c r="H271" s="133">
        <f t="shared" si="59"/>
        <v>0</v>
      </c>
      <c r="I271" s="109"/>
      <c r="J271" s="109"/>
      <c r="K271" s="133">
        <f t="shared" si="60"/>
        <v>0</v>
      </c>
      <c r="L271" s="109"/>
      <c r="M271" s="109"/>
      <c r="N271" s="313">
        <f t="shared" si="61"/>
        <v>0</v>
      </c>
      <c r="O271" s="262"/>
      <c r="P271" s="1"/>
    </row>
    <row r="272" spans="1:16" s="9" customFormat="1" hidden="1" outlineLevel="4" x14ac:dyDescent="0.2">
      <c r="A272" s="291" t="s">
        <v>632</v>
      </c>
      <c r="B272" s="291" t="s">
        <v>632</v>
      </c>
      <c r="C272" s="291" t="s">
        <v>631</v>
      </c>
      <c r="D272" s="291" t="s">
        <v>1170</v>
      </c>
      <c r="E272" s="82" t="s">
        <v>1362</v>
      </c>
      <c r="F272" s="109"/>
      <c r="G272" s="109"/>
      <c r="H272" s="133">
        <f t="shared" si="56"/>
        <v>0</v>
      </c>
      <c r="I272" s="109"/>
      <c r="J272" s="109"/>
      <c r="K272" s="133">
        <f t="shared" si="57"/>
        <v>0</v>
      </c>
      <c r="L272" s="109"/>
      <c r="M272" s="109"/>
      <c r="N272" s="313">
        <f t="shared" si="58"/>
        <v>0</v>
      </c>
      <c r="O272" s="24"/>
      <c r="P272" s="1"/>
    </row>
    <row r="273" spans="1:16" s="9" customFormat="1" ht="23.25" hidden="1" customHeight="1" outlineLevel="4" x14ac:dyDescent="0.2">
      <c r="A273" s="291" t="s">
        <v>632</v>
      </c>
      <c r="B273" s="291" t="s">
        <v>632</v>
      </c>
      <c r="C273" s="291" t="s">
        <v>631</v>
      </c>
      <c r="D273" s="291" t="s">
        <v>1171</v>
      </c>
      <c r="E273" s="82" t="s">
        <v>1363</v>
      </c>
      <c r="F273" s="109"/>
      <c r="G273" s="109"/>
      <c r="H273" s="133">
        <f t="shared" si="56"/>
        <v>0</v>
      </c>
      <c r="I273" s="109"/>
      <c r="J273" s="109"/>
      <c r="K273" s="133">
        <f t="shared" si="57"/>
        <v>0</v>
      </c>
      <c r="L273" s="109"/>
      <c r="M273" s="109"/>
      <c r="N273" s="313">
        <f t="shared" si="58"/>
        <v>0</v>
      </c>
      <c r="O273" s="35"/>
      <c r="P273" s="1"/>
    </row>
    <row r="274" spans="1:16" s="9" customFormat="1" hidden="1" outlineLevel="4" x14ac:dyDescent="0.2">
      <c r="A274" s="291" t="s">
        <v>632</v>
      </c>
      <c r="B274" s="291" t="s">
        <v>632</v>
      </c>
      <c r="C274" s="291" t="s">
        <v>631</v>
      </c>
      <c r="D274" s="291" t="s">
        <v>1172</v>
      </c>
      <c r="E274" s="82" t="s">
        <v>1364</v>
      </c>
      <c r="F274" s="109"/>
      <c r="G274" s="109"/>
      <c r="H274" s="133">
        <f t="shared" ref="H274:H293" si="62">F274+G274</f>
        <v>0</v>
      </c>
      <c r="I274" s="109"/>
      <c r="J274" s="109"/>
      <c r="K274" s="133">
        <f t="shared" ref="K274:K293" si="63">I274+J274</f>
        <v>0</v>
      </c>
      <c r="L274" s="109"/>
      <c r="M274" s="109"/>
      <c r="N274" s="313">
        <f t="shared" ref="N274:N293" si="64">L274+M274</f>
        <v>0</v>
      </c>
      <c r="O274" s="29"/>
      <c r="P274" s="1"/>
    </row>
    <row r="275" spans="1:16" s="9" customFormat="1" ht="22.5" hidden="1" outlineLevel="4" x14ac:dyDescent="0.2">
      <c r="A275" s="291" t="s">
        <v>632</v>
      </c>
      <c r="B275" s="291" t="s">
        <v>632</v>
      </c>
      <c r="C275" s="291" t="s">
        <v>631</v>
      </c>
      <c r="D275" s="291" t="s">
        <v>1173</v>
      </c>
      <c r="E275" s="82" t="s">
        <v>1365</v>
      </c>
      <c r="F275" s="109"/>
      <c r="G275" s="109"/>
      <c r="H275" s="133">
        <f t="shared" si="62"/>
        <v>0</v>
      </c>
      <c r="I275" s="109"/>
      <c r="J275" s="109"/>
      <c r="K275" s="133">
        <f t="shared" si="63"/>
        <v>0</v>
      </c>
      <c r="L275" s="109"/>
      <c r="M275" s="109"/>
      <c r="N275" s="313">
        <f t="shared" si="64"/>
        <v>0</v>
      </c>
      <c r="O275" s="262"/>
      <c r="P275" s="1"/>
    </row>
    <row r="276" spans="1:16" s="9" customFormat="1" ht="22.5" hidden="1" outlineLevel="4" x14ac:dyDescent="0.2">
      <c r="A276" s="291" t="s">
        <v>632</v>
      </c>
      <c r="B276" s="291" t="s">
        <v>632</v>
      </c>
      <c r="C276" s="291" t="s">
        <v>631</v>
      </c>
      <c r="D276" s="291" t="s">
        <v>1174</v>
      </c>
      <c r="E276" s="82" t="s">
        <v>1513</v>
      </c>
      <c r="F276" s="109"/>
      <c r="G276" s="109"/>
      <c r="H276" s="133">
        <f t="shared" si="62"/>
        <v>0</v>
      </c>
      <c r="I276" s="109"/>
      <c r="J276" s="109"/>
      <c r="K276" s="133">
        <f t="shared" si="63"/>
        <v>0</v>
      </c>
      <c r="L276" s="109"/>
      <c r="M276" s="109"/>
      <c r="N276" s="313">
        <f t="shared" si="64"/>
        <v>0</v>
      </c>
      <c r="O276" s="262"/>
      <c r="P276" s="1"/>
    </row>
    <row r="277" spans="1:16" s="9" customFormat="1" hidden="1" outlineLevel="4" x14ac:dyDescent="0.2">
      <c r="A277" s="291" t="s">
        <v>632</v>
      </c>
      <c r="B277" s="291" t="s">
        <v>632</v>
      </c>
      <c r="C277" s="291" t="s">
        <v>631</v>
      </c>
      <c r="D277" s="291" t="s">
        <v>1175</v>
      </c>
      <c r="E277" s="82" t="s">
        <v>1514</v>
      </c>
      <c r="F277" s="109"/>
      <c r="G277" s="109"/>
      <c r="H277" s="133">
        <f t="shared" si="62"/>
        <v>0</v>
      </c>
      <c r="I277" s="109"/>
      <c r="J277" s="109"/>
      <c r="K277" s="133">
        <f t="shared" si="63"/>
        <v>0</v>
      </c>
      <c r="L277" s="109"/>
      <c r="M277" s="109"/>
      <c r="N277" s="313">
        <f t="shared" si="64"/>
        <v>0</v>
      </c>
      <c r="O277" s="262"/>
      <c r="P277" s="1"/>
    </row>
    <row r="278" spans="1:16" s="9" customFormat="1" hidden="1" outlineLevel="4" x14ac:dyDescent="0.2">
      <c r="A278" s="291" t="s">
        <v>632</v>
      </c>
      <c r="B278" s="291" t="s">
        <v>632</v>
      </c>
      <c r="C278" s="291" t="s">
        <v>631</v>
      </c>
      <c r="D278" s="291" t="s">
        <v>1176</v>
      </c>
      <c r="E278" s="82" t="s">
        <v>1515</v>
      </c>
      <c r="F278" s="109"/>
      <c r="G278" s="109"/>
      <c r="H278" s="133">
        <f t="shared" si="62"/>
        <v>0</v>
      </c>
      <c r="I278" s="109"/>
      <c r="J278" s="109"/>
      <c r="K278" s="133">
        <f t="shared" si="63"/>
        <v>0</v>
      </c>
      <c r="L278" s="109"/>
      <c r="M278" s="109"/>
      <c r="N278" s="313">
        <f t="shared" si="64"/>
        <v>0</v>
      </c>
      <c r="O278" s="262"/>
      <c r="P278" s="1"/>
    </row>
    <row r="279" spans="1:16" s="9" customFormat="1" hidden="1" outlineLevel="4" x14ac:dyDescent="0.2">
      <c r="A279" s="291" t="s">
        <v>632</v>
      </c>
      <c r="B279" s="291" t="s">
        <v>632</v>
      </c>
      <c r="C279" s="291" t="s">
        <v>631</v>
      </c>
      <c r="D279" s="291" t="s">
        <v>1177</v>
      </c>
      <c r="E279" s="82" t="s">
        <v>1516</v>
      </c>
      <c r="F279" s="109"/>
      <c r="G279" s="109"/>
      <c r="H279" s="133">
        <f t="shared" si="62"/>
        <v>0</v>
      </c>
      <c r="I279" s="109"/>
      <c r="J279" s="109"/>
      <c r="K279" s="133">
        <f t="shared" si="63"/>
        <v>0</v>
      </c>
      <c r="L279" s="109"/>
      <c r="M279" s="109"/>
      <c r="N279" s="313">
        <f t="shared" si="64"/>
        <v>0</v>
      </c>
      <c r="O279" s="262"/>
      <c r="P279" s="1"/>
    </row>
    <row r="280" spans="1:16" s="9" customFormat="1" hidden="1" outlineLevel="4" x14ac:dyDescent="0.2">
      <c r="A280" s="291" t="s">
        <v>632</v>
      </c>
      <c r="B280" s="291" t="s">
        <v>632</v>
      </c>
      <c r="C280" s="291" t="s">
        <v>631</v>
      </c>
      <c r="D280" s="291" t="s">
        <v>1178</v>
      </c>
      <c r="E280" s="82" t="s">
        <v>1517</v>
      </c>
      <c r="F280" s="109"/>
      <c r="G280" s="109"/>
      <c r="H280" s="133">
        <f t="shared" si="62"/>
        <v>0</v>
      </c>
      <c r="I280" s="109"/>
      <c r="J280" s="109"/>
      <c r="K280" s="133">
        <f t="shared" si="63"/>
        <v>0</v>
      </c>
      <c r="L280" s="109"/>
      <c r="M280" s="109"/>
      <c r="N280" s="313">
        <f t="shared" si="64"/>
        <v>0</v>
      </c>
      <c r="O280" s="262"/>
      <c r="P280" s="1"/>
    </row>
    <row r="281" spans="1:16" s="9" customFormat="1" hidden="1" outlineLevel="4" x14ac:dyDescent="0.2">
      <c r="A281" s="291" t="s">
        <v>632</v>
      </c>
      <c r="B281" s="291" t="s">
        <v>632</v>
      </c>
      <c r="C281" s="291" t="s">
        <v>631</v>
      </c>
      <c r="D281" s="291" t="s">
        <v>1179</v>
      </c>
      <c r="E281" s="82" t="s">
        <v>1518</v>
      </c>
      <c r="F281" s="109"/>
      <c r="G281" s="109"/>
      <c r="H281" s="133">
        <f t="shared" si="62"/>
        <v>0</v>
      </c>
      <c r="I281" s="109"/>
      <c r="J281" s="109"/>
      <c r="K281" s="133">
        <f t="shared" si="63"/>
        <v>0</v>
      </c>
      <c r="L281" s="109"/>
      <c r="M281" s="109"/>
      <c r="N281" s="313">
        <f t="shared" si="64"/>
        <v>0</v>
      </c>
      <c r="O281" s="262"/>
      <c r="P281" s="1"/>
    </row>
    <row r="282" spans="1:16" s="9" customFormat="1" hidden="1" outlineLevel="4" x14ac:dyDescent="0.2">
      <c r="A282" s="291" t="s">
        <v>632</v>
      </c>
      <c r="B282" s="291" t="s">
        <v>632</v>
      </c>
      <c r="C282" s="291" t="s">
        <v>631</v>
      </c>
      <c r="D282" s="291" t="s">
        <v>1180</v>
      </c>
      <c r="E282" s="82" t="s">
        <v>1520</v>
      </c>
      <c r="F282" s="109"/>
      <c r="G282" s="109"/>
      <c r="H282" s="133">
        <f t="shared" si="62"/>
        <v>0</v>
      </c>
      <c r="I282" s="109"/>
      <c r="J282" s="109"/>
      <c r="K282" s="133">
        <f t="shared" si="63"/>
        <v>0</v>
      </c>
      <c r="L282" s="109"/>
      <c r="M282" s="109"/>
      <c r="N282" s="313">
        <f t="shared" si="64"/>
        <v>0</v>
      </c>
      <c r="O282" s="262"/>
      <c r="P282" s="1"/>
    </row>
    <row r="283" spans="1:16" s="9" customFormat="1" hidden="1" outlineLevel="4" x14ac:dyDescent="0.2">
      <c r="A283" s="291" t="s">
        <v>632</v>
      </c>
      <c r="B283" s="291" t="s">
        <v>632</v>
      </c>
      <c r="C283" s="291" t="s">
        <v>631</v>
      </c>
      <c r="D283" s="291" t="s">
        <v>1181</v>
      </c>
      <c r="E283" s="82" t="s">
        <v>1519</v>
      </c>
      <c r="F283" s="109"/>
      <c r="G283" s="109"/>
      <c r="H283" s="133">
        <f t="shared" si="62"/>
        <v>0</v>
      </c>
      <c r="I283" s="109"/>
      <c r="J283" s="109"/>
      <c r="K283" s="133">
        <f t="shared" si="63"/>
        <v>0</v>
      </c>
      <c r="L283" s="109"/>
      <c r="M283" s="109"/>
      <c r="N283" s="313">
        <f t="shared" si="64"/>
        <v>0</v>
      </c>
      <c r="O283" s="262"/>
      <c r="P283" s="1"/>
    </row>
    <row r="284" spans="1:16" s="9" customFormat="1" hidden="1" outlineLevel="4" x14ac:dyDescent="0.2">
      <c r="A284" s="291" t="s">
        <v>632</v>
      </c>
      <c r="B284" s="291" t="s">
        <v>632</v>
      </c>
      <c r="C284" s="291" t="s">
        <v>631</v>
      </c>
      <c r="D284" s="291" t="s">
        <v>1182</v>
      </c>
      <c r="E284" s="82" t="s">
        <v>1521</v>
      </c>
      <c r="F284" s="109"/>
      <c r="G284" s="109"/>
      <c r="H284" s="133">
        <f t="shared" si="62"/>
        <v>0</v>
      </c>
      <c r="I284" s="109"/>
      <c r="J284" s="109"/>
      <c r="K284" s="133">
        <f t="shared" si="63"/>
        <v>0</v>
      </c>
      <c r="L284" s="109"/>
      <c r="M284" s="109"/>
      <c r="N284" s="313">
        <f t="shared" si="64"/>
        <v>0</v>
      </c>
      <c r="O284" s="262"/>
      <c r="P284" s="1"/>
    </row>
    <row r="285" spans="1:16" s="9" customFormat="1" hidden="1" outlineLevel="4" x14ac:dyDescent="0.2">
      <c r="A285" s="291" t="s">
        <v>632</v>
      </c>
      <c r="B285" s="291" t="s">
        <v>632</v>
      </c>
      <c r="C285" s="291" t="s">
        <v>631</v>
      </c>
      <c r="D285" s="291" t="s">
        <v>1183</v>
      </c>
      <c r="E285" s="82" t="s">
        <v>1522</v>
      </c>
      <c r="F285" s="109"/>
      <c r="G285" s="109"/>
      <c r="H285" s="133">
        <f t="shared" si="62"/>
        <v>0</v>
      </c>
      <c r="I285" s="109"/>
      <c r="J285" s="109"/>
      <c r="K285" s="133">
        <f t="shared" si="63"/>
        <v>0</v>
      </c>
      <c r="L285" s="109"/>
      <c r="M285" s="109"/>
      <c r="N285" s="313">
        <f t="shared" si="64"/>
        <v>0</v>
      </c>
      <c r="O285" s="262"/>
      <c r="P285" s="1"/>
    </row>
    <row r="286" spans="1:16" s="9" customFormat="1" hidden="1" outlineLevel="4" x14ac:dyDescent="0.2">
      <c r="A286" s="291" t="s">
        <v>632</v>
      </c>
      <c r="B286" s="291" t="s">
        <v>632</v>
      </c>
      <c r="C286" s="291" t="s">
        <v>631</v>
      </c>
      <c r="D286" s="291" t="s">
        <v>1184</v>
      </c>
      <c r="E286" s="82" t="s">
        <v>1523</v>
      </c>
      <c r="F286" s="109"/>
      <c r="G286" s="109"/>
      <c r="H286" s="133">
        <f t="shared" si="62"/>
        <v>0</v>
      </c>
      <c r="I286" s="109"/>
      <c r="J286" s="109"/>
      <c r="K286" s="133">
        <f t="shared" si="63"/>
        <v>0</v>
      </c>
      <c r="L286" s="109"/>
      <c r="M286" s="109"/>
      <c r="N286" s="313">
        <f t="shared" si="64"/>
        <v>0</v>
      </c>
      <c r="O286" s="262"/>
      <c r="P286" s="1"/>
    </row>
    <row r="287" spans="1:16" s="9" customFormat="1" hidden="1" outlineLevel="4" x14ac:dyDescent="0.2">
      <c r="A287" s="291" t="s">
        <v>632</v>
      </c>
      <c r="B287" s="291" t="s">
        <v>632</v>
      </c>
      <c r="C287" s="291" t="s">
        <v>631</v>
      </c>
      <c r="D287" s="291" t="s">
        <v>1185</v>
      </c>
      <c r="E287" s="82" t="s">
        <v>1524</v>
      </c>
      <c r="F287" s="109"/>
      <c r="G287" s="109"/>
      <c r="H287" s="133">
        <f t="shared" si="62"/>
        <v>0</v>
      </c>
      <c r="I287" s="109"/>
      <c r="J287" s="109"/>
      <c r="K287" s="133">
        <f t="shared" si="63"/>
        <v>0</v>
      </c>
      <c r="L287" s="109"/>
      <c r="M287" s="109"/>
      <c r="N287" s="313">
        <f t="shared" si="64"/>
        <v>0</v>
      </c>
      <c r="O287" s="262"/>
      <c r="P287" s="1"/>
    </row>
    <row r="288" spans="1:16" s="9" customFormat="1" hidden="1" outlineLevel="4" x14ac:dyDescent="0.2">
      <c r="A288" s="291" t="s">
        <v>632</v>
      </c>
      <c r="B288" s="291" t="s">
        <v>632</v>
      </c>
      <c r="C288" s="291" t="s">
        <v>631</v>
      </c>
      <c r="D288" s="291" t="s">
        <v>1186</v>
      </c>
      <c r="E288" s="82" t="s">
        <v>1525</v>
      </c>
      <c r="F288" s="109"/>
      <c r="G288" s="109"/>
      <c r="H288" s="133">
        <f t="shared" si="62"/>
        <v>0</v>
      </c>
      <c r="I288" s="109"/>
      <c r="J288" s="109"/>
      <c r="K288" s="133">
        <f t="shared" si="63"/>
        <v>0</v>
      </c>
      <c r="L288" s="109"/>
      <c r="M288" s="109"/>
      <c r="N288" s="313">
        <f t="shared" si="64"/>
        <v>0</v>
      </c>
      <c r="O288" s="262"/>
      <c r="P288" s="1"/>
    </row>
    <row r="289" spans="1:16" s="9" customFormat="1" hidden="1" outlineLevel="4" x14ac:dyDescent="0.2">
      <c r="A289" s="291" t="s">
        <v>632</v>
      </c>
      <c r="B289" s="291" t="s">
        <v>632</v>
      </c>
      <c r="C289" s="291" t="s">
        <v>631</v>
      </c>
      <c r="D289" s="291" t="s">
        <v>1187</v>
      </c>
      <c r="E289" s="82" t="s">
        <v>1526</v>
      </c>
      <c r="F289" s="109"/>
      <c r="G289" s="109"/>
      <c r="H289" s="133">
        <f t="shared" si="62"/>
        <v>0</v>
      </c>
      <c r="I289" s="109"/>
      <c r="J289" s="109"/>
      <c r="K289" s="133">
        <f t="shared" si="63"/>
        <v>0</v>
      </c>
      <c r="L289" s="109"/>
      <c r="M289" s="109"/>
      <c r="N289" s="313">
        <f t="shared" si="64"/>
        <v>0</v>
      </c>
      <c r="O289" s="262"/>
      <c r="P289" s="1"/>
    </row>
    <row r="290" spans="1:16" s="9" customFormat="1" hidden="1" outlineLevel="4" x14ac:dyDescent="0.2">
      <c r="A290" s="291" t="s">
        <v>632</v>
      </c>
      <c r="B290" s="291" t="s">
        <v>632</v>
      </c>
      <c r="C290" s="291" t="s">
        <v>631</v>
      </c>
      <c r="D290" s="291" t="s">
        <v>1188</v>
      </c>
      <c r="E290" s="82" t="s">
        <v>1527</v>
      </c>
      <c r="F290" s="109"/>
      <c r="G290" s="109"/>
      <c r="H290" s="133">
        <f t="shared" si="62"/>
        <v>0</v>
      </c>
      <c r="I290" s="109"/>
      <c r="J290" s="109"/>
      <c r="K290" s="133">
        <f t="shared" si="63"/>
        <v>0</v>
      </c>
      <c r="L290" s="109"/>
      <c r="M290" s="109"/>
      <c r="N290" s="313">
        <f t="shared" si="64"/>
        <v>0</v>
      </c>
      <c r="O290" s="262"/>
      <c r="P290" s="1"/>
    </row>
    <row r="291" spans="1:16" s="9" customFormat="1" ht="22.5" hidden="1" outlineLevel="4" x14ac:dyDescent="0.2">
      <c r="A291" s="291" t="s">
        <v>632</v>
      </c>
      <c r="B291" s="291" t="s">
        <v>632</v>
      </c>
      <c r="C291" s="291" t="s">
        <v>631</v>
      </c>
      <c r="D291" s="291" t="s">
        <v>1189</v>
      </c>
      <c r="E291" s="82" t="s">
        <v>1870</v>
      </c>
      <c r="F291" s="109"/>
      <c r="G291" s="109"/>
      <c r="H291" s="133">
        <f t="shared" si="62"/>
        <v>0</v>
      </c>
      <c r="I291" s="109"/>
      <c r="J291" s="109"/>
      <c r="K291" s="133">
        <f t="shared" si="63"/>
        <v>0</v>
      </c>
      <c r="L291" s="109"/>
      <c r="M291" s="109"/>
      <c r="N291" s="313">
        <f t="shared" si="64"/>
        <v>0</v>
      </c>
      <c r="O291" s="262"/>
      <c r="P291" s="1"/>
    </row>
    <row r="292" spans="1:16" s="9" customFormat="1" ht="22.5" hidden="1" outlineLevel="4" x14ac:dyDescent="0.2">
      <c r="A292" s="291" t="s">
        <v>632</v>
      </c>
      <c r="B292" s="291" t="s">
        <v>632</v>
      </c>
      <c r="C292" s="291" t="s">
        <v>631</v>
      </c>
      <c r="D292" s="291" t="s">
        <v>1190</v>
      </c>
      <c r="E292" s="82" t="s">
        <v>1871</v>
      </c>
      <c r="F292" s="109"/>
      <c r="G292" s="109"/>
      <c r="H292" s="133">
        <f t="shared" si="62"/>
        <v>0</v>
      </c>
      <c r="I292" s="109"/>
      <c r="J292" s="109"/>
      <c r="K292" s="133">
        <f t="shared" si="63"/>
        <v>0</v>
      </c>
      <c r="L292" s="109"/>
      <c r="M292" s="109"/>
      <c r="N292" s="313">
        <f t="shared" si="64"/>
        <v>0</v>
      </c>
      <c r="O292" s="262"/>
      <c r="P292" s="1"/>
    </row>
    <row r="293" spans="1:16" s="9" customFormat="1" hidden="1" outlineLevel="4" x14ac:dyDescent="0.2">
      <c r="A293" s="291" t="s">
        <v>632</v>
      </c>
      <c r="B293" s="291" t="s">
        <v>632</v>
      </c>
      <c r="C293" s="291" t="s">
        <v>631</v>
      </c>
      <c r="D293" s="291"/>
      <c r="E293" s="11"/>
      <c r="F293" s="109"/>
      <c r="G293" s="109"/>
      <c r="H293" s="133">
        <f t="shared" si="62"/>
        <v>0</v>
      </c>
      <c r="I293" s="109"/>
      <c r="J293" s="109"/>
      <c r="K293" s="133">
        <f t="shared" si="63"/>
        <v>0</v>
      </c>
      <c r="L293" s="109"/>
      <c r="M293" s="109"/>
      <c r="N293" s="313">
        <f t="shared" si="64"/>
        <v>0</v>
      </c>
      <c r="O293" s="262"/>
      <c r="P293" s="1"/>
    </row>
    <row r="294" spans="1:16" outlineLevel="2" collapsed="1" x14ac:dyDescent="0.2">
      <c r="A294" s="288" t="s">
        <v>632</v>
      </c>
      <c r="B294" s="288" t="s">
        <v>632</v>
      </c>
      <c r="C294" s="288" t="s">
        <v>632</v>
      </c>
      <c r="D294" s="288"/>
      <c r="E294" s="81" t="s">
        <v>101</v>
      </c>
      <c r="F294" s="108">
        <f>F295</f>
        <v>0</v>
      </c>
      <c r="G294" s="108">
        <f>G295</f>
        <v>0</v>
      </c>
      <c r="H294" s="108">
        <f t="shared" si="43"/>
        <v>0</v>
      </c>
      <c r="I294" s="108">
        <f>I295</f>
        <v>0</v>
      </c>
      <c r="J294" s="108">
        <f>J295</f>
        <v>0</v>
      </c>
      <c r="K294" s="108">
        <f t="shared" si="44"/>
        <v>0</v>
      </c>
      <c r="L294" s="108">
        <f>L295</f>
        <v>0</v>
      </c>
      <c r="M294" s="108">
        <f>M295</f>
        <v>0</v>
      </c>
      <c r="N294" s="111">
        <f t="shared" si="45"/>
        <v>0</v>
      </c>
      <c r="O294" s="31"/>
    </row>
    <row r="295" spans="1:16" s="9" customFormat="1" hidden="1" outlineLevel="4" x14ac:dyDescent="0.2">
      <c r="A295" s="291" t="s">
        <v>632</v>
      </c>
      <c r="B295" s="291" t="s">
        <v>632</v>
      </c>
      <c r="C295" s="291" t="s">
        <v>632</v>
      </c>
      <c r="D295" s="291"/>
      <c r="E295" s="11"/>
      <c r="F295" s="109"/>
      <c r="G295" s="109"/>
      <c r="H295" s="133">
        <f t="shared" si="43"/>
        <v>0</v>
      </c>
      <c r="I295" s="109"/>
      <c r="J295" s="109"/>
      <c r="K295" s="133">
        <f t="shared" ref="K295" si="65">I295+J295</f>
        <v>0</v>
      </c>
      <c r="L295" s="109"/>
      <c r="M295" s="109"/>
      <c r="N295" s="313">
        <f t="shared" ref="N295" si="66">L295+M295</f>
        <v>0</v>
      </c>
      <c r="O295" s="262"/>
      <c r="P295" s="1"/>
    </row>
    <row r="296" spans="1:16" outlineLevel="2" collapsed="1" x14ac:dyDescent="0.2">
      <c r="A296" s="288" t="s">
        <v>632</v>
      </c>
      <c r="B296" s="288" t="s">
        <v>632</v>
      </c>
      <c r="C296" s="288" t="s">
        <v>634</v>
      </c>
      <c r="D296" s="288"/>
      <c r="E296" s="81" t="s">
        <v>150</v>
      </c>
      <c r="F296" s="108">
        <f>SUM(F297:F349)</f>
        <v>0</v>
      </c>
      <c r="G296" s="108">
        <f>SUM(G297:G349)</f>
        <v>4125590000</v>
      </c>
      <c r="H296" s="108">
        <f>G296+F296</f>
        <v>4125590000</v>
      </c>
      <c r="I296" s="108">
        <f>SUM(I297:I349)</f>
        <v>0</v>
      </c>
      <c r="J296" s="108">
        <f>SUM(J297:J349)</f>
        <v>0</v>
      </c>
      <c r="K296" s="108">
        <f>J296+I296</f>
        <v>0</v>
      </c>
      <c r="L296" s="108">
        <f>SUM(L297:L349)</f>
        <v>0</v>
      </c>
      <c r="M296" s="108">
        <f>SUM(M297:M349)</f>
        <v>0</v>
      </c>
      <c r="N296" s="111">
        <f>L296+M296</f>
        <v>0</v>
      </c>
      <c r="O296" s="31"/>
    </row>
    <row r="297" spans="1:16" s="9" customFormat="1" hidden="1" outlineLevel="4" x14ac:dyDescent="0.2">
      <c r="A297" s="291" t="s">
        <v>632</v>
      </c>
      <c r="B297" s="291" t="s">
        <v>632</v>
      </c>
      <c r="C297" s="291" t="s">
        <v>634</v>
      </c>
      <c r="D297" s="291" t="s">
        <v>1104</v>
      </c>
      <c r="E297" s="82" t="s">
        <v>1366</v>
      </c>
      <c r="F297" s="109"/>
      <c r="G297" s="109"/>
      <c r="H297" s="133">
        <f t="shared" si="43"/>
        <v>0</v>
      </c>
      <c r="I297" s="109"/>
      <c r="J297" s="109"/>
      <c r="K297" s="133">
        <f t="shared" si="44"/>
        <v>0</v>
      </c>
      <c r="L297" s="109"/>
      <c r="M297" s="109"/>
      <c r="N297" s="313">
        <f t="shared" si="45"/>
        <v>0</v>
      </c>
      <c r="O297" s="32"/>
      <c r="P297" s="1"/>
    </row>
    <row r="298" spans="1:16" s="9" customFormat="1" ht="22.5" hidden="1" outlineLevel="4" x14ac:dyDescent="0.2">
      <c r="A298" s="291" t="s">
        <v>632</v>
      </c>
      <c r="B298" s="291" t="s">
        <v>632</v>
      </c>
      <c r="C298" s="291" t="s">
        <v>634</v>
      </c>
      <c r="D298" s="291" t="s">
        <v>1103</v>
      </c>
      <c r="E298" s="82" t="s">
        <v>1367</v>
      </c>
      <c r="F298" s="109"/>
      <c r="G298" s="109"/>
      <c r="H298" s="133">
        <f t="shared" si="43"/>
        <v>0</v>
      </c>
      <c r="I298" s="109"/>
      <c r="J298" s="109"/>
      <c r="K298" s="133">
        <f t="shared" si="44"/>
        <v>0</v>
      </c>
      <c r="L298" s="109"/>
      <c r="M298" s="109"/>
      <c r="N298" s="313">
        <f t="shared" si="45"/>
        <v>0</v>
      </c>
      <c r="O298" s="24"/>
      <c r="P298" s="1"/>
    </row>
    <row r="299" spans="1:16" s="9" customFormat="1" ht="22.5" hidden="1" outlineLevel="4" x14ac:dyDescent="0.2">
      <c r="A299" s="291" t="s">
        <v>632</v>
      </c>
      <c r="B299" s="291" t="s">
        <v>632</v>
      </c>
      <c r="C299" s="291" t="s">
        <v>634</v>
      </c>
      <c r="D299" s="291" t="s">
        <v>1105</v>
      </c>
      <c r="E299" s="82" t="s">
        <v>1456</v>
      </c>
      <c r="F299" s="109"/>
      <c r="G299" s="109"/>
      <c r="H299" s="133">
        <f t="shared" si="43"/>
        <v>0</v>
      </c>
      <c r="I299" s="109"/>
      <c r="J299" s="109"/>
      <c r="K299" s="133">
        <f t="shared" si="44"/>
        <v>0</v>
      </c>
      <c r="L299" s="109"/>
      <c r="M299" s="109"/>
      <c r="N299" s="313">
        <f t="shared" si="45"/>
        <v>0</v>
      </c>
      <c r="O299" s="24"/>
      <c r="P299" s="1"/>
    </row>
    <row r="300" spans="1:16" s="9" customFormat="1" hidden="1" outlineLevel="4" x14ac:dyDescent="0.2">
      <c r="A300" s="291" t="s">
        <v>632</v>
      </c>
      <c r="B300" s="291" t="s">
        <v>632</v>
      </c>
      <c r="C300" s="291" t="s">
        <v>634</v>
      </c>
      <c r="D300" s="291" t="s">
        <v>1107</v>
      </c>
      <c r="E300" s="82" t="s">
        <v>215</v>
      </c>
      <c r="F300" s="109"/>
      <c r="G300" s="109"/>
      <c r="H300" s="133">
        <f t="shared" si="43"/>
        <v>0</v>
      </c>
      <c r="I300" s="109"/>
      <c r="J300" s="109"/>
      <c r="K300" s="133">
        <f t="shared" si="44"/>
        <v>0</v>
      </c>
      <c r="L300" s="109"/>
      <c r="M300" s="109"/>
      <c r="N300" s="313">
        <f t="shared" si="45"/>
        <v>0</v>
      </c>
      <c r="O300" s="24"/>
      <c r="P300" s="1"/>
    </row>
    <row r="301" spans="1:16" s="9" customFormat="1" hidden="1" outlineLevel="4" x14ac:dyDescent="0.2">
      <c r="A301" s="291" t="s">
        <v>632</v>
      </c>
      <c r="B301" s="291" t="s">
        <v>632</v>
      </c>
      <c r="C301" s="291" t="s">
        <v>634</v>
      </c>
      <c r="D301" s="291" t="s">
        <v>1110</v>
      </c>
      <c r="E301" s="82" t="s">
        <v>216</v>
      </c>
      <c r="F301" s="109"/>
      <c r="G301" s="109">
        <v>4125590000</v>
      </c>
      <c r="H301" s="133">
        <f t="shared" si="43"/>
        <v>4125590000</v>
      </c>
      <c r="I301" s="109"/>
      <c r="J301" s="109">
        <v>0</v>
      </c>
      <c r="K301" s="133">
        <f t="shared" si="44"/>
        <v>0</v>
      </c>
      <c r="L301" s="109"/>
      <c r="M301" s="109"/>
      <c r="N301" s="313">
        <f t="shared" si="45"/>
        <v>0</v>
      </c>
      <c r="O301" s="24"/>
      <c r="P301" s="1"/>
    </row>
    <row r="302" spans="1:16" s="9" customFormat="1" hidden="1" outlineLevel="4" x14ac:dyDescent="0.2">
      <c r="A302" s="291" t="s">
        <v>632</v>
      </c>
      <c r="B302" s="291" t="s">
        <v>632</v>
      </c>
      <c r="C302" s="291" t="s">
        <v>634</v>
      </c>
      <c r="D302" s="291" t="s">
        <v>1111</v>
      </c>
      <c r="E302" s="82" t="s">
        <v>217</v>
      </c>
      <c r="F302" s="109"/>
      <c r="G302" s="109"/>
      <c r="H302" s="133">
        <f t="shared" si="43"/>
        <v>0</v>
      </c>
      <c r="I302" s="109"/>
      <c r="J302" s="109"/>
      <c r="K302" s="133">
        <f t="shared" si="44"/>
        <v>0</v>
      </c>
      <c r="L302" s="109"/>
      <c r="M302" s="109"/>
      <c r="N302" s="313">
        <f t="shared" si="45"/>
        <v>0</v>
      </c>
      <c r="O302" s="24"/>
      <c r="P302" s="1"/>
    </row>
    <row r="303" spans="1:16" s="9" customFormat="1" hidden="1" outlineLevel="4" x14ac:dyDescent="0.2">
      <c r="A303" s="291" t="s">
        <v>632</v>
      </c>
      <c r="B303" s="291" t="s">
        <v>632</v>
      </c>
      <c r="C303" s="291" t="s">
        <v>634</v>
      </c>
      <c r="D303" s="291" t="s">
        <v>1112</v>
      </c>
      <c r="E303" s="82" t="s">
        <v>1368</v>
      </c>
      <c r="F303" s="109"/>
      <c r="G303" s="109"/>
      <c r="H303" s="133">
        <f t="shared" si="43"/>
        <v>0</v>
      </c>
      <c r="I303" s="109"/>
      <c r="J303" s="109"/>
      <c r="K303" s="133">
        <f t="shared" si="44"/>
        <v>0</v>
      </c>
      <c r="L303" s="109"/>
      <c r="M303" s="109"/>
      <c r="N303" s="313">
        <f t="shared" si="45"/>
        <v>0</v>
      </c>
      <c r="O303" s="24"/>
      <c r="P303" s="1"/>
    </row>
    <row r="304" spans="1:16" s="9" customFormat="1" hidden="1" outlineLevel="4" x14ac:dyDescent="0.2">
      <c r="A304" s="291" t="s">
        <v>632</v>
      </c>
      <c r="B304" s="291" t="s">
        <v>632</v>
      </c>
      <c r="C304" s="291" t="s">
        <v>634</v>
      </c>
      <c r="D304" s="291" t="s">
        <v>1108</v>
      </c>
      <c r="E304" s="82" t="s">
        <v>196</v>
      </c>
      <c r="F304" s="109"/>
      <c r="G304" s="109"/>
      <c r="H304" s="133">
        <f t="shared" si="43"/>
        <v>0</v>
      </c>
      <c r="I304" s="109"/>
      <c r="J304" s="109"/>
      <c r="K304" s="133">
        <f t="shared" si="44"/>
        <v>0</v>
      </c>
      <c r="L304" s="109"/>
      <c r="M304" s="109"/>
      <c r="N304" s="313">
        <f t="shared" si="45"/>
        <v>0</v>
      </c>
      <c r="O304" s="24"/>
      <c r="P304" s="1"/>
    </row>
    <row r="305" spans="1:16" s="9" customFormat="1" ht="22.5" hidden="1" outlineLevel="4" x14ac:dyDescent="0.2">
      <c r="A305" s="291" t="s">
        <v>632</v>
      </c>
      <c r="B305" s="291" t="s">
        <v>632</v>
      </c>
      <c r="C305" s="291" t="s">
        <v>634</v>
      </c>
      <c r="D305" s="291" t="s">
        <v>1162</v>
      </c>
      <c r="E305" s="82" t="s">
        <v>829</v>
      </c>
      <c r="F305" s="109"/>
      <c r="G305" s="109"/>
      <c r="H305" s="133">
        <f t="shared" si="43"/>
        <v>0</v>
      </c>
      <c r="I305" s="109"/>
      <c r="J305" s="109"/>
      <c r="K305" s="133">
        <f t="shared" si="44"/>
        <v>0</v>
      </c>
      <c r="L305" s="109"/>
      <c r="M305" s="109"/>
      <c r="N305" s="313">
        <f t="shared" si="45"/>
        <v>0</v>
      </c>
      <c r="O305" s="24"/>
      <c r="P305" s="1"/>
    </row>
    <row r="306" spans="1:16" s="9" customFormat="1" hidden="1" outlineLevel="4" x14ac:dyDescent="0.2">
      <c r="A306" s="291" t="s">
        <v>632</v>
      </c>
      <c r="B306" s="291" t="s">
        <v>632</v>
      </c>
      <c r="C306" s="291" t="s">
        <v>634</v>
      </c>
      <c r="D306" s="291" t="s">
        <v>1163</v>
      </c>
      <c r="E306" s="82" t="s">
        <v>218</v>
      </c>
      <c r="F306" s="109"/>
      <c r="G306" s="109"/>
      <c r="H306" s="133">
        <f t="shared" si="43"/>
        <v>0</v>
      </c>
      <c r="I306" s="109"/>
      <c r="J306" s="109"/>
      <c r="K306" s="133">
        <f t="shared" si="44"/>
        <v>0</v>
      </c>
      <c r="L306" s="109"/>
      <c r="M306" s="109"/>
      <c r="N306" s="313">
        <f t="shared" si="45"/>
        <v>0</v>
      </c>
      <c r="O306" s="24"/>
      <c r="P306" s="1"/>
    </row>
    <row r="307" spans="1:16" s="9" customFormat="1" ht="22.5" hidden="1" outlineLevel="4" x14ac:dyDescent="0.2">
      <c r="A307" s="291" t="s">
        <v>632</v>
      </c>
      <c r="B307" s="291" t="s">
        <v>632</v>
      </c>
      <c r="C307" s="291" t="s">
        <v>634</v>
      </c>
      <c r="D307" s="291" t="s">
        <v>1164</v>
      </c>
      <c r="E307" s="82" t="s">
        <v>1369</v>
      </c>
      <c r="F307" s="109"/>
      <c r="G307" s="109"/>
      <c r="H307" s="133">
        <f t="shared" si="43"/>
        <v>0</v>
      </c>
      <c r="I307" s="109"/>
      <c r="J307" s="109"/>
      <c r="K307" s="133">
        <f t="shared" si="44"/>
        <v>0</v>
      </c>
      <c r="L307" s="109"/>
      <c r="M307" s="109"/>
      <c r="N307" s="313">
        <f t="shared" si="45"/>
        <v>0</v>
      </c>
      <c r="O307" s="24"/>
      <c r="P307" s="1"/>
    </row>
    <row r="308" spans="1:16" s="9" customFormat="1" ht="22.5" hidden="1" customHeight="1" outlineLevel="4" x14ac:dyDescent="0.2">
      <c r="A308" s="291" t="s">
        <v>632</v>
      </c>
      <c r="B308" s="291" t="s">
        <v>632</v>
      </c>
      <c r="C308" s="291" t="s">
        <v>634</v>
      </c>
      <c r="D308" s="291" t="s">
        <v>1165</v>
      </c>
      <c r="E308" s="82" t="s">
        <v>219</v>
      </c>
      <c r="F308" s="109"/>
      <c r="G308" s="109"/>
      <c r="H308" s="133">
        <f t="shared" si="43"/>
        <v>0</v>
      </c>
      <c r="I308" s="109"/>
      <c r="J308" s="109"/>
      <c r="K308" s="133">
        <f t="shared" si="44"/>
        <v>0</v>
      </c>
      <c r="L308" s="109"/>
      <c r="M308" s="109"/>
      <c r="N308" s="313">
        <f t="shared" si="45"/>
        <v>0</v>
      </c>
      <c r="O308" s="24"/>
      <c r="P308" s="1"/>
    </row>
    <row r="309" spans="1:16" s="9" customFormat="1" hidden="1" outlineLevel="4" x14ac:dyDescent="0.2">
      <c r="A309" s="291" t="s">
        <v>632</v>
      </c>
      <c r="B309" s="291" t="s">
        <v>632</v>
      </c>
      <c r="C309" s="291" t="s">
        <v>634</v>
      </c>
      <c r="D309" s="291" t="s">
        <v>1166</v>
      </c>
      <c r="E309" s="82" t="s">
        <v>220</v>
      </c>
      <c r="F309" s="109"/>
      <c r="G309" s="109"/>
      <c r="H309" s="133">
        <f t="shared" si="43"/>
        <v>0</v>
      </c>
      <c r="I309" s="109"/>
      <c r="J309" s="109"/>
      <c r="K309" s="133">
        <f t="shared" si="44"/>
        <v>0</v>
      </c>
      <c r="L309" s="109"/>
      <c r="M309" s="109"/>
      <c r="N309" s="313">
        <f t="shared" si="45"/>
        <v>0</v>
      </c>
      <c r="O309" s="24"/>
      <c r="P309" s="1"/>
    </row>
    <row r="310" spans="1:16" s="9" customFormat="1" hidden="1" outlineLevel="4" x14ac:dyDescent="0.2">
      <c r="A310" s="291" t="s">
        <v>632</v>
      </c>
      <c r="B310" s="291" t="s">
        <v>632</v>
      </c>
      <c r="C310" s="291" t="s">
        <v>634</v>
      </c>
      <c r="D310" s="291" t="s">
        <v>1167</v>
      </c>
      <c r="E310" s="82" t="s">
        <v>221</v>
      </c>
      <c r="F310" s="109"/>
      <c r="G310" s="109"/>
      <c r="H310" s="133">
        <f t="shared" si="43"/>
        <v>0</v>
      </c>
      <c r="I310" s="109"/>
      <c r="J310" s="109"/>
      <c r="K310" s="133">
        <f t="shared" si="44"/>
        <v>0</v>
      </c>
      <c r="L310" s="109"/>
      <c r="M310" s="109"/>
      <c r="N310" s="313">
        <f t="shared" si="45"/>
        <v>0</v>
      </c>
      <c r="O310" s="24"/>
      <c r="P310" s="1"/>
    </row>
    <row r="311" spans="1:16" s="9" customFormat="1" hidden="1" outlineLevel="4" x14ac:dyDescent="0.2">
      <c r="A311" s="291" t="s">
        <v>632</v>
      </c>
      <c r="B311" s="291" t="s">
        <v>632</v>
      </c>
      <c r="C311" s="291" t="s">
        <v>634</v>
      </c>
      <c r="D311" s="291" t="s">
        <v>1168</v>
      </c>
      <c r="E311" s="82" t="s">
        <v>222</v>
      </c>
      <c r="F311" s="109"/>
      <c r="G311" s="109"/>
      <c r="H311" s="133">
        <f t="shared" si="43"/>
        <v>0</v>
      </c>
      <c r="I311" s="109"/>
      <c r="J311" s="109"/>
      <c r="K311" s="133">
        <f t="shared" si="44"/>
        <v>0</v>
      </c>
      <c r="L311" s="109"/>
      <c r="M311" s="109"/>
      <c r="N311" s="313">
        <f t="shared" si="45"/>
        <v>0</v>
      </c>
      <c r="O311" s="24"/>
      <c r="P311" s="1"/>
    </row>
    <row r="312" spans="1:16" s="9" customFormat="1" hidden="1" outlineLevel="4" x14ac:dyDescent="0.2">
      <c r="A312" s="291" t="s">
        <v>632</v>
      </c>
      <c r="B312" s="291" t="s">
        <v>632</v>
      </c>
      <c r="C312" s="291" t="s">
        <v>634</v>
      </c>
      <c r="D312" s="291" t="s">
        <v>1169</v>
      </c>
      <c r="E312" s="82" t="s">
        <v>223</v>
      </c>
      <c r="F312" s="109"/>
      <c r="G312" s="109"/>
      <c r="H312" s="133">
        <f t="shared" si="43"/>
        <v>0</v>
      </c>
      <c r="I312" s="109"/>
      <c r="J312" s="109"/>
      <c r="K312" s="133">
        <f t="shared" si="44"/>
        <v>0</v>
      </c>
      <c r="L312" s="109"/>
      <c r="M312" s="109"/>
      <c r="N312" s="313">
        <f t="shared" si="45"/>
        <v>0</v>
      </c>
      <c r="O312" s="24"/>
      <c r="P312" s="1"/>
    </row>
    <row r="313" spans="1:16" s="9" customFormat="1" hidden="1" outlineLevel="4" x14ac:dyDescent="0.2">
      <c r="A313" s="291" t="s">
        <v>632</v>
      </c>
      <c r="B313" s="291" t="s">
        <v>632</v>
      </c>
      <c r="C313" s="291" t="s">
        <v>634</v>
      </c>
      <c r="D313" s="291" t="s">
        <v>1170</v>
      </c>
      <c r="E313" s="82" t="s">
        <v>224</v>
      </c>
      <c r="F313" s="109"/>
      <c r="G313" s="109"/>
      <c r="H313" s="133">
        <f t="shared" si="43"/>
        <v>0</v>
      </c>
      <c r="I313" s="109"/>
      <c r="J313" s="109"/>
      <c r="K313" s="133">
        <f t="shared" si="44"/>
        <v>0</v>
      </c>
      <c r="L313" s="109"/>
      <c r="M313" s="109"/>
      <c r="N313" s="313">
        <f t="shared" si="45"/>
        <v>0</v>
      </c>
      <c r="O313" s="24"/>
      <c r="P313" s="1"/>
    </row>
    <row r="314" spans="1:16" s="9" customFormat="1" ht="22.5" hidden="1" outlineLevel="4" x14ac:dyDescent="0.2">
      <c r="A314" s="291" t="s">
        <v>632</v>
      </c>
      <c r="B314" s="291" t="s">
        <v>632</v>
      </c>
      <c r="C314" s="291" t="s">
        <v>634</v>
      </c>
      <c r="D314" s="291" t="s">
        <v>1171</v>
      </c>
      <c r="E314" s="82" t="s">
        <v>1370</v>
      </c>
      <c r="F314" s="109"/>
      <c r="G314" s="109"/>
      <c r="H314" s="133">
        <f t="shared" si="43"/>
        <v>0</v>
      </c>
      <c r="I314" s="109"/>
      <c r="J314" s="109"/>
      <c r="K314" s="133">
        <f t="shared" si="44"/>
        <v>0</v>
      </c>
      <c r="L314" s="109"/>
      <c r="M314" s="109"/>
      <c r="N314" s="313">
        <f t="shared" si="45"/>
        <v>0</v>
      </c>
      <c r="O314" s="24"/>
      <c r="P314" s="1"/>
    </row>
    <row r="315" spans="1:16" s="9" customFormat="1" hidden="1" outlineLevel="4" x14ac:dyDescent="0.2">
      <c r="A315" s="291" t="s">
        <v>632</v>
      </c>
      <c r="B315" s="291" t="s">
        <v>632</v>
      </c>
      <c r="C315" s="291" t="s">
        <v>634</v>
      </c>
      <c r="D315" s="291" t="s">
        <v>1172</v>
      </c>
      <c r="E315" s="82" t="s">
        <v>1371</v>
      </c>
      <c r="F315" s="109"/>
      <c r="G315" s="109"/>
      <c r="H315" s="133">
        <f t="shared" si="43"/>
        <v>0</v>
      </c>
      <c r="I315" s="109"/>
      <c r="J315" s="109"/>
      <c r="K315" s="133">
        <f t="shared" si="44"/>
        <v>0</v>
      </c>
      <c r="L315" s="109"/>
      <c r="M315" s="109"/>
      <c r="N315" s="313">
        <f t="shared" si="45"/>
        <v>0</v>
      </c>
      <c r="O315" s="24"/>
      <c r="P315" s="1"/>
    </row>
    <row r="316" spans="1:16" s="9" customFormat="1" hidden="1" outlineLevel="4" x14ac:dyDescent="0.2">
      <c r="A316" s="291" t="s">
        <v>632</v>
      </c>
      <c r="B316" s="291" t="s">
        <v>632</v>
      </c>
      <c r="C316" s="291" t="s">
        <v>634</v>
      </c>
      <c r="D316" s="291" t="s">
        <v>1173</v>
      </c>
      <c r="E316" s="82" t="s">
        <v>1372</v>
      </c>
      <c r="F316" s="109"/>
      <c r="G316" s="109"/>
      <c r="H316" s="133">
        <f t="shared" si="43"/>
        <v>0</v>
      </c>
      <c r="I316" s="109"/>
      <c r="J316" s="109"/>
      <c r="K316" s="133">
        <f t="shared" si="44"/>
        <v>0</v>
      </c>
      <c r="L316" s="109"/>
      <c r="M316" s="109"/>
      <c r="N316" s="313">
        <f t="shared" si="45"/>
        <v>0</v>
      </c>
      <c r="O316" s="24"/>
      <c r="P316" s="1"/>
    </row>
    <row r="317" spans="1:16" s="9" customFormat="1" ht="25.5" hidden="1" customHeight="1" outlineLevel="4" x14ac:dyDescent="0.2">
      <c r="A317" s="291" t="s">
        <v>632</v>
      </c>
      <c r="B317" s="291" t="s">
        <v>632</v>
      </c>
      <c r="C317" s="291" t="s">
        <v>634</v>
      </c>
      <c r="D317" s="291" t="s">
        <v>1174</v>
      </c>
      <c r="E317" s="82" t="s">
        <v>1373</v>
      </c>
      <c r="F317" s="109"/>
      <c r="G317" s="109"/>
      <c r="H317" s="133">
        <f t="shared" si="43"/>
        <v>0</v>
      </c>
      <c r="I317" s="109"/>
      <c r="J317" s="109"/>
      <c r="K317" s="133">
        <f t="shared" si="44"/>
        <v>0</v>
      </c>
      <c r="L317" s="109"/>
      <c r="M317" s="109"/>
      <c r="N317" s="313">
        <f t="shared" si="45"/>
        <v>0</v>
      </c>
      <c r="O317" s="24"/>
      <c r="P317" s="1"/>
    </row>
    <row r="318" spans="1:16" s="9" customFormat="1" hidden="1" outlineLevel="4" x14ac:dyDescent="0.2">
      <c r="A318" s="291" t="s">
        <v>632</v>
      </c>
      <c r="B318" s="291" t="s">
        <v>632</v>
      </c>
      <c r="C318" s="291" t="s">
        <v>634</v>
      </c>
      <c r="D318" s="291" t="s">
        <v>1179</v>
      </c>
      <c r="E318" s="82" t="s">
        <v>225</v>
      </c>
      <c r="F318" s="109"/>
      <c r="G318" s="109"/>
      <c r="H318" s="133">
        <f t="shared" ref="H318" si="67">F318+G318</f>
        <v>0</v>
      </c>
      <c r="I318" s="109"/>
      <c r="J318" s="109"/>
      <c r="K318" s="133">
        <f t="shared" ref="K318" si="68">I318+J318</f>
        <v>0</v>
      </c>
      <c r="L318" s="109"/>
      <c r="M318" s="109"/>
      <c r="N318" s="313">
        <f t="shared" ref="N318" si="69">L318+M318</f>
        <v>0</v>
      </c>
      <c r="O318" s="24"/>
      <c r="P318" s="1"/>
    </row>
    <row r="319" spans="1:16" s="9" customFormat="1" hidden="1" outlineLevel="4" x14ac:dyDescent="0.2">
      <c r="A319" s="291" t="s">
        <v>632</v>
      </c>
      <c r="B319" s="291" t="s">
        <v>632</v>
      </c>
      <c r="C319" s="291" t="s">
        <v>634</v>
      </c>
      <c r="D319" s="291" t="s">
        <v>1180</v>
      </c>
      <c r="E319" s="82" t="s">
        <v>226</v>
      </c>
      <c r="F319" s="109"/>
      <c r="G319" s="109"/>
      <c r="H319" s="133">
        <f t="shared" ref="H319" si="70">F319+G319</f>
        <v>0</v>
      </c>
      <c r="I319" s="109"/>
      <c r="J319" s="109"/>
      <c r="K319" s="133">
        <f t="shared" ref="K319" si="71">I319+J319</f>
        <v>0</v>
      </c>
      <c r="L319" s="109"/>
      <c r="M319" s="109"/>
      <c r="N319" s="313">
        <f t="shared" ref="N319" si="72">L319+M319</f>
        <v>0</v>
      </c>
      <c r="O319" s="24"/>
      <c r="P319" s="1"/>
    </row>
    <row r="320" spans="1:16" s="9" customFormat="1" hidden="1" outlineLevel="4" x14ac:dyDescent="0.2">
      <c r="A320" s="291" t="s">
        <v>632</v>
      </c>
      <c r="B320" s="291" t="s">
        <v>632</v>
      </c>
      <c r="C320" s="291" t="s">
        <v>634</v>
      </c>
      <c r="D320" s="291" t="s">
        <v>1181</v>
      </c>
      <c r="E320" s="82" t="s">
        <v>227</v>
      </c>
      <c r="F320" s="109"/>
      <c r="G320" s="109"/>
      <c r="H320" s="133">
        <f t="shared" si="43"/>
        <v>0</v>
      </c>
      <c r="I320" s="109"/>
      <c r="J320" s="109"/>
      <c r="K320" s="133">
        <f t="shared" si="44"/>
        <v>0</v>
      </c>
      <c r="L320" s="109"/>
      <c r="M320" s="109"/>
      <c r="N320" s="313">
        <f t="shared" si="45"/>
        <v>0</v>
      </c>
      <c r="O320" s="24"/>
      <c r="P320" s="1"/>
    </row>
    <row r="321" spans="1:16" s="9" customFormat="1" hidden="1" outlineLevel="4" x14ac:dyDescent="0.2">
      <c r="A321" s="291" t="s">
        <v>632</v>
      </c>
      <c r="B321" s="291" t="s">
        <v>632</v>
      </c>
      <c r="C321" s="291" t="s">
        <v>634</v>
      </c>
      <c r="D321" s="291" t="s">
        <v>1182</v>
      </c>
      <c r="E321" s="82" t="s">
        <v>228</v>
      </c>
      <c r="F321" s="109"/>
      <c r="G321" s="109"/>
      <c r="H321" s="133">
        <f t="shared" si="43"/>
        <v>0</v>
      </c>
      <c r="I321" s="109"/>
      <c r="J321" s="109"/>
      <c r="K321" s="133">
        <f t="shared" si="44"/>
        <v>0</v>
      </c>
      <c r="L321" s="109"/>
      <c r="M321" s="109"/>
      <c r="N321" s="313">
        <f t="shared" si="45"/>
        <v>0</v>
      </c>
      <c r="O321" s="24"/>
      <c r="P321" s="1"/>
    </row>
    <row r="322" spans="1:16" s="9" customFormat="1" ht="22.5" hidden="1" outlineLevel="4" x14ac:dyDescent="0.2">
      <c r="A322" s="291" t="s">
        <v>632</v>
      </c>
      <c r="B322" s="291" t="s">
        <v>632</v>
      </c>
      <c r="C322" s="291" t="s">
        <v>634</v>
      </c>
      <c r="D322" s="291" t="s">
        <v>1183</v>
      </c>
      <c r="E322" s="82" t="s">
        <v>1374</v>
      </c>
      <c r="F322" s="109"/>
      <c r="G322" s="109"/>
      <c r="H322" s="133">
        <f t="shared" si="43"/>
        <v>0</v>
      </c>
      <c r="I322" s="109"/>
      <c r="J322" s="109"/>
      <c r="K322" s="133">
        <f t="shared" si="44"/>
        <v>0</v>
      </c>
      <c r="L322" s="109"/>
      <c r="M322" s="109"/>
      <c r="N322" s="313">
        <f t="shared" si="45"/>
        <v>0</v>
      </c>
      <c r="O322" s="24"/>
      <c r="P322" s="1"/>
    </row>
    <row r="323" spans="1:16" s="9" customFormat="1" hidden="1" outlineLevel="4" x14ac:dyDescent="0.2">
      <c r="A323" s="291" t="s">
        <v>632</v>
      </c>
      <c r="B323" s="291" t="s">
        <v>632</v>
      </c>
      <c r="C323" s="291" t="s">
        <v>634</v>
      </c>
      <c r="D323" s="291" t="s">
        <v>1184</v>
      </c>
      <c r="E323" s="82" t="s">
        <v>229</v>
      </c>
      <c r="F323" s="109"/>
      <c r="G323" s="109"/>
      <c r="H323" s="133">
        <f t="shared" si="43"/>
        <v>0</v>
      </c>
      <c r="I323" s="109"/>
      <c r="J323" s="109"/>
      <c r="K323" s="133">
        <f t="shared" si="44"/>
        <v>0</v>
      </c>
      <c r="L323" s="109"/>
      <c r="M323" s="109"/>
      <c r="N323" s="313">
        <f t="shared" si="45"/>
        <v>0</v>
      </c>
      <c r="O323" s="24"/>
      <c r="P323" s="1"/>
    </row>
    <row r="324" spans="1:16" s="9" customFormat="1" hidden="1" outlineLevel="4" x14ac:dyDescent="0.2">
      <c r="A324" s="291" t="s">
        <v>632</v>
      </c>
      <c r="B324" s="291" t="s">
        <v>632</v>
      </c>
      <c r="C324" s="291" t="s">
        <v>634</v>
      </c>
      <c r="D324" s="291" t="s">
        <v>1185</v>
      </c>
      <c r="E324" s="82" t="s">
        <v>1375</v>
      </c>
      <c r="F324" s="109"/>
      <c r="G324" s="109"/>
      <c r="H324" s="133">
        <f t="shared" si="43"/>
        <v>0</v>
      </c>
      <c r="I324" s="109"/>
      <c r="J324" s="109"/>
      <c r="K324" s="133">
        <f t="shared" si="44"/>
        <v>0</v>
      </c>
      <c r="L324" s="109"/>
      <c r="M324" s="109"/>
      <c r="N324" s="313">
        <f t="shared" si="45"/>
        <v>0</v>
      </c>
      <c r="O324" s="24"/>
      <c r="P324" s="1"/>
    </row>
    <row r="325" spans="1:16" s="9" customFormat="1" ht="22.5" hidden="1" outlineLevel="4" x14ac:dyDescent="0.2">
      <c r="A325" s="291" t="s">
        <v>632</v>
      </c>
      <c r="B325" s="291" t="s">
        <v>632</v>
      </c>
      <c r="C325" s="291" t="s">
        <v>634</v>
      </c>
      <c r="D325" s="291" t="s">
        <v>1186</v>
      </c>
      <c r="E325" s="82" t="s">
        <v>1055</v>
      </c>
      <c r="F325" s="109"/>
      <c r="G325" s="109"/>
      <c r="H325" s="133">
        <f t="shared" si="43"/>
        <v>0</v>
      </c>
      <c r="I325" s="109"/>
      <c r="J325" s="109"/>
      <c r="K325" s="133">
        <f t="shared" si="44"/>
        <v>0</v>
      </c>
      <c r="L325" s="109"/>
      <c r="M325" s="109"/>
      <c r="N325" s="313">
        <f t="shared" si="45"/>
        <v>0</v>
      </c>
      <c r="O325" s="24"/>
      <c r="P325" s="1"/>
    </row>
    <row r="326" spans="1:16" s="9" customFormat="1" hidden="1" outlineLevel="4" x14ac:dyDescent="0.2">
      <c r="A326" s="291" t="s">
        <v>632</v>
      </c>
      <c r="B326" s="291" t="s">
        <v>632</v>
      </c>
      <c r="C326" s="291" t="s">
        <v>634</v>
      </c>
      <c r="D326" s="291" t="s">
        <v>1187</v>
      </c>
      <c r="E326" s="82" t="s">
        <v>1056</v>
      </c>
      <c r="F326" s="109"/>
      <c r="G326" s="109"/>
      <c r="H326" s="133">
        <f t="shared" ref="H326:H337" si="73">F326+G326</f>
        <v>0</v>
      </c>
      <c r="I326" s="109"/>
      <c r="J326" s="109"/>
      <c r="K326" s="133">
        <f t="shared" ref="K326:K337" si="74">I326+J326</f>
        <v>0</v>
      </c>
      <c r="L326" s="109"/>
      <c r="M326" s="109"/>
      <c r="N326" s="313">
        <f t="shared" ref="N326:N337" si="75">L326+M326</f>
        <v>0</v>
      </c>
      <c r="O326" s="24"/>
      <c r="P326" s="1"/>
    </row>
    <row r="327" spans="1:16" s="9" customFormat="1" hidden="1" outlineLevel="4" x14ac:dyDescent="0.2">
      <c r="A327" s="291" t="s">
        <v>632</v>
      </c>
      <c r="B327" s="291" t="s">
        <v>632</v>
      </c>
      <c r="C327" s="291" t="s">
        <v>634</v>
      </c>
      <c r="D327" s="291" t="s">
        <v>1188</v>
      </c>
      <c r="E327" s="82" t="s">
        <v>1057</v>
      </c>
      <c r="F327" s="109"/>
      <c r="G327" s="109"/>
      <c r="H327" s="133">
        <f t="shared" si="73"/>
        <v>0</v>
      </c>
      <c r="I327" s="109"/>
      <c r="J327" s="109"/>
      <c r="K327" s="133">
        <f t="shared" si="74"/>
        <v>0</v>
      </c>
      <c r="L327" s="109"/>
      <c r="M327" s="109"/>
      <c r="N327" s="313">
        <f t="shared" si="75"/>
        <v>0</v>
      </c>
      <c r="O327" s="24"/>
      <c r="P327" s="1"/>
    </row>
    <row r="328" spans="1:16" s="9" customFormat="1" hidden="1" outlineLevel="4" x14ac:dyDescent="0.2">
      <c r="A328" s="291" t="s">
        <v>632</v>
      </c>
      <c r="B328" s="291" t="s">
        <v>632</v>
      </c>
      <c r="C328" s="291" t="s">
        <v>634</v>
      </c>
      <c r="D328" s="291" t="s">
        <v>1189</v>
      </c>
      <c r="E328" s="82" t="s">
        <v>1058</v>
      </c>
      <c r="F328" s="109"/>
      <c r="G328" s="109"/>
      <c r="H328" s="133">
        <f t="shared" si="73"/>
        <v>0</v>
      </c>
      <c r="I328" s="109"/>
      <c r="J328" s="109"/>
      <c r="K328" s="133">
        <f t="shared" si="74"/>
        <v>0</v>
      </c>
      <c r="L328" s="109"/>
      <c r="M328" s="109"/>
      <c r="N328" s="313">
        <f t="shared" si="75"/>
        <v>0</v>
      </c>
      <c r="O328" s="24"/>
      <c r="P328" s="1"/>
    </row>
    <row r="329" spans="1:16" s="9" customFormat="1" hidden="1" outlineLevel="4" x14ac:dyDescent="0.2">
      <c r="A329" s="291" t="s">
        <v>632</v>
      </c>
      <c r="B329" s="291" t="s">
        <v>632</v>
      </c>
      <c r="C329" s="291" t="s">
        <v>634</v>
      </c>
      <c r="D329" s="291" t="s">
        <v>1190</v>
      </c>
      <c r="E329" s="82" t="s">
        <v>1059</v>
      </c>
      <c r="F329" s="109"/>
      <c r="G329" s="109"/>
      <c r="H329" s="133">
        <f t="shared" si="73"/>
        <v>0</v>
      </c>
      <c r="I329" s="109"/>
      <c r="J329" s="109"/>
      <c r="K329" s="133">
        <f t="shared" si="74"/>
        <v>0</v>
      </c>
      <c r="L329" s="109"/>
      <c r="M329" s="109"/>
      <c r="N329" s="313">
        <f t="shared" si="75"/>
        <v>0</v>
      </c>
      <c r="O329" s="24"/>
      <c r="P329" s="1"/>
    </row>
    <row r="330" spans="1:16" s="9" customFormat="1" hidden="1" outlineLevel="4" x14ac:dyDescent="0.2">
      <c r="A330" s="291" t="s">
        <v>632</v>
      </c>
      <c r="B330" s="291" t="s">
        <v>632</v>
      </c>
      <c r="C330" s="291" t="s">
        <v>634</v>
      </c>
      <c r="D330" s="291" t="s">
        <v>1191</v>
      </c>
      <c r="E330" s="82" t="s">
        <v>1060</v>
      </c>
      <c r="F330" s="109"/>
      <c r="G330" s="109"/>
      <c r="H330" s="133">
        <f t="shared" si="73"/>
        <v>0</v>
      </c>
      <c r="I330" s="109"/>
      <c r="J330" s="109"/>
      <c r="K330" s="133">
        <f t="shared" si="74"/>
        <v>0</v>
      </c>
      <c r="L330" s="109"/>
      <c r="M330" s="109"/>
      <c r="N330" s="313">
        <f t="shared" si="75"/>
        <v>0</v>
      </c>
      <c r="O330" s="24"/>
      <c r="P330" s="1"/>
    </row>
    <row r="331" spans="1:16" s="9" customFormat="1" hidden="1" outlineLevel="4" x14ac:dyDescent="0.2">
      <c r="A331" s="291" t="s">
        <v>632</v>
      </c>
      <c r="B331" s="291" t="s">
        <v>632</v>
      </c>
      <c r="C331" s="291" t="s">
        <v>634</v>
      </c>
      <c r="D331" s="291" t="s">
        <v>1192</v>
      </c>
      <c r="E331" s="82" t="s">
        <v>1061</v>
      </c>
      <c r="F331" s="109"/>
      <c r="G331" s="109"/>
      <c r="H331" s="133">
        <f t="shared" si="73"/>
        <v>0</v>
      </c>
      <c r="I331" s="109"/>
      <c r="J331" s="109"/>
      <c r="K331" s="133">
        <f t="shared" si="74"/>
        <v>0</v>
      </c>
      <c r="L331" s="109"/>
      <c r="M331" s="109"/>
      <c r="N331" s="313">
        <f t="shared" si="75"/>
        <v>0</v>
      </c>
      <c r="O331" s="24"/>
      <c r="P331" s="1"/>
    </row>
    <row r="332" spans="1:16" s="9" customFormat="1" hidden="1" outlineLevel="4" x14ac:dyDescent="0.2">
      <c r="A332" s="291" t="s">
        <v>632</v>
      </c>
      <c r="B332" s="291" t="s">
        <v>632</v>
      </c>
      <c r="C332" s="291" t="s">
        <v>634</v>
      </c>
      <c r="D332" s="291" t="s">
        <v>1193</v>
      </c>
      <c r="E332" s="82" t="s">
        <v>1062</v>
      </c>
      <c r="F332" s="109"/>
      <c r="G332" s="109"/>
      <c r="H332" s="133">
        <f t="shared" si="73"/>
        <v>0</v>
      </c>
      <c r="I332" s="109"/>
      <c r="J332" s="109"/>
      <c r="K332" s="133">
        <f t="shared" si="74"/>
        <v>0</v>
      </c>
      <c r="L332" s="109"/>
      <c r="M332" s="109"/>
      <c r="N332" s="313">
        <f t="shared" si="75"/>
        <v>0</v>
      </c>
      <c r="O332" s="24"/>
      <c r="P332" s="1"/>
    </row>
    <row r="333" spans="1:16" s="9" customFormat="1" hidden="1" outlineLevel="4" x14ac:dyDescent="0.2">
      <c r="A333" s="291" t="s">
        <v>632</v>
      </c>
      <c r="B333" s="291" t="s">
        <v>632</v>
      </c>
      <c r="C333" s="291" t="s">
        <v>634</v>
      </c>
      <c r="D333" s="291" t="s">
        <v>1194</v>
      </c>
      <c r="E333" s="82" t="s">
        <v>1063</v>
      </c>
      <c r="F333" s="109"/>
      <c r="G333" s="109"/>
      <c r="H333" s="133">
        <f t="shared" si="73"/>
        <v>0</v>
      </c>
      <c r="I333" s="109"/>
      <c r="J333" s="109"/>
      <c r="K333" s="133">
        <f t="shared" si="74"/>
        <v>0</v>
      </c>
      <c r="L333" s="109"/>
      <c r="M333" s="109"/>
      <c r="N333" s="313">
        <f t="shared" si="75"/>
        <v>0</v>
      </c>
      <c r="O333" s="24"/>
      <c r="P333" s="1"/>
    </row>
    <row r="334" spans="1:16" s="9" customFormat="1" hidden="1" outlineLevel="4" x14ac:dyDescent="0.2">
      <c r="A334" s="291" t="s">
        <v>632</v>
      </c>
      <c r="B334" s="291" t="s">
        <v>632</v>
      </c>
      <c r="C334" s="291" t="s">
        <v>634</v>
      </c>
      <c r="D334" s="291" t="s">
        <v>1195</v>
      </c>
      <c r="E334" s="82" t="s">
        <v>1064</v>
      </c>
      <c r="F334" s="109"/>
      <c r="G334" s="109"/>
      <c r="H334" s="133">
        <f t="shared" si="73"/>
        <v>0</v>
      </c>
      <c r="I334" s="109"/>
      <c r="J334" s="109"/>
      <c r="K334" s="133">
        <f t="shared" si="74"/>
        <v>0</v>
      </c>
      <c r="L334" s="109"/>
      <c r="M334" s="109"/>
      <c r="N334" s="313">
        <f t="shared" si="75"/>
        <v>0</v>
      </c>
      <c r="O334" s="24"/>
      <c r="P334" s="1"/>
    </row>
    <row r="335" spans="1:16" s="9" customFormat="1" hidden="1" outlineLevel="4" x14ac:dyDescent="0.2">
      <c r="A335" s="291" t="s">
        <v>632</v>
      </c>
      <c r="B335" s="291" t="s">
        <v>632</v>
      </c>
      <c r="C335" s="291" t="s">
        <v>634</v>
      </c>
      <c r="D335" s="291" t="s">
        <v>1196</v>
      </c>
      <c r="E335" s="82" t="s">
        <v>1065</v>
      </c>
      <c r="F335" s="109"/>
      <c r="G335" s="109"/>
      <c r="H335" s="133">
        <f t="shared" si="73"/>
        <v>0</v>
      </c>
      <c r="I335" s="109"/>
      <c r="J335" s="109"/>
      <c r="K335" s="133">
        <f t="shared" si="74"/>
        <v>0</v>
      </c>
      <c r="L335" s="109"/>
      <c r="M335" s="109"/>
      <c r="N335" s="313">
        <f t="shared" si="75"/>
        <v>0</v>
      </c>
      <c r="O335" s="24"/>
      <c r="P335" s="1"/>
    </row>
    <row r="336" spans="1:16" s="9" customFormat="1" hidden="1" outlineLevel="4" x14ac:dyDescent="0.2">
      <c r="A336" s="291" t="s">
        <v>632</v>
      </c>
      <c r="B336" s="291" t="s">
        <v>632</v>
      </c>
      <c r="C336" s="291" t="s">
        <v>634</v>
      </c>
      <c r="D336" s="291" t="s">
        <v>1197</v>
      </c>
      <c r="E336" s="82" t="s">
        <v>1066</v>
      </c>
      <c r="F336" s="109"/>
      <c r="G336" s="109"/>
      <c r="H336" s="133">
        <f t="shared" si="73"/>
        <v>0</v>
      </c>
      <c r="I336" s="109"/>
      <c r="J336" s="109"/>
      <c r="K336" s="133">
        <f t="shared" si="74"/>
        <v>0</v>
      </c>
      <c r="L336" s="109"/>
      <c r="M336" s="109"/>
      <c r="N336" s="313">
        <f t="shared" si="75"/>
        <v>0</v>
      </c>
      <c r="O336" s="24"/>
      <c r="P336" s="1"/>
    </row>
    <row r="337" spans="1:16" s="9" customFormat="1" hidden="1" outlineLevel="4" x14ac:dyDescent="0.2">
      <c r="A337" s="291" t="s">
        <v>632</v>
      </c>
      <c r="B337" s="291" t="s">
        <v>632</v>
      </c>
      <c r="C337" s="291" t="s">
        <v>634</v>
      </c>
      <c r="D337" s="291" t="s">
        <v>1198</v>
      </c>
      <c r="E337" s="82" t="s">
        <v>1067</v>
      </c>
      <c r="F337" s="109"/>
      <c r="G337" s="109"/>
      <c r="H337" s="133">
        <f t="shared" si="73"/>
        <v>0</v>
      </c>
      <c r="I337" s="109"/>
      <c r="J337" s="109"/>
      <c r="K337" s="133">
        <f t="shared" si="74"/>
        <v>0</v>
      </c>
      <c r="L337" s="109"/>
      <c r="M337" s="109"/>
      <c r="N337" s="313">
        <f t="shared" si="75"/>
        <v>0</v>
      </c>
      <c r="O337" s="24"/>
      <c r="P337" s="1"/>
    </row>
    <row r="338" spans="1:16" s="9" customFormat="1" hidden="1" outlineLevel="4" x14ac:dyDescent="0.2">
      <c r="A338" s="291" t="s">
        <v>632</v>
      </c>
      <c r="B338" s="291" t="s">
        <v>632</v>
      </c>
      <c r="C338" s="291" t="s">
        <v>634</v>
      </c>
      <c r="D338" s="291" t="s">
        <v>1199</v>
      </c>
      <c r="E338" s="82" t="s">
        <v>1376</v>
      </c>
      <c r="F338" s="109"/>
      <c r="G338" s="109"/>
      <c r="H338" s="133">
        <f t="shared" ref="H338:H340" si="76">F338+G338</f>
        <v>0</v>
      </c>
      <c r="I338" s="109"/>
      <c r="J338" s="109"/>
      <c r="K338" s="133">
        <f t="shared" ref="K338:K340" si="77">I338+J338</f>
        <v>0</v>
      </c>
      <c r="L338" s="109"/>
      <c r="M338" s="109"/>
      <c r="N338" s="313">
        <f t="shared" ref="N338:N340" si="78">L338+M338</f>
        <v>0</v>
      </c>
      <c r="O338" s="24"/>
      <c r="P338" s="1"/>
    </row>
    <row r="339" spans="1:16" s="9" customFormat="1" ht="22.5" hidden="1" outlineLevel="4" x14ac:dyDescent="0.2">
      <c r="A339" s="291" t="s">
        <v>632</v>
      </c>
      <c r="B339" s="291" t="s">
        <v>632</v>
      </c>
      <c r="C339" s="291" t="s">
        <v>634</v>
      </c>
      <c r="D339" s="291" t="s">
        <v>1201</v>
      </c>
      <c r="E339" s="82" t="s">
        <v>1377</v>
      </c>
      <c r="F339" s="109"/>
      <c r="G339" s="109"/>
      <c r="H339" s="133">
        <f t="shared" si="76"/>
        <v>0</v>
      </c>
      <c r="I339" s="109"/>
      <c r="J339" s="109"/>
      <c r="K339" s="133">
        <f t="shared" si="77"/>
        <v>0</v>
      </c>
      <c r="L339" s="109"/>
      <c r="M339" s="109"/>
      <c r="N339" s="313">
        <f t="shared" si="78"/>
        <v>0</v>
      </c>
      <c r="O339" s="24"/>
      <c r="P339" s="1"/>
    </row>
    <row r="340" spans="1:16" s="9" customFormat="1" hidden="1" outlineLevel="4" x14ac:dyDescent="0.2">
      <c r="A340" s="291" t="s">
        <v>632</v>
      </c>
      <c r="B340" s="291" t="s">
        <v>632</v>
      </c>
      <c r="C340" s="291" t="s">
        <v>634</v>
      </c>
      <c r="D340" s="291" t="s">
        <v>1202</v>
      </c>
      <c r="E340" s="82" t="s">
        <v>1378</v>
      </c>
      <c r="F340" s="109"/>
      <c r="G340" s="109"/>
      <c r="H340" s="133">
        <f t="shared" si="76"/>
        <v>0</v>
      </c>
      <c r="I340" s="109"/>
      <c r="J340" s="109"/>
      <c r="K340" s="133">
        <f t="shared" si="77"/>
        <v>0</v>
      </c>
      <c r="L340" s="109"/>
      <c r="M340" s="109"/>
      <c r="N340" s="313">
        <f t="shared" si="78"/>
        <v>0</v>
      </c>
      <c r="O340" s="24"/>
      <c r="P340" s="1"/>
    </row>
    <row r="341" spans="1:16" s="9" customFormat="1" ht="22.5" hidden="1" outlineLevel="4" x14ac:dyDescent="0.2">
      <c r="A341" s="291" t="s">
        <v>632</v>
      </c>
      <c r="B341" s="291" t="s">
        <v>632</v>
      </c>
      <c r="C341" s="291" t="s">
        <v>634</v>
      </c>
      <c r="D341" s="291" t="s">
        <v>1203</v>
      </c>
      <c r="E341" s="82" t="s">
        <v>1053</v>
      </c>
      <c r="F341" s="109"/>
      <c r="G341" s="109"/>
      <c r="H341" s="133">
        <f t="shared" ref="H341:H348" si="79">F341+G341</f>
        <v>0</v>
      </c>
      <c r="I341" s="109"/>
      <c r="J341" s="109"/>
      <c r="K341" s="133">
        <f t="shared" ref="K341:K349" si="80">I341+J341</f>
        <v>0</v>
      </c>
      <c r="L341" s="109"/>
      <c r="M341" s="109"/>
      <c r="N341" s="313">
        <f t="shared" ref="N341:N349" si="81">L341+M341</f>
        <v>0</v>
      </c>
      <c r="O341" s="24"/>
      <c r="P341" s="1"/>
    </row>
    <row r="342" spans="1:16" s="9" customFormat="1" hidden="1" outlineLevel="4" x14ac:dyDescent="0.2">
      <c r="A342" s="291" t="s">
        <v>632</v>
      </c>
      <c r="B342" s="291" t="s">
        <v>632</v>
      </c>
      <c r="C342" s="291" t="s">
        <v>634</v>
      </c>
      <c r="D342" s="291" t="s">
        <v>1204</v>
      </c>
      <c r="E342" s="82" t="s">
        <v>1460</v>
      </c>
      <c r="F342" s="109"/>
      <c r="G342" s="109"/>
      <c r="H342" s="133">
        <f t="shared" si="79"/>
        <v>0</v>
      </c>
      <c r="I342" s="109"/>
      <c r="J342" s="109"/>
      <c r="K342" s="133">
        <f t="shared" si="80"/>
        <v>0</v>
      </c>
      <c r="L342" s="109"/>
      <c r="M342" s="109"/>
      <c r="N342" s="313">
        <f t="shared" si="81"/>
        <v>0</v>
      </c>
      <c r="O342" s="24"/>
      <c r="P342" s="1"/>
    </row>
    <row r="343" spans="1:16" s="9" customFormat="1" ht="22.5" hidden="1" outlineLevel="4" x14ac:dyDescent="0.2">
      <c r="A343" s="291" t="s">
        <v>632</v>
      </c>
      <c r="B343" s="291" t="s">
        <v>632</v>
      </c>
      <c r="C343" s="291" t="s">
        <v>634</v>
      </c>
      <c r="D343" s="291" t="s">
        <v>1205</v>
      </c>
      <c r="E343" s="82" t="s">
        <v>1461</v>
      </c>
      <c r="F343" s="109"/>
      <c r="G343" s="109"/>
      <c r="H343" s="133">
        <f t="shared" ref="H343" si="82">F343+G343</f>
        <v>0</v>
      </c>
      <c r="I343" s="109"/>
      <c r="J343" s="109"/>
      <c r="K343" s="133">
        <f t="shared" ref="K343" si="83">I343+J343</f>
        <v>0</v>
      </c>
      <c r="L343" s="109"/>
      <c r="M343" s="109"/>
      <c r="N343" s="313">
        <f t="shared" ref="N343" si="84">L343+M343</f>
        <v>0</v>
      </c>
      <c r="O343" s="24"/>
      <c r="P343" s="1"/>
    </row>
    <row r="344" spans="1:16" s="9" customFormat="1" hidden="1" outlineLevel="4" x14ac:dyDescent="0.2">
      <c r="A344" s="291" t="s">
        <v>632</v>
      </c>
      <c r="B344" s="291" t="s">
        <v>632</v>
      </c>
      <c r="C344" s="291" t="s">
        <v>634</v>
      </c>
      <c r="D344" s="291" t="s">
        <v>1206</v>
      </c>
      <c r="E344" s="82" t="s">
        <v>1462</v>
      </c>
      <c r="F344" s="109"/>
      <c r="G344" s="109"/>
      <c r="H344" s="133">
        <f t="shared" si="79"/>
        <v>0</v>
      </c>
      <c r="I344" s="109"/>
      <c r="J344" s="109"/>
      <c r="K344" s="133">
        <f t="shared" si="80"/>
        <v>0</v>
      </c>
      <c r="L344" s="109"/>
      <c r="M344" s="109"/>
      <c r="N344" s="313">
        <f t="shared" si="81"/>
        <v>0</v>
      </c>
      <c r="O344" s="24"/>
      <c r="P344" s="1"/>
    </row>
    <row r="345" spans="1:16" s="9" customFormat="1" ht="22.5" hidden="1" outlineLevel="4" x14ac:dyDescent="0.2">
      <c r="A345" s="291" t="s">
        <v>632</v>
      </c>
      <c r="B345" s="291" t="s">
        <v>632</v>
      </c>
      <c r="C345" s="291" t="s">
        <v>634</v>
      </c>
      <c r="D345" s="291" t="s">
        <v>1207</v>
      </c>
      <c r="E345" s="82" t="s">
        <v>1528</v>
      </c>
      <c r="F345" s="109"/>
      <c r="G345" s="109"/>
      <c r="H345" s="133">
        <f t="shared" si="79"/>
        <v>0</v>
      </c>
      <c r="I345" s="109"/>
      <c r="J345" s="109"/>
      <c r="K345" s="133">
        <f t="shared" si="80"/>
        <v>0</v>
      </c>
      <c r="L345" s="109"/>
      <c r="M345" s="109"/>
      <c r="N345" s="313">
        <f t="shared" si="81"/>
        <v>0</v>
      </c>
      <c r="O345" s="24"/>
      <c r="P345" s="1"/>
    </row>
    <row r="346" spans="1:16" s="9" customFormat="1" hidden="1" outlineLevel="4" x14ac:dyDescent="0.2">
      <c r="A346" s="291" t="s">
        <v>632</v>
      </c>
      <c r="B346" s="291" t="s">
        <v>632</v>
      </c>
      <c r="C346" s="291" t="s">
        <v>634</v>
      </c>
      <c r="D346" s="291" t="s">
        <v>1208</v>
      </c>
      <c r="E346" s="82" t="s">
        <v>1529</v>
      </c>
      <c r="F346" s="109"/>
      <c r="G346" s="109"/>
      <c r="H346" s="133">
        <f t="shared" si="79"/>
        <v>0</v>
      </c>
      <c r="I346" s="109"/>
      <c r="J346" s="109"/>
      <c r="K346" s="133">
        <f t="shared" si="80"/>
        <v>0</v>
      </c>
      <c r="L346" s="109"/>
      <c r="M346" s="109"/>
      <c r="N346" s="313">
        <f t="shared" si="81"/>
        <v>0</v>
      </c>
      <c r="O346" s="24"/>
      <c r="P346" s="1"/>
    </row>
    <row r="347" spans="1:16" s="9" customFormat="1" hidden="1" outlineLevel="4" x14ac:dyDescent="0.2">
      <c r="A347" s="291" t="s">
        <v>632</v>
      </c>
      <c r="B347" s="291" t="s">
        <v>632</v>
      </c>
      <c r="C347" s="291" t="s">
        <v>634</v>
      </c>
      <c r="D347" s="291" t="s">
        <v>1209</v>
      </c>
      <c r="E347" s="82" t="s">
        <v>1872</v>
      </c>
      <c r="F347" s="109"/>
      <c r="G347" s="109"/>
      <c r="H347" s="133">
        <f t="shared" si="79"/>
        <v>0</v>
      </c>
      <c r="I347" s="109"/>
      <c r="J347" s="109"/>
      <c r="K347" s="133">
        <f t="shared" si="80"/>
        <v>0</v>
      </c>
      <c r="L347" s="109"/>
      <c r="M347" s="109"/>
      <c r="N347" s="313">
        <f t="shared" si="81"/>
        <v>0</v>
      </c>
      <c r="O347" s="24"/>
      <c r="P347" s="1"/>
    </row>
    <row r="348" spans="1:16" s="9" customFormat="1" ht="22.5" hidden="1" outlineLevel="4" x14ac:dyDescent="0.2">
      <c r="A348" s="291" t="s">
        <v>632</v>
      </c>
      <c r="B348" s="291" t="s">
        <v>632</v>
      </c>
      <c r="C348" s="291" t="s">
        <v>634</v>
      </c>
      <c r="D348" s="291" t="s">
        <v>1210</v>
      </c>
      <c r="E348" s="82" t="s">
        <v>1873</v>
      </c>
      <c r="F348" s="109"/>
      <c r="G348" s="109"/>
      <c r="H348" s="133">
        <f t="shared" si="79"/>
        <v>0</v>
      </c>
      <c r="I348" s="109"/>
      <c r="J348" s="109"/>
      <c r="K348" s="133">
        <f t="shared" si="80"/>
        <v>0</v>
      </c>
      <c r="L348" s="109"/>
      <c r="M348" s="109"/>
      <c r="N348" s="313">
        <f t="shared" si="81"/>
        <v>0</v>
      </c>
      <c r="O348" s="24"/>
      <c r="P348" s="1"/>
    </row>
    <row r="349" spans="1:16" s="9" customFormat="1" hidden="1" outlineLevel="4" x14ac:dyDescent="0.2">
      <c r="A349" s="291" t="s">
        <v>632</v>
      </c>
      <c r="B349" s="291" t="s">
        <v>632</v>
      </c>
      <c r="C349" s="291" t="s">
        <v>634</v>
      </c>
      <c r="D349" s="291"/>
      <c r="E349" s="11"/>
      <c r="F349" s="109"/>
      <c r="G349" s="109"/>
      <c r="H349" s="133">
        <f t="shared" ref="H349" si="85">F349+G349</f>
        <v>0</v>
      </c>
      <c r="I349" s="109"/>
      <c r="J349" s="109"/>
      <c r="K349" s="133">
        <f t="shared" si="80"/>
        <v>0</v>
      </c>
      <c r="L349" s="109"/>
      <c r="M349" s="109"/>
      <c r="N349" s="313">
        <f t="shared" si="81"/>
        <v>0</v>
      </c>
      <c r="O349" s="24"/>
      <c r="P349" s="1"/>
    </row>
    <row r="350" spans="1:16" s="8" customFormat="1" ht="12" outlineLevel="2" collapsed="1" thickBot="1" x14ac:dyDescent="0.25">
      <c r="A350" s="288" t="s">
        <v>632</v>
      </c>
      <c r="B350" s="288" t="s">
        <v>632</v>
      </c>
      <c r="C350" s="288" t="s">
        <v>635</v>
      </c>
      <c r="D350" s="292"/>
      <c r="E350" s="81" t="s">
        <v>100</v>
      </c>
      <c r="F350" s="108">
        <f>SUM(F351:F359)</f>
        <v>0</v>
      </c>
      <c r="G350" s="108">
        <f>SUM(G351:G359)</f>
        <v>0</v>
      </c>
      <c r="H350" s="108">
        <f>G350+F350</f>
        <v>0</v>
      </c>
      <c r="I350" s="108">
        <f>SUM(I351:I359)</f>
        <v>0</v>
      </c>
      <c r="J350" s="108">
        <f>SUM(J351:J359)</f>
        <v>0</v>
      </c>
      <c r="K350" s="108">
        <f>J350+I350</f>
        <v>0</v>
      </c>
      <c r="L350" s="108">
        <f>SUM(L351:L359)</f>
        <v>0</v>
      </c>
      <c r="M350" s="108">
        <f>SUM(M351:M359)</f>
        <v>0</v>
      </c>
      <c r="N350" s="111">
        <f>L350+M350</f>
        <v>0</v>
      </c>
      <c r="O350" s="31"/>
      <c r="P350" s="1"/>
    </row>
    <row r="351" spans="1:16" s="9" customFormat="1" hidden="1" outlineLevel="4" x14ac:dyDescent="0.2">
      <c r="A351" s="291" t="s">
        <v>632</v>
      </c>
      <c r="B351" s="291" t="s">
        <v>632</v>
      </c>
      <c r="C351" s="291" t="s">
        <v>635</v>
      </c>
      <c r="D351" s="291" t="s">
        <v>1104</v>
      </c>
      <c r="E351" s="82" t="s">
        <v>990</v>
      </c>
      <c r="F351" s="109"/>
      <c r="G351" s="109"/>
      <c r="H351" s="133">
        <f t="shared" si="43"/>
        <v>0</v>
      </c>
      <c r="I351" s="109"/>
      <c r="J351" s="109"/>
      <c r="K351" s="133">
        <f t="shared" si="44"/>
        <v>0</v>
      </c>
      <c r="L351" s="109"/>
      <c r="M351" s="109"/>
      <c r="N351" s="313">
        <f t="shared" si="45"/>
        <v>0</v>
      </c>
      <c r="O351" s="32"/>
      <c r="P351" s="1"/>
    </row>
    <row r="352" spans="1:16" s="9" customFormat="1" hidden="1" outlineLevel="4" x14ac:dyDescent="0.2">
      <c r="A352" s="291" t="s">
        <v>632</v>
      </c>
      <c r="B352" s="291" t="s">
        <v>632</v>
      </c>
      <c r="C352" s="291" t="s">
        <v>635</v>
      </c>
      <c r="D352" s="291" t="s">
        <v>1103</v>
      </c>
      <c r="E352" s="82" t="s">
        <v>991</v>
      </c>
      <c r="F352" s="109"/>
      <c r="G352" s="109"/>
      <c r="H352" s="133">
        <f t="shared" ref="H352:H398" si="86">F352+G352</f>
        <v>0</v>
      </c>
      <c r="I352" s="109"/>
      <c r="J352" s="109"/>
      <c r="K352" s="133">
        <f t="shared" ref="K352:K398" si="87">I352+J352</f>
        <v>0</v>
      </c>
      <c r="L352" s="109"/>
      <c r="M352" s="109"/>
      <c r="N352" s="313">
        <f t="shared" ref="N352:N398" si="88">L352+M352</f>
        <v>0</v>
      </c>
      <c r="O352" s="24"/>
      <c r="P352" s="1"/>
    </row>
    <row r="353" spans="1:16" s="9" customFormat="1" hidden="1" outlineLevel="4" x14ac:dyDescent="0.2">
      <c r="A353" s="291" t="s">
        <v>632</v>
      </c>
      <c r="B353" s="291" t="s">
        <v>632</v>
      </c>
      <c r="C353" s="291" t="s">
        <v>635</v>
      </c>
      <c r="D353" s="291" t="s">
        <v>1105</v>
      </c>
      <c r="E353" s="82" t="s">
        <v>992</v>
      </c>
      <c r="F353" s="109"/>
      <c r="G353" s="109"/>
      <c r="H353" s="133">
        <f t="shared" si="86"/>
        <v>0</v>
      </c>
      <c r="I353" s="109"/>
      <c r="J353" s="109"/>
      <c r="K353" s="133">
        <f t="shared" si="87"/>
        <v>0</v>
      </c>
      <c r="L353" s="109"/>
      <c r="M353" s="109"/>
      <c r="N353" s="313">
        <f t="shared" si="88"/>
        <v>0</v>
      </c>
      <c r="O353" s="24"/>
      <c r="P353" s="1"/>
    </row>
    <row r="354" spans="1:16" s="9" customFormat="1" hidden="1" outlineLevel="4" x14ac:dyDescent="0.2">
      <c r="A354" s="291" t="s">
        <v>632</v>
      </c>
      <c r="B354" s="291" t="s">
        <v>632</v>
      </c>
      <c r="C354" s="291" t="s">
        <v>635</v>
      </c>
      <c r="D354" s="291" t="s">
        <v>1106</v>
      </c>
      <c r="E354" s="82" t="s">
        <v>1068</v>
      </c>
      <c r="F354" s="109"/>
      <c r="G354" s="109"/>
      <c r="H354" s="133">
        <f>F354+G354</f>
        <v>0</v>
      </c>
      <c r="I354" s="109"/>
      <c r="J354" s="109"/>
      <c r="K354" s="133">
        <f t="shared" si="87"/>
        <v>0</v>
      </c>
      <c r="L354" s="109"/>
      <c r="M354" s="109"/>
      <c r="N354" s="313">
        <f t="shared" si="88"/>
        <v>0</v>
      </c>
      <c r="O354" s="24"/>
      <c r="P354" s="1"/>
    </row>
    <row r="355" spans="1:16" s="9" customFormat="1" hidden="1" outlineLevel="4" x14ac:dyDescent="0.2">
      <c r="A355" s="291" t="s">
        <v>632</v>
      </c>
      <c r="B355" s="291" t="s">
        <v>632</v>
      </c>
      <c r="C355" s="291" t="s">
        <v>635</v>
      </c>
      <c r="D355" s="291" t="s">
        <v>1109</v>
      </c>
      <c r="E355" s="82" t="s">
        <v>1069</v>
      </c>
      <c r="F355" s="109"/>
      <c r="G355" s="109"/>
      <c r="H355" s="133">
        <f t="shared" si="86"/>
        <v>0</v>
      </c>
      <c r="I355" s="109"/>
      <c r="J355" s="109"/>
      <c r="K355" s="133">
        <f t="shared" si="87"/>
        <v>0</v>
      </c>
      <c r="L355" s="109"/>
      <c r="M355" s="109"/>
      <c r="N355" s="313">
        <f t="shared" si="88"/>
        <v>0</v>
      </c>
      <c r="O355" s="24"/>
      <c r="P355" s="1"/>
    </row>
    <row r="356" spans="1:16" s="9" customFormat="1" hidden="1" outlineLevel="4" x14ac:dyDescent="0.2">
      <c r="A356" s="291" t="s">
        <v>632</v>
      </c>
      <c r="B356" s="291" t="s">
        <v>632</v>
      </c>
      <c r="C356" s="291" t="s">
        <v>635</v>
      </c>
      <c r="D356" s="291" t="s">
        <v>1107</v>
      </c>
      <c r="E356" s="82" t="s">
        <v>1530</v>
      </c>
      <c r="F356" s="109"/>
      <c r="G356" s="109"/>
      <c r="H356" s="133">
        <f t="shared" ref="H356:H358" si="89">F356+G356</f>
        <v>0</v>
      </c>
      <c r="I356" s="109"/>
      <c r="J356" s="109"/>
      <c r="K356" s="133">
        <f t="shared" ref="K356:K358" si="90">I356+J356</f>
        <v>0</v>
      </c>
      <c r="L356" s="109"/>
      <c r="M356" s="109"/>
      <c r="N356" s="313">
        <f t="shared" ref="N356:N358" si="91">L356+M356</f>
        <v>0</v>
      </c>
      <c r="O356" s="24"/>
      <c r="P356" s="1"/>
    </row>
    <row r="357" spans="1:16" s="9" customFormat="1" hidden="1" outlineLevel="4" x14ac:dyDescent="0.2">
      <c r="A357" s="291" t="s">
        <v>632</v>
      </c>
      <c r="B357" s="291" t="s">
        <v>632</v>
      </c>
      <c r="C357" s="291" t="s">
        <v>635</v>
      </c>
      <c r="D357" s="291" t="s">
        <v>1110</v>
      </c>
      <c r="E357" s="82" t="s">
        <v>1070</v>
      </c>
      <c r="F357" s="109"/>
      <c r="G357" s="109"/>
      <c r="H357" s="133">
        <f t="shared" si="89"/>
        <v>0</v>
      </c>
      <c r="I357" s="109"/>
      <c r="J357" s="109"/>
      <c r="K357" s="133">
        <f t="shared" si="90"/>
        <v>0</v>
      </c>
      <c r="L357" s="109"/>
      <c r="M357" s="109"/>
      <c r="N357" s="313">
        <f t="shared" si="91"/>
        <v>0</v>
      </c>
      <c r="O357" s="24"/>
      <c r="P357" s="1"/>
    </row>
    <row r="358" spans="1:16" s="9" customFormat="1" hidden="1" outlineLevel="4" x14ac:dyDescent="0.2">
      <c r="A358" s="291" t="s">
        <v>632</v>
      </c>
      <c r="B358" s="291" t="s">
        <v>632</v>
      </c>
      <c r="C358" s="291" t="s">
        <v>635</v>
      </c>
      <c r="D358" s="291" t="s">
        <v>1111</v>
      </c>
      <c r="E358" s="82" t="s">
        <v>230</v>
      </c>
      <c r="F358" s="109"/>
      <c r="G358" s="109"/>
      <c r="H358" s="133">
        <f t="shared" si="89"/>
        <v>0</v>
      </c>
      <c r="I358" s="109"/>
      <c r="J358" s="109"/>
      <c r="K358" s="133">
        <f t="shared" si="90"/>
        <v>0</v>
      </c>
      <c r="L358" s="109"/>
      <c r="M358" s="109"/>
      <c r="N358" s="313">
        <f t="shared" si="91"/>
        <v>0</v>
      </c>
      <c r="O358" s="24"/>
      <c r="P358" s="1"/>
    </row>
    <row r="359" spans="1:16" s="9" customFormat="1" ht="12" hidden="1" outlineLevel="4" thickBot="1" x14ac:dyDescent="0.25">
      <c r="A359" s="291" t="s">
        <v>632</v>
      </c>
      <c r="B359" s="291" t="s">
        <v>632</v>
      </c>
      <c r="C359" s="291" t="s">
        <v>635</v>
      </c>
      <c r="D359" s="291" t="s">
        <v>1112</v>
      </c>
      <c r="E359" s="82" t="s">
        <v>993</v>
      </c>
      <c r="F359" s="109"/>
      <c r="G359" s="109"/>
      <c r="H359" s="133">
        <f t="shared" si="86"/>
        <v>0</v>
      </c>
      <c r="I359" s="109"/>
      <c r="J359" s="109"/>
      <c r="K359" s="133">
        <f t="shared" si="87"/>
        <v>0</v>
      </c>
      <c r="L359" s="109"/>
      <c r="M359" s="109"/>
      <c r="N359" s="313">
        <f t="shared" si="88"/>
        <v>0</v>
      </c>
      <c r="O359" s="24"/>
      <c r="P359" s="1"/>
    </row>
    <row r="360" spans="1:16" s="14" customFormat="1" ht="12" outlineLevel="1" thickBot="1" x14ac:dyDescent="0.25">
      <c r="A360" s="283" t="s">
        <v>632</v>
      </c>
      <c r="B360" s="283" t="s">
        <v>634</v>
      </c>
      <c r="C360" s="283"/>
      <c r="D360" s="283"/>
      <c r="E360" s="80" t="s">
        <v>135</v>
      </c>
      <c r="F360" s="121">
        <f>F361+F375+F460</f>
        <v>0</v>
      </c>
      <c r="G360" s="121">
        <f>G361+G375+G460</f>
        <v>50000000</v>
      </c>
      <c r="H360" s="121">
        <f>F360+G360</f>
        <v>50000000</v>
      </c>
      <c r="I360" s="121">
        <f>I361+I375+I460</f>
        <v>0</v>
      </c>
      <c r="J360" s="121">
        <f>J361+J375+J460</f>
        <v>70000000</v>
      </c>
      <c r="K360" s="121">
        <f>I360+J360</f>
        <v>70000000</v>
      </c>
      <c r="L360" s="121">
        <f>L361+L375+L460</f>
        <v>0</v>
      </c>
      <c r="M360" s="121">
        <f>M361+M375+M460</f>
        <v>0</v>
      </c>
      <c r="N360" s="122">
        <f>L360+M360</f>
        <v>0</v>
      </c>
      <c r="O360" s="33"/>
      <c r="P360" s="1"/>
    </row>
    <row r="361" spans="1:16" s="8" customFormat="1" outlineLevel="2" collapsed="1" x14ac:dyDescent="0.2">
      <c r="A361" s="285" t="s">
        <v>632</v>
      </c>
      <c r="B361" s="285" t="s">
        <v>634</v>
      </c>
      <c r="C361" s="285" t="s">
        <v>630</v>
      </c>
      <c r="D361" s="285"/>
      <c r="E361" s="154" t="s">
        <v>102</v>
      </c>
      <c r="F361" s="115">
        <f>SUM(F362:F374)</f>
        <v>0</v>
      </c>
      <c r="G361" s="115">
        <f>SUM(G362:G374)</f>
        <v>0</v>
      </c>
      <c r="H361" s="115">
        <f>F361+G361</f>
        <v>0</v>
      </c>
      <c r="I361" s="115">
        <f>SUM(I362:I374)</f>
        <v>0</v>
      </c>
      <c r="J361" s="115">
        <f>SUM(J362:J374)</f>
        <v>0</v>
      </c>
      <c r="K361" s="115">
        <f>I361+J361</f>
        <v>0</v>
      </c>
      <c r="L361" s="115">
        <f>SUM(L362:L374)</f>
        <v>0</v>
      </c>
      <c r="M361" s="115">
        <f>SUM(M362:M374)</f>
        <v>0</v>
      </c>
      <c r="N361" s="120">
        <f>L361+M361</f>
        <v>0</v>
      </c>
      <c r="O361" s="25"/>
      <c r="P361" s="1"/>
    </row>
    <row r="362" spans="1:16" s="9" customFormat="1" hidden="1" outlineLevel="4" x14ac:dyDescent="0.2">
      <c r="A362" s="291" t="s">
        <v>632</v>
      </c>
      <c r="B362" s="291" t="s">
        <v>634</v>
      </c>
      <c r="C362" s="291" t="s">
        <v>630</v>
      </c>
      <c r="D362" s="291" t="s">
        <v>1104</v>
      </c>
      <c r="E362" s="82" t="s">
        <v>1379</v>
      </c>
      <c r="F362" s="109"/>
      <c r="G362" s="109"/>
      <c r="H362" s="133">
        <f t="shared" si="86"/>
        <v>0</v>
      </c>
      <c r="I362" s="109"/>
      <c r="J362" s="109"/>
      <c r="K362" s="133">
        <f t="shared" si="87"/>
        <v>0</v>
      </c>
      <c r="L362" s="109"/>
      <c r="M362" s="109"/>
      <c r="N362" s="313">
        <f t="shared" si="88"/>
        <v>0</v>
      </c>
      <c r="O362" s="32"/>
      <c r="P362" s="1"/>
    </row>
    <row r="363" spans="1:16" s="9" customFormat="1" ht="22.5" hidden="1" outlineLevel="4" x14ac:dyDescent="0.2">
      <c r="A363" s="291" t="s">
        <v>632</v>
      </c>
      <c r="B363" s="291" t="s">
        <v>634</v>
      </c>
      <c r="C363" s="291" t="s">
        <v>630</v>
      </c>
      <c r="D363" s="291" t="s">
        <v>1103</v>
      </c>
      <c r="E363" s="82" t="s">
        <v>1380</v>
      </c>
      <c r="F363" s="109"/>
      <c r="G363" s="109"/>
      <c r="H363" s="133">
        <f t="shared" si="86"/>
        <v>0</v>
      </c>
      <c r="I363" s="109"/>
      <c r="J363" s="109"/>
      <c r="K363" s="133">
        <f t="shared" si="87"/>
        <v>0</v>
      </c>
      <c r="L363" s="109"/>
      <c r="M363" s="109"/>
      <c r="N363" s="313">
        <f t="shared" si="88"/>
        <v>0</v>
      </c>
      <c r="O363" s="24"/>
      <c r="P363" s="1"/>
    </row>
    <row r="364" spans="1:16" s="9" customFormat="1" ht="24" hidden="1" customHeight="1" outlineLevel="4" x14ac:dyDescent="0.2">
      <c r="A364" s="291" t="s">
        <v>632</v>
      </c>
      <c r="B364" s="291" t="s">
        <v>634</v>
      </c>
      <c r="C364" s="291" t="s">
        <v>630</v>
      </c>
      <c r="D364" s="291" t="s">
        <v>1105</v>
      </c>
      <c r="E364" s="82" t="s">
        <v>1381</v>
      </c>
      <c r="F364" s="109"/>
      <c r="G364" s="109"/>
      <c r="H364" s="133">
        <f t="shared" si="86"/>
        <v>0</v>
      </c>
      <c r="I364" s="109"/>
      <c r="J364" s="109"/>
      <c r="K364" s="133">
        <f t="shared" si="87"/>
        <v>0</v>
      </c>
      <c r="L364" s="109"/>
      <c r="M364" s="109"/>
      <c r="N364" s="313">
        <f t="shared" si="88"/>
        <v>0</v>
      </c>
      <c r="O364" s="24"/>
      <c r="P364" s="1"/>
    </row>
    <row r="365" spans="1:16" s="9" customFormat="1" ht="22.5" hidden="1" outlineLevel="4" x14ac:dyDescent="0.2">
      <c r="A365" s="291" t="s">
        <v>632</v>
      </c>
      <c r="B365" s="291" t="s">
        <v>634</v>
      </c>
      <c r="C365" s="291" t="s">
        <v>630</v>
      </c>
      <c r="D365" s="291" t="s">
        <v>1106</v>
      </c>
      <c r="E365" s="82" t="s">
        <v>1382</v>
      </c>
      <c r="F365" s="109"/>
      <c r="G365" s="109"/>
      <c r="H365" s="133">
        <f t="shared" si="86"/>
        <v>0</v>
      </c>
      <c r="I365" s="109"/>
      <c r="J365" s="109"/>
      <c r="K365" s="133">
        <f t="shared" si="87"/>
        <v>0</v>
      </c>
      <c r="L365" s="109"/>
      <c r="M365" s="109"/>
      <c r="N365" s="313">
        <f t="shared" si="88"/>
        <v>0</v>
      </c>
      <c r="O365" s="24"/>
      <c r="P365" s="1"/>
    </row>
    <row r="366" spans="1:16" s="9" customFormat="1" ht="22.5" hidden="1" outlineLevel="4" x14ac:dyDescent="0.2">
      <c r="A366" s="291" t="s">
        <v>632</v>
      </c>
      <c r="B366" s="291" t="s">
        <v>634</v>
      </c>
      <c r="C366" s="291" t="s">
        <v>630</v>
      </c>
      <c r="D366" s="291" t="s">
        <v>1107</v>
      </c>
      <c r="E366" s="82" t="s">
        <v>1383</v>
      </c>
      <c r="F366" s="109"/>
      <c r="G366" s="109"/>
      <c r="H366" s="133">
        <f t="shared" si="86"/>
        <v>0</v>
      </c>
      <c r="I366" s="109"/>
      <c r="J366" s="109"/>
      <c r="K366" s="133">
        <f t="shared" si="87"/>
        <v>0</v>
      </c>
      <c r="L366" s="109"/>
      <c r="M366" s="109"/>
      <c r="N366" s="313">
        <f t="shared" si="88"/>
        <v>0</v>
      </c>
      <c r="O366" s="24"/>
      <c r="P366" s="1"/>
    </row>
    <row r="367" spans="1:16" s="9" customFormat="1" hidden="1" outlineLevel="4" x14ac:dyDescent="0.2">
      <c r="A367" s="291" t="s">
        <v>632</v>
      </c>
      <c r="B367" s="291" t="s">
        <v>634</v>
      </c>
      <c r="C367" s="291" t="s">
        <v>630</v>
      </c>
      <c r="D367" s="291" t="s">
        <v>1110</v>
      </c>
      <c r="E367" s="82" t="s">
        <v>1384</v>
      </c>
      <c r="F367" s="109"/>
      <c r="G367" s="109"/>
      <c r="H367" s="133">
        <f t="shared" si="86"/>
        <v>0</v>
      </c>
      <c r="I367" s="109"/>
      <c r="J367" s="109"/>
      <c r="K367" s="133">
        <f t="shared" si="87"/>
        <v>0</v>
      </c>
      <c r="L367" s="109"/>
      <c r="M367" s="109"/>
      <c r="N367" s="313">
        <f t="shared" si="88"/>
        <v>0</v>
      </c>
      <c r="O367" s="24"/>
      <c r="P367" s="1"/>
    </row>
    <row r="368" spans="1:16" s="9" customFormat="1" hidden="1" outlineLevel="4" x14ac:dyDescent="0.2">
      <c r="A368" s="291" t="s">
        <v>632</v>
      </c>
      <c r="B368" s="291" t="s">
        <v>634</v>
      </c>
      <c r="C368" s="291" t="s">
        <v>630</v>
      </c>
      <c r="D368" s="291" t="s">
        <v>1111</v>
      </c>
      <c r="E368" s="82" t="s">
        <v>1385</v>
      </c>
      <c r="F368" s="109"/>
      <c r="G368" s="109"/>
      <c r="H368" s="133">
        <f t="shared" si="86"/>
        <v>0</v>
      </c>
      <c r="I368" s="109"/>
      <c r="J368" s="109"/>
      <c r="K368" s="133">
        <f t="shared" si="87"/>
        <v>0</v>
      </c>
      <c r="L368" s="109"/>
      <c r="M368" s="109"/>
      <c r="N368" s="313">
        <f t="shared" si="88"/>
        <v>0</v>
      </c>
      <c r="O368" s="24"/>
      <c r="P368" s="1"/>
    </row>
    <row r="369" spans="1:16" s="9" customFormat="1" ht="22.5" hidden="1" outlineLevel="4" x14ac:dyDescent="0.2">
      <c r="A369" s="291" t="s">
        <v>632</v>
      </c>
      <c r="B369" s="291" t="s">
        <v>634</v>
      </c>
      <c r="C369" s="291" t="s">
        <v>630</v>
      </c>
      <c r="D369" s="291" t="s">
        <v>1112</v>
      </c>
      <c r="E369" s="82" t="s">
        <v>1386</v>
      </c>
      <c r="F369" s="109"/>
      <c r="G369" s="109"/>
      <c r="H369" s="133">
        <f t="shared" si="86"/>
        <v>0</v>
      </c>
      <c r="I369" s="109"/>
      <c r="J369" s="109"/>
      <c r="K369" s="133">
        <f t="shared" si="87"/>
        <v>0</v>
      </c>
      <c r="L369" s="109"/>
      <c r="M369" s="109"/>
      <c r="N369" s="313">
        <f t="shared" si="88"/>
        <v>0</v>
      </c>
      <c r="O369" s="24"/>
      <c r="P369" s="1"/>
    </row>
    <row r="370" spans="1:16" s="9" customFormat="1" hidden="1" outlineLevel="4" x14ac:dyDescent="0.2">
      <c r="A370" s="291" t="s">
        <v>632</v>
      </c>
      <c r="B370" s="291" t="s">
        <v>634</v>
      </c>
      <c r="C370" s="291" t="s">
        <v>630</v>
      </c>
      <c r="D370" s="291" t="s">
        <v>1108</v>
      </c>
      <c r="E370" s="82" t="s">
        <v>1387</v>
      </c>
      <c r="F370" s="109"/>
      <c r="G370" s="109"/>
      <c r="H370" s="133">
        <f t="shared" ref="H370:H373" si="92">F370+G370</f>
        <v>0</v>
      </c>
      <c r="I370" s="109"/>
      <c r="J370" s="109"/>
      <c r="K370" s="133">
        <f t="shared" ref="K370:K373" si="93">I370+J370</f>
        <v>0</v>
      </c>
      <c r="L370" s="109"/>
      <c r="M370" s="109"/>
      <c r="N370" s="313">
        <f t="shared" ref="N370:N373" si="94">L370+M370</f>
        <v>0</v>
      </c>
      <c r="O370" s="24"/>
      <c r="P370" s="1"/>
    </row>
    <row r="371" spans="1:16" s="9" customFormat="1" hidden="1" outlineLevel="4" x14ac:dyDescent="0.2">
      <c r="A371" s="291" t="s">
        <v>632</v>
      </c>
      <c r="B371" s="291" t="s">
        <v>634</v>
      </c>
      <c r="C371" s="291" t="s">
        <v>630</v>
      </c>
      <c r="D371" s="291" t="s">
        <v>1162</v>
      </c>
      <c r="E371" s="82" t="s">
        <v>1388</v>
      </c>
      <c r="F371" s="109"/>
      <c r="G371" s="109"/>
      <c r="H371" s="133">
        <f t="shared" si="92"/>
        <v>0</v>
      </c>
      <c r="I371" s="109"/>
      <c r="J371" s="109"/>
      <c r="K371" s="133">
        <f t="shared" si="93"/>
        <v>0</v>
      </c>
      <c r="L371" s="109"/>
      <c r="M371" s="109"/>
      <c r="N371" s="313">
        <f t="shared" si="94"/>
        <v>0</v>
      </c>
      <c r="O371" s="24"/>
      <c r="P371" s="1"/>
    </row>
    <row r="372" spans="1:16" s="9" customFormat="1" ht="22.5" hidden="1" outlineLevel="4" x14ac:dyDescent="0.2">
      <c r="A372" s="291" t="s">
        <v>632</v>
      </c>
      <c r="B372" s="291" t="s">
        <v>634</v>
      </c>
      <c r="C372" s="291" t="s">
        <v>630</v>
      </c>
      <c r="D372" s="291" t="s">
        <v>1163</v>
      </c>
      <c r="E372" s="82" t="s">
        <v>1389</v>
      </c>
      <c r="F372" s="109"/>
      <c r="G372" s="109"/>
      <c r="H372" s="133">
        <f t="shared" si="92"/>
        <v>0</v>
      </c>
      <c r="I372" s="109"/>
      <c r="J372" s="109"/>
      <c r="K372" s="133">
        <f t="shared" si="93"/>
        <v>0</v>
      </c>
      <c r="L372" s="109"/>
      <c r="M372" s="109"/>
      <c r="N372" s="313">
        <f t="shared" si="94"/>
        <v>0</v>
      </c>
      <c r="O372" s="24"/>
      <c r="P372" s="1"/>
    </row>
    <row r="373" spans="1:16" s="9" customFormat="1" hidden="1" outlineLevel="4" x14ac:dyDescent="0.2">
      <c r="A373" s="291" t="s">
        <v>632</v>
      </c>
      <c r="B373" s="291" t="s">
        <v>634</v>
      </c>
      <c r="C373" s="291" t="s">
        <v>630</v>
      </c>
      <c r="D373" s="291" t="s">
        <v>1165</v>
      </c>
      <c r="E373" s="82" t="s">
        <v>1874</v>
      </c>
      <c r="F373" s="109"/>
      <c r="G373" s="109"/>
      <c r="H373" s="133">
        <f t="shared" si="92"/>
        <v>0</v>
      </c>
      <c r="I373" s="109"/>
      <c r="J373" s="109"/>
      <c r="K373" s="133">
        <f t="shared" si="93"/>
        <v>0</v>
      </c>
      <c r="L373" s="109"/>
      <c r="M373" s="109"/>
      <c r="N373" s="313">
        <f t="shared" si="94"/>
        <v>0</v>
      </c>
      <c r="O373" s="24"/>
      <c r="P373" s="1"/>
    </row>
    <row r="374" spans="1:16" s="9" customFormat="1" hidden="1" outlineLevel="4" x14ac:dyDescent="0.2">
      <c r="A374" s="291" t="s">
        <v>632</v>
      </c>
      <c r="B374" s="291" t="s">
        <v>634</v>
      </c>
      <c r="C374" s="291" t="s">
        <v>630</v>
      </c>
      <c r="D374" s="291"/>
      <c r="E374" s="11"/>
      <c r="F374" s="109"/>
      <c r="G374" s="109"/>
      <c r="H374" s="133">
        <f t="shared" si="86"/>
        <v>0</v>
      </c>
      <c r="I374" s="109"/>
      <c r="J374" s="109"/>
      <c r="K374" s="133">
        <f t="shared" si="87"/>
        <v>0</v>
      </c>
      <c r="L374" s="109"/>
      <c r="M374" s="109"/>
      <c r="N374" s="313">
        <f t="shared" si="88"/>
        <v>0</v>
      </c>
      <c r="O374" s="24"/>
      <c r="P374" s="1"/>
    </row>
    <row r="375" spans="1:16" s="8" customFormat="1" outlineLevel="2" collapsed="1" x14ac:dyDescent="0.2">
      <c r="A375" s="288" t="s">
        <v>632</v>
      </c>
      <c r="B375" s="288" t="s">
        <v>634</v>
      </c>
      <c r="C375" s="288" t="s">
        <v>631</v>
      </c>
      <c r="D375" s="288"/>
      <c r="E375" s="81" t="s">
        <v>103</v>
      </c>
      <c r="F375" s="108">
        <f>SUM(F376:F459)</f>
        <v>0</v>
      </c>
      <c r="G375" s="108">
        <f>SUM(G376:G459)</f>
        <v>50000000</v>
      </c>
      <c r="H375" s="108">
        <f>G375+F375</f>
        <v>50000000</v>
      </c>
      <c r="I375" s="108">
        <f>SUM(I376:I459)</f>
        <v>0</v>
      </c>
      <c r="J375" s="108">
        <f>SUM(J376:J459)</f>
        <v>70000000</v>
      </c>
      <c r="K375" s="108">
        <f>J375+I375</f>
        <v>70000000</v>
      </c>
      <c r="L375" s="108">
        <f>SUM(L376:L459)</f>
        <v>0</v>
      </c>
      <c r="M375" s="108">
        <f>SUM(M376:M459)</f>
        <v>0</v>
      </c>
      <c r="N375" s="111">
        <f>L375+M375</f>
        <v>0</v>
      </c>
      <c r="O375" s="31"/>
      <c r="P375" s="1"/>
    </row>
    <row r="376" spans="1:16" s="9" customFormat="1" hidden="1" outlineLevel="4" x14ac:dyDescent="0.2">
      <c r="A376" s="291" t="s">
        <v>632</v>
      </c>
      <c r="B376" s="291" t="s">
        <v>634</v>
      </c>
      <c r="C376" s="291" t="s">
        <v>631</v>
      </c>
      <c r="D376" s="291" t="s">
        <v>1104</v>
      </c>
      <c r="E376" s="82" t="s">
        <v>1390</v>
      </c>
      <c r="F376" s="109"/>
      <c r="G376" s="109"/>
      <c r="H376" s="133">
        <f t="shared" si="86"/>
        <v>0</v>
      </c>
      <c r="I376" s="109"/>
      <c r="J376" s="109"/>
      <c r="K376" s="133">
        <f t="shared" si="87"/>
        <v>0</v>
      </c>
      <c r="L376" s="109"/>
      <c r="M376" s="109"/>
      <c r="N376" s="313">
        <f t="shared" si="88"/>
        <v>0</v>
      </c>
      <c r="O376" s="32"/>
      <c r="P376" s="1"/>
    </row>
    <row r="377" spans="1:16" s="9" customFormat="1" hidden="1" outlineLevel="4" x14ac:dyDescent="0.2">
      <c r="A377" s="291" t="s">
        <v>632</v>
      </c>
      <c r="B377" s="291" t="s">
        <v>634</v>
      </c>
      <c r="C377" s="291" t="s">
        <v>631</v>
      </c>
      <c r="D377" s="291" t="s">
        <v>1103</v>
      </c>
      <c r="E377" s="82" t="s">
        <v>1391</v>
      </c>
      <c r="F377" s="109"/>
      <c r="G377" s="109"/>
      <c r="H377" s="133">
        <f t="shared" si="86"/>
        <v>0</v>
      </c>
      <c r="I377" s="109"/>
      <c r="J377" s="109"/>
      <c r="K377" s="133">
        <f t="shared" si="87"/>
        <v>0</v>
      </c>
      <c r="L377" s="109"/>
      <c r="M377" s="109"/>
      <c r="N377" s="313">
        <f t="shared" si="88"/>
        <v>0</v>
      </c>
      <c r="O377" s="24"/>
      <c r="P377" s="1"/>
    </row>
    <row r="378" spans="1:16" s="9" customFormat="1" hidden="1" outlineLevel="4" x14ac:dyDescent="0.2">
      <c r="A378" s="291" t="s">
        <v>632</v>
      </c>
      <c r="B378" s="291" t="s">
        <v>634</v>
      </c>
      <c r="C378" s="291" t="s">
        <v>631</v>
      </c>
      <c r="D378" s="291" t="s">
        <v>1106</v>
      </c>
      <c r="E378" s="82" t="s">
        <v>1392</v>
      </c>
      <c r="F378" s="109"/>
      <c r="G378" s="109"/>
      <c r="H378" s="133">
        <f t="shared" si="86"/>
        <v>0</v>
      </c>
      <c r="I378" s="109"/>
      <c r="J378" s="109"/>
      <c r="K378" s="133">
        <f t="shared" si="87"/>
        <v>0</v>
      </c>
      <c r="L378" s="109"/>
      <c r="M378" s="109"/>
      <c r="N378" s="313">
        <f t="shared" si="88"/>
        <v>0</v>
      </c>
      <c r="O378" s="24"/>
      <c r="P378" s="1"/>
    </row>
    <row r="379" spans="1:16" s="9" customFormat="1" ht="22.5" hidden="1" outlineLevel="4" x14ac:dyDescent="0.2">
      <c r="A379" s="291" t="s">
        <v>632</v>
      </c>
      <c r="B379" s="291" t="s">
        <v>634</v>
      </c>
      <c r="C379" s="291" t="s">
        <v>631</v>
      </c>
      <c r="D379" s="291" t="s">
        <v>1107</v>
      </c>
      <c r="E379" s="82" t="s">
        <v>1393</v>
      </c>
      <c r="F379" s="109"/>
      <c r="G379" s="109"/>
      <c r="H379" s="133">
        <f t="shared" si="86"/>
        <v>0</v>
      </c>
      <c r="I379" s="109"/>
      <c r="J379" s="109"/>
      <c r="K379" s="133">
        <f t="shared" si="87"/>
        <v>0</v>
      </c>
      <c r="L379" s="109"/>
      <c r="M379" s="109"/>
      <c r="N379" s="313">
        <f t="shared" si="88"/>
        <v>0</v>
      </c>
      <c r="O379" s="24"/>
      <c r="P379" s="1"/>
    </row>
    <row r="380" spans="1:16" s="9" customFormat="1" hidden="1" outlineLevel="4" x14ac:dyDescent="0.2">
      <c r="A380" s="291" t="s">
        <v>632</v>
      </c>
      <c r="B380" s="291" t="s">
        <v>634</v>
      </c>
      <c r="C380" s="291" t="s">
        <v>631</v>
      </c>
      <c r="D380" s="291" t="s">
        <v>1110</v>
      </c>
      <c r="E380" s="82" t="s">
        <v>1394</v>
      </c>
      <c r="F380" s="109"/>
      <c r="G380" s="109"/>
      <c r="H380" s="133">
        <f t="shared" si="86"/>
        <v>0</v>
      </c>
      <c r="I380" s="109"/>
      <c r="J380" s="109"/>
      <c r="K380" s="133">
        <f t="shared" si="87"/>
        <v>0</v>
      </c>
      <c r="L380" s="109"/>
      <c r="M380" s="109"/>
      <c r="N380" s="313">
        <f t="shared" si="88"/>
        <v>0</v>
      </c>
      <c r="O380" s="24"/>
      <c r="P380" s="1"/>
    </row>
    <row r="381" spans="1:16" s="9" customFormat="1" hidden="1" outlineLevel="4" x14ac:dyDescent="0.2">
      <c r="A381" s="291" t="s">
        <v>632</v>
      </c>
      <c r="B381" s="291" t="s">
        <v>634</v>
      </c>
      <c r="C381" s="291" t="s">
        <v>631</v>
      </c>
      <c r="D381" s="291" t="s">
        <v>1111</v>
      </c>
      <c r="E381" s="82" t="s">
        <v>1395</v>
      </c>
      <c r="F381" s="109"/>
      <c r="G381" s="109"/>
      <c r="H381" s="133">
        <f t="shared" si="86"/>
        <v>0</v>
      </c>
      <c r="I381" s="109"/>
      <c r="J381" s="109"/>
      <c r="K381" s="133">
        <f t="shared" si="87"/>
        <v>0</v>
      </c>
      <c r="L381" s="109"/>
      <c r="M381" s="109"/>
      <c r="N381" s="313">
        <f t="shared" si="88"/>
        <v>0</v>
      </c>
      <c r="O381" s="24"/>
      <c r="P381" s="1"/>
    </row>
    <row r="382" spans="1:16" s="9" customFormat="1" hidden="1" outlineLevel="4" x14ac:dyDescent="0.2">
      <c r="A382" s="291" t="s">
        <v>632</v>
      </c>
      <c r="B382" s="291" t="s">
        <v>634</v>
      </c>
      <c r="C382" s="291" t="s">
        <v>631</v>
      </c>
      <c r="D382" s="291" t="s">
        <v>1112</v>
      </c>
      <c r="E382" s="82" t="s">
        <v>1396</v>
      </c>
      <c r="F382" s="109"/>
      <c r="G382" s="109"/>
      <c r="H382" s="133">
        <f t="shared" si="86"/>
        <v>0</v>
      </c>
      <c r="I382" s="109"/>
      <c r="J382" s="109"/>
      <c r="K382" s="133">
        <f t="shared" si="87"/>
        <v>0</v>
      </c>
      <c r="L382" s="109"/>
      <c r="M382" s="109"/>
      <c r="N382" s="313">
        <f t="shared" si="88"/>
        <v>0</v>
      </c>
      <c r="O382" s="24"/>
      <c r="P382" s="1"/>
    </row>
    <row r="383" spans="1:16" s="9" customFormat="1" hidden="1" outlineLevel="4" x14ac:dyDescent="0.2">
      <c r="A383" s="291" t="s">
        <v>632</v>
      </c>
      <c r="B383" s="291" t="s">
        <v>634</v>
      </c>
      <c r="C383" s="291" t="s">
        <v>631</v>
      </c>
      <c r="D383" s="291" t="s">
        <v>1108</v>
      </c>
      <c r="E383" s="82" t="s">
        <v>1397</v>
      </c>
      <c r="F383" s="109"/>
      <c r="G383" s="109"/>
      <c r="H383" s="133">
        <f t="shared" si="86"/>
        <v>0</v>
      </c>
      <c r="I383" s="109"/>
      <c r="J383" s="109"/>
      <c r="K383" s="133">
        <f t="shared" si="87"/>
        <v>0</v>
      </c>
      <c r="L383" s="109"/>
      <c r="M383" s="109"/>
      <c r="N383" s="313">
        <f t="shared" si="88"/>
        <v>0</v>
      </c>
      <c r="O383" s="24"/>
      <c r="P383" s="1"/>
    </row>
    <row r="384" spans="1:16" s="9" customFormat="1" hidden="1" outlineLevel="4" x14ac:dyDescent="0.2">
      <c r="A384" s="291" t="s">
        <v>632</v>
      </c>
      <c r="B384" s="291" t="s">
        <v>634</v>
      </c>
      <c r="C384" s="291" t="s">
        <v>631</v>
      </c>
      <c r="D384" s="291" t="s">
        <v>1162</v>
      </c>
      <c r="E384" s="82" t="s">
        <v>1398</v>
      </c>
      <c r="F384" s="109"/>
      <c r="G384" s="109"/>
      <c r="H384" s="133">
        <f t="shared" si="86"/>
        <v>0</v>
      </c>
      <c r="I384" s="109"/>
      <c r="J384" s="109"/>
      <c r="K384" s="133">
        <f t="shared" si="87"/>
        <v>0</v>
      </c>
      <c r="L384" s="109"/>
      <c r="M384" s="109"/>
      <c r="N384" s="313">
        <f t="shared" si="88"/>
        <v>0</v>
      </c>
      <c r="O384" s="24"/>
      <c r="P384" s="1"/>
    </row>
    <row r="385" spans="1:16" s="9" customFormat="1" hidden="1" outlineLevel="4" x14ac:dyDescent="0.2">
      <c r="A385" s="291" t="s">
        <v>632</v>
      </c>
      <c r="B385" s="291" t="s">
        <v>634</v>
      </c>
      <c r="C385" s="291" t="s">
        <v>631</v>
      </c>
      <c r="D385" s="291" t="s">
        <v>1163</v>
      </c>
      <c r="E385" s="82" t="s">
        <v>1531</v>
      </c>
      <c r="F385" s="109"/>
      <c r="G385" s="109">
        <v>50000000</v>
      </c>
      <c r="H385" s="133">
        <f t="shared" si="86"/>
        <v>50000000</v>
      </c>
      <c r="I385" s="109"/>
      <c r="J385" s="109">
        <v>70000000</v>
      </c>
      <c r="K385" s="133">
        <f t="shared" si="87"/>
        <v>70000000</v>
      </c>
      <c r="L385" s="109"/>
      <c r="M385" s="109"/>
      <c r="N385" s="313">
        <f t="shared" si="88"/>
        <v>0</v>
      </c>
      <c r="O385" s="24"/>
      <c r="P385" s="1"/>
    </row>
    <row r="386" spans="1:16" s="9" customFormat="1" hidden="1" outlineLevel="4" x14ac:dyDescent="0.2">
      <c r="A386" s="291" t="s">
        <v>632</v>
      </c>
      <c r="B386" s="291" t="s">
        <v>634</v>
      </c>
      <c r="C386" s="291" t="s">
        <v>631</v>
      </c>
      <c r="D386" s="291" t="s">
        <v>1164</v>
      </c>
      <c r="E386" s="82" t="s">
        <v>1399</v>
      </c>
      <c r="F386" s="109"/>
      <c r="G386" s="109"/>
      <c r="H386" s="133">
        <f>F386+G386</f>
        <v>0</v>
      </c>
      <c r="I386" s="109"/>
      <c r="J386" s="109"/>
      <c r="K386" s="133">
        <f>I386+J386</f>
        <v>0</v>
      </c>
      <c r="L386" s="109"/>
      <c r="M386" s="109"/>
      <c r="N386" s="313">
        <f>L386+M386</f>
        <v>0</v>
      </c>
      <c r="O386" s="24"/>
      <c r="P386" s="1"/>
    </row>
    <row r="387" spans="1:16" s="9" customFormat="1" hidden="1" outlineLevel="4" x14ac:dyDescent="0.2">
      <c r="A387" s="291" t="s">
        <v>632</v>
      </c>
      <c r="B387" s="291" t="s">
        <v>634</v>
      </c>
      <c r="C387" s="291" t="s">
        <v>631</v>
      </c>
      <c r="D387" s="291" t="s">
        <v>1165</v>
      </c>
      <c r="E387" s="82" t="s">
        <v>1400</v>
      </c>
      <c r="F387" s="109"/>
      <c r="G387" s="109"/>
      <c r="H387" s="133">
        <f t="shared" si="86"/>
        <v>0</v>
      </c>
      <c r="I387" s="109"/>
      <c r="J387" s="109"/>
      <c r="K387" s="133">
        <f t="shared" si="87"/>
        <v>0</v>
      </c>
      <c r="L387" s="109"/>
      <c r="M387" s="109"/>
      <c r="N387" s="313">
        <f t="shared" si="88"/>
        <v>0</v>
      </c>
      <c r="O387" s="24"/>
      <c r="P387" s="1"/>
    </row>
    <row r="388" spans="1:16" s="9" customFormat="1" hidden="1" outlineLevel="4" x14ac:dyDescent="0.2">
      <c r="A388" s="291" t="s">
        <v>632</v>
      </c>
      <c r="B388" s="291" t="s">
        <v>634</v>
      </c>
      <c r="C388" s="291" t="s">
        <v>631</v>
      </c>
      <c r="D388" s="291" t="s">
        <v>1166</v>
      </c>
      <c r="E388" s="82" t="s">
        <v>1401</v>
      </c>
      <c r="F388" s="109"/>
      <c r="G388" s="109"/>
      <c r="H388" s="133">
        <f t="shared" si="86"/>
        <v>0</v>
      </c>
      <c r="I388" s="109"/>
      <c r="J388" s="109"/>
      <c r="K388" s="133">
        <f t="shared" si="87"/>
        <v>0</v>
      </c>
      <c r="L388" s="109"/>
      <c r="M388" s="109"/>
      <c r="N388" s="313">
        <f t="shared" si="88"/>
        <v>0</v>
      </c>
      <c r="O388" s="24"/>
      <c r="P388" s="1"/>
    </row>
    <row r="389" spans="1:16" s="9" customFormat="1" ht="22.5" hidden="1" outlineLevel="4" x14ac:dyDescent="0.2">
      <c r="A389" s="291" t="s">
        <v>632</v>
      </c>
      <c r="B389" s="291" t="s">
        <v>634</v>
      </c>
      <c r="C389" s="291" t="s">
        <v>631</v>
      </c>
      <c r="D389" s="291" t="s">
        <v>1167</v>
      </c>
      <c r="E389" s="82" t="s">
        <v>1402</v>
      </c>
      <c r="F389" s="109"/>
      <c r="G389" s="109"/>
      <c r="H389" s="133">
        <f t="shared" si="86"/>
        <v>0</v>
      </c>
      <c r="I389" s="109"/>
      <c r="J389" s="109"/>
      <c r="K389" s="133">
        <f t="shared" si="87"/>
        <v>0</v>
      </c>
      <c r="L389" s="109"/>
      <c r="M389" s="109"/>
      <c r="N389" s="313">
        <f t="shared" si="88"/>
        <v>0</v>
      </c>
      <c r="O389" s="24"/>
      <c r="P389" s="1"/>
    </row>
    <row r="390" spans="1:16" s="9" customFormat="1" hidden="1" outlineLevel="4" x14ac:dyDescent="0.2">
      <c r="A390" s="291" t="s">
        <v>632</v>
      </c>
      <c r="B390" s="291" t="s">
        <v>634</v>
      </c>
      <c r="C390" s="291" t="s">
        <v>631</v>
      </c>
      <c r="D390" s="291" t="s">
        <v>1168</v>
      </c>
      <c r="E390" s="82" t="s">
        <v>1403</v>
      </c>
      <c r="F390" s="109"/>
      <c r="G390" s="109"/>
      <c r="H390" s="133">
        <f t="shared" si="86"/>
        <v>0</v>
      </c>
      <c r="I390" s="109"/>
      <c r="J390" s="109"/>
      <c r="K390" s="133">
        <f t="shared" si="87"/>
        <v>0</v>
      </c>
      <c r="L390" s="109"/>
      <c r="M390" s="109"/>
      <c r="N390" s="313">
        <f t="shared" si="88"/>
        <v>0</v>
      </c>
      <c r="O390" s="24"/>
      <c r="P390" s="1"/>
    </row>
    <row r="391" spans="1:16" s="9" customFormat="1" hidden="1" outlineLevel="4" x14ac:dyDescent="0.2">
      <c r="A391" s="291" t="s">
        <v>632</v>
      </c>
      <c r="B391" s="291" t="s">
        <v>634</v>
      </c>
      <c r="C391" s="291" t="s">
        <v>631</v>
      </c>
      <c r="D391" s="291" t="s">
        <v>1169</v>
      </c>
      <c r="E391" s="82" t="s">
        <v>1404</v>
      </c>
      <c r="F391" s="109"/>
      <c r="G391" s="109"/>
      <c r="H391" s="133">
        <f t="shared" si="86"/>
        <v>0</v>
      </c>
      <c r="I391" s="109"/>
      <c r="J391" s="109"/>
      <c r="K391" s="133">
        <f t="shared" si="87"/>
        <v>0</v>
      </c>
      <c r="L391" s="109"/>
      <c r="M391" s="109"/>
      <c r="N391" s="313">
        <f t="shared" si="88"/>
        <v>0</v>
      </c>
      <c r="O391" s="24"/>
      <c r="P391" s="1"/>
    </row>
    <row r="392" spans="1:16" s="9" customFormat="1" hidden="1" outlineLevel="4" x14ac:dyDescent="0.2">
      <c r="A392" s="291" t="s">
        <v>632</v>
      </c>
      <c r="B392" s="291" t="s">
        <v>634</v>
      </c>
      <c r="C392" s="291" t="s">
        <v>631</v>
      </c>
      <c r="D392" s="291" t="s">
        <v>1170</v>
      </c>
      <c r="E392" s="82" t="s">
        <v>1405</v>
      </c>
      <c r="F392" s="109"/>
      <c r="G392" s="109"/>
      <c r="H392" s="133">
        <f t="shared" si="86"/>
        <v>0</v>
      </c>
      <c r="I392" s="109"/>
      <c r="J392" s="109"/>
      <c r="K392" s="133">
        <f t="shared" si="87"/>
        <v>0</v>
      </c>
      <c r="L392" s="109"/>
      <c r="M392" s="109"/>
      <c r="N392" s="313">
        <f t="shared" si="88"/>
        <v>0</v>
      </c>
      <c r="O392" s="24"/>
      <c r="P392" s="1"/>
    </row>
    <row r="393" spans="1:16" s="9" customFormat="1" hidden="1" outlineLevel="4" x14ac:dyDescent="0.2">
      <c r="A393" s="291" t="s">
        <v>632</v>
      </c>
      <c r="B393" s="291" t="s">
        <v>634</v>
      </c>
      <c r="C393" s="291" t="s">
        <v>631</v>
      </c>
      <c r="D393" s="291" t="s">
        <v>1171</v>
      </c>
      <c r="E393" s="82" t="s">
        <v>1406</v>
      </c>
      <c r="F393" s="109"/>
      <c r="G393" s="109"/>
      <c r="H393" s="133">
        <f t="shared" si="86"/>
        <v>0</v>
      </c>
      <c r="I393" s="109"/>
      <c r="J393" s="109"/>
      <c r="K393" s="133">
        <f t="shared" si="87"/>
        <v>0</v>
      </c>
      <c r="L393" s="109"/>
      <c r="M393" s="109"/>
      <c r="N393" s="313">
        <f t="shared" si="88"/>
        <v>0</v>
      </c>
      <c r="O393" s="24"/>
      <c r="P393" s="1"/>
    </row>
    <row r="394" spans="1:16" s="9" customFormat="1" hidden="1" outlineLevel="4" x14ac:dyDescent="0.2">
      <c r="A394" s="291" t="s">
        <v>632</v>
      </c>
      <c r="B394" s="291" t="s">
        <v>634</v>
      </c>
      <c r="C394" s="291" t="s">
        <v>631</v>
      </c>
      <c r="D394" s="291" t="s">
        <v>1172</v>
      </c>
      <c r="E394" s="82" t="s">
        <v>1407</v>
      </c>
      <c r="F394" s="109"/>
      <c r="G394" s="109"/>
      <c r="H394" s="133">
        <f t="shared" si="86"/>
        <v>0</v>
      </c>
      <c r="I394" s="109"/>
      <c r="J394" s="109"/>
      <c r="K394" s="133">
        <f t="shared" si="87"/>
        <v>0</v>
      </c>
      <c r="L394" s="109"/>
      <c r="M394" s="109"/>
      <c r="N394" s="313">
        <f t="shared" si="88"/>
        <v>0</v>
      </c>
      <c r="O394" s="24"/>
      <c r="P394" s="1"/>
    </row>
    <row r="395" spans="1:16" s="9" customFormat="1" hidden="1" outlineLevel="4" x14ac:dyDescent="0.2">
      <c r="A395" s="291" t="s">
        <v>632</v>
      </c>
      <c r="B395" s="291" t="s">
        <v>634</v>
      </c>
      <c r="C395" s="291" t="s">
        <v>631</v>
      </c>
      <c r="D395" s="291" t="s">
        <v>1173</v>
      </c>
      <c r="E395" s="82" t="s">
        <v>1408</v>
      </c>
      <c r="F395" s="109"/>
      <c r="G395" s="109"/>
      <c r="H395" s="133">
        <f t="shared" si="86"/>
        <v>0</v>
      </c>
      <c r="I395" s="109"/>
      <c r="J395" s="109"/>
      <c r="K395" s="133">
        <f t="shared" si="87"/>
        <v>0</v>
      </c>
      <c r="L395" s="109"/>
      <c r="M395" s="109"/>
      <c r="N395" s="313">
        <f t="shared" si="88"/>
        <v>0</v>
      </c>
      <c r="O395" s="24"/>
      <c r="P395" s="1"/>
    </row>
    <row r="396" spans="1:16" s="9" customFormat="1" hidden="1" outlineLevel="4" x14ac:dyDescent="0.2">
      <c r="A396" s="291" t="s">
        <v>632</v>
      </c>
      <c r="B396" s="291" t="s">
        <v>634</v>
      </c>
      <c r="C396" s="291" t="s">
        <v>631</v>
      </c>
      <c r="D396" s="291" t="s">
        <v>1174</v>
      </c>
      <c r="E396" s="82" t="s">
        <v>1409</v>
      </c>
      <c r="F396" s="109"/>
      <c r="G396" s="109"/>
      <c r="H396" s="133">
        <f t="shared" si="86"/>
        <v>0</v>
      </c>
      <c r="I396" s="109"/>
      <c r="J396" s="109"/>
      <c r="K396" s="133">
        <f t="shared" si="87"/>
        <v>0</v>
      </c>
      <c r="L396" s="109"/>
      <c r="M396" s="109"/>
      <c r="N396" s="313">
        <f t="shared" si="88"/>
        <v>0</v>
      </c>
      <c r="O396" s="24"/>
      <c r="P396" s="1"/>
    </row>
    <row r="397" spans="1:16" s="9" customFormat="1" ht="22.5" hidden="1" outlineLevel="4" x14ac:dyDescent="0.2">
      <c r="A397" s="291" t="s">
        <v>632</v>
      </c>
      <c r="B397" s="291" t="s">
        <v>634</v>
      </c>
      <c r="C397" s="291" t="s">
        <v>631</v>
      </c>
      <c r="D397" s="291" t="s">
        <v>1175</v>
      </c>
      <c r="E397" s="82" t="s">
        <v>1410</v>
      </c>
      <c r="F397" s="109"/>
      <c r="G397" s="109"/>
      <c r="H397" s="133">
        <f t="shared" si="86"/>
        <v>0</v>
      </c>
      <c r="I397" s="109"/>
      <c r="J397" s="109"/>
      <c r="K397" s="133">
        <f t="shared" si="87"/>
        <v>0</v>
      </c>
      <c r="L397" s="109"/>
      <c r="M397" s="109"/>
      <c r="N397" s="313">
        <f t="shared" si="88"/>
        <v>0</v>
      </c>
      <c r="O397" s="24"/>
      <c r="P397" s="1"/>
    </row>
    <row r="398" spans="1:16" s="9" customFormat="1" hidden="1" outlineLevel="4" x14ac:dyDescent="0.2">
      <c r="A398" s="291" t="s">
        <v>632</v>
      </c>
      <c r="B398" s="291" t="s">
        <v>634</v>
      </c>
      <c r="C398" s="291" t="s">
        <v>631</v>
      </c>
      <c r="D398" s="291" t="s">
        <v>1176</v>
      </c>
      <c r="E398" s="82" t="s">
        <v>1411</v>
      </c>
      <c r="F398" s="109"/>
      <c r="G398" s="109"/>
      <c r="H398" s="133">
        <f t="shared" si="86"/>
        <v>0</v>
      </c>
      <c r="I398" s="109"/>
      <c r="J398" s="109"/>
      <c r="K398" s="133">
        <f t="shared" si="87"/>
        <v>0</v>
      </c>
      <c r="L398" s="109"/>
      <c r="M398" s="109"/>
      <c r="N398" s="313">
        <f t="shared" si="88"/>
        <v>0</v>
      </c>
      <c r="O398" s="24"/>
      <c r="P398" s="1"/>
    </row>
    <row r="399" spans="1:16" s="9" customFormat="1" ht="22.5" hidden="1" customHeight="1" outlineLevel="4" x14ac:dyDescent="0.2">
      <c r="A399" s="291" t="s">
        <v>632</v>
      </c>
      <c r="B399" s="291" t="s">
        <v>634</v>
      </c>
      <c r="C399" s="291" t="s">
        <v>631</v>
      </c>
      <c r="D399" s="291" t="s">
        <v>1177</v>
      </c>
      <c r="E399" s="82" t="s">
        <v>1412</v>
      </c>
      <c r="F399" s="109"/>
      <c r="G399" s="109"/>
      <c r="H399" s="133">
        <f t="shared" ref="H399:H526" si="95">F399+G399</f>
        <v>0</v>
      </c>
      <c r="I399" s="109"/>
      <c r="J399" s="109"/>
      <c r="K399" s="133">
        <f t="shared" ref="K399:K526" si="96">I399+J399</f>
        <v>0</v>
      </c>
      <c r="L399" s="109"/>
      <c r="M399" s="109"/>
      <c r="N399" s="313">
        <f t="shared" ref="N399:N526" si="97">L399+M399</f>
        <v>0</v>
      </c>
      <c r="O399" s="24"/>
      <c r="P399" s="1"/>
    </row>
    <row r="400" spans="1:16" s="9" customFormat="1" ht="22.5" hidden="1" outlineLevel="4" x14ac:dyDescent="0.2">
      <c r="A400" s="291" t="s">
        <v>632</v>
      </c>
      <c r="B400" s="291" t="s">
        <v>634</v>
      </c>
      <c r="C400" s="291" t="s">
        <v>631</v>
      </c>
      <c r="D400" s="291" t="s">
        <v>1178</v>
      </c>
      <c r="E400" s="82" t="s">
        <v>1413</v>
      </c>
      <c r="F400" s="109"/>
      <c r="G400" s="109"/>
      <c r="H400" s="133">
        <f t="shared" si="95"/>
        <v>0</v>
      </c>
      <c r="I400" s="109"/>
      <c r="J400" s="109"/>
      <c r="K400" s="133">
        <f t="shared" si="96"/>
        <v>0</v>
      </c>
      <c r="L400" s="109"/>
      <c r="M400" s="109"/>
      <c r="N400" s="313">
        <f t="shared" si="97"/>
        <v>0</v>
      </c>
      <c r="O400" s="24"/>
      <c r="P400" s="1"/>
    </row>
    <row r="401" spans="1:16" s="9" customFormat="1" ht="22.5" hidden="1" outlineLevel="4" x14ac:dyDescent="0.2">
      <c r="A401" s="291" t="s">
        <v>632</v>
      </c>
      <c r="B401" s="291" t="s">
        <v>634</v>
      </c>
      <c r="C401" s="291" t="s">
        <v>631</v>
      </c>
      <c r="D401" s="291" t="s">
        <v>1179</v>
      </c>
      <c r="E401" s="82" t="s">
        <v>1414</v>
      </c>
      <c r="F401" s="109"/>
      <c r="G401" s="109"/>
      <c r="H401" s="133">
        <f t="shared" si="95"/>
        <v>0</v>
      </c>
      <c r="I401" s="109"/>
      <c r="J401" s="109"/>
      <c r="K401" s="133">
        <f t="shared" si="96"/>
        <v>0</v>
      </c>
      <c r="L401" s="109"/>
      <c r="M401" s="109"/>
      <c r="N401" s="313">
        <f t="shared" si="97"/>
        <v>0</v>
      </c>
      <c r="O401" s="24"/>
      <c r="P401" s="1"/>
    </row>
    <row r="402" spans="1:16" s="9" customFormat="1" hidden="1" outlineLevel="4" x14ac:dyDescent="0.2">
      <c r="A402" s="291" t="s">
        <v>632</v>
      </c>
      <c r="B402" s="291" t="s">
        <v>634</v>
      </c>
      <c r="C402" s="291" t="s">
        <v>631</v>
      </c>
      <c r="D402" s="291" t="s">
        <v>1180</v>
      </c>
      <c r="E402" s="82" t="s">
        <v>1415</v>
      </c>
      <c r="F402" s="109"/>
      <c r="G402" s="109"/>
      <c r="H402" s="133">
        <f t="shared" si="95"/>
        <v>0</v>
      </c>
      <c r="I402" s="109"/>
      <c r="J402" s="109"/>
      <c r="K402" s="133">
        <f t="shared" si="96"/>
        <v>0</v>
      </c>
      <c r="L402" s="109"/>
      <c r="M402" s="109"/>
      <c r="N402" s="313">
        <f t="shared" si="97"/>
        <v>0</v>
      </c>
      <c r="O402" s="24"/>
      <c r="P402" s="1"/>
    </row>
    <row r="403" spans="1:16" s="9" customFormat="1" hidden="1" outlineLevel="4" x14ac:dyDescent="0.2">
      <c r="A403" s="291" t="s">
        <v>632</v>
      </c>
      <c r="B403" s="291" t="s">
        <v>634</v>
      </c>
      <c r="C403" s="291" t="s">
        <v>631</v>
      </c>
      <c r="D403" s="291" t="s">
        <v>1181</v>
      </c>
      <c r="E403" s="82" t="s">
        <v>1416</v>
      </c>
      <c r="F403" s="109"/>
      <c r="G403" s="109"/>
      <c r="H403" s="133">
        <f t="shared" si="95"/>
        <v>0</v>
      </c>
      <c r="I403" s="109"/>
      <c r="J403" s="109"/>
      <c r="K403" s="133">
        <f t="shared" si="96"/>
        <v>0</v>
      </c>
      <c r="L403" s="109"/>
      <c r="M403" s="109"/>
      <c r="N403" s="313">
        <f t="shared" si="97"/>
        <v>0</v>
      </c>
      <c r="O403" s="24"/>
      <c r="P403" s="1"/>
    </row>
    <row r="404" spans="1:16" s="9" customFormat="1" ht="22.5" hidden="1" outlineLevel="4" x14ac:dyDescent="0.2">
      <c r="A404" s="291" t="s">
        <v>632</v>
      </c>
      <c r="B404" s="291" t="s">
        <v>634</v>
      </c>
      <c r="C404" s="291" t="s">
        <v>631</v>
      </c>
      <c r="D404" s="291" t="s">
        <v>1182</v>
      </c>
      <c r="E404" s="82" t="s">
        <v>1417</v>
      </c>
      <c r="F404" s="109"/>
      <c r="G404" s="109"/>
      <c r="H404" s="133">
        <f t="shared" si="95"/>
        <v>0</v>
      </c>
      <c r="I404" s="109"/>
      <c r="J404" s="109"/>
      <c r="K404" s="133">
        <f t="shared" si="96"/>
        <v>0</v>
      </c>
      <c r="L404" s="109"/>
      <c r="M404" s="109"/>
      <c r="N404" s="313">
        <f t="shared" si="97"/>
        <v>0</v>
      </c>
      <c r="O404" s="24"/>
      <c r="P404" s="1"/>
    </row>
    <row r="405" spans="1:16" s="9" customFormat="1" hidden="1" outlineLevel="4" x14ac:dyDescent="0.2">
      <c r="A405" s="291" t="s">
        <v>632</v>
      </c>
      <c r="B405" s="291" t="s">
        <v>634</v>
      </c>
      <c r="C405" s="291" t="s">
        <v>631</v>
      </c>
      <c r="D405" s="291" t="s">
        <v>1183</v>
      </c>
      <c r="E405" s="82" t="s">
        <v>1418</v>
      </c>
      <c r="F405" s="109"/>
      <c r="G405" s="109"/>
      <c r="H405" s="133">
        <f t="shared" si="95"/>
        <v>0</v>
      </c>
      <c r="I405" s="109"/>
      <c r="J405" s="109"/>
      <c r="K405" s="133">
        <f t="shared" si="96"/>
        <v>0</v>
      </c>
      <c r="L405" s="109"/>
      <c r="M405" s="109"/>
      <c r="N405" s="313">
        <f t="shared" si="97"/>
        <v>0</v>
      </c>
      <c r="O405" s="24"/>
      <c r="P405" s="1"/>
    </row>
    <row r="406" spans="1:16" s="9" customFormat="1" hidden="1" outlineLevel="4" x14ac:dyDescent="0.2">
      <c r="A406" s="291" t="s">
        <v>632</v>
      </c>
      <c r="B406" s="291" t="s">
        <v>634</v>
      </c>
      <c r="C406" s="291" t="s">
        <v>631</v>
      </c>
      <c r="D406" s="291" t="s">
        <v>1187</v>
      </c>
      <c r="E406" s="82" t="s">
        <v>1420</v>
      </c>
      <c r="F406" s="109"/>
      <c r="G406" s="109"/>
      <c r="H406" s="133">
        <f t="shared" si="95"/>
        <v>0</v>
      </c>
      <c r="I406" s="109"/>
      <c r="J406" s="109"/>
      <c r="K406" s="133">
        <f t="shared" si="96"/>
        <v>0</v>
      </c>
      <c r="L406" s="109"/>
      <c r="M406" s="109"/>
      <c r="N406" s="313">
        <f t="shared" si="97"/>
        <v>0</v>
      </c>
      <c r="O406" s="24"/>
      <c r="P406" s="1"/>
    </row>
    <row r="407" spans="1:16" s="9" customFormat="1" ht="35.25" hidden="1" customHeight="1" outlineLevel="4" x14ac:dyDescent="0.2">
      <c r="A407" s="291" t="s">
        <v>632</v>
      </c>
      <c r="B407" s="291" t="s">
        <v>634</v>
      </c>
      <c r="C407" s="291" t="s">
        <v>631</v>
      </c>
      <c r="D407" s="291" t="s">
        <v>1188</v>
      </c>
      <c r="E407" s="82" t="s">
        <v>1421</v>
      </c>
      <c r="F407" s="109"/>
      <c r="G407" s="109"/>
      <c r="H407" s="133">
        <f t="shared" si="95"/>
        <v>0</v>
      </c>
      <c r="I407" s="109"/>
      <c r="J407" s="109"/>
      <c r="K407" s="133">
        <f t="shared" si="96"/>
        <v>0</v>
      </c>
      <c r="L407" s="109"/>
      <c r="M407" s="109"/>
      <c r="N407" s="313">
        <f t="shared" si="97"/>
        <v>0</v>
      </c>
      <c r="O407" s="24"/>
      <c r="P407" s="1"/>
    </row>
    <row r="408" spans="1:16" s="9" customFormat="1" ht="22.5" hidden="1" outlineLevel="4" x14ac:dyDescent="0.2">
      <c r="A408" s="291" t="s">
        <v>632</v>
      </c>
      <c r="B408" s="291" t="s">
        <v>634</v>
      </c>
      <c r="C408" s="291" t="s">
        <v>631</v>
      </c>
      <c r="D408" s="291" t="s">
        <v>1189</v>
      </c>
      <c r="E408" s="82" t="s">
        <v>1532</v>
      </c>
      <c r="F408" s="109"/>
      <c r="G408" s="109"/>
      <c r="H408" s="133">
        <f t="shared" si="95"/>
        <v>0</v>
      </c>
      <c r="I408" s="109"/>
      <c r="J408" s="109"/>
      <c r="K408" s="133">
        <f t="shared" si="96"/>
        <v>0</v>
      </c>
      <c r="L408" s="109"/>
      <c r="M408" s="109"/>
      <c r="N408" s="313">
        <f t="shared" si="97"/>
        <v>0</v>
      </c>
      <c r="O408" s="24"/>
      <c r="P408" s="1"/>
    </row>
    <row r="409" spans="1:16" s="9" customFormat="1" hidden="1" outlineLevel="4" x14ac:dyDescent="0.2">
      <c r="A409" s="291" t="s">
        <v>632</v>
      </c>
      <c r="B409" s="291" t="s">
        <v>634</v>
      </c>
      <c r="C409" s="291" t="s">
        <v>631</v>
      </c>
      <c r="D409" s="291" t="s">
        <v>1190</v>
      </c>
      <c r="E409" s="82" t="s">
        <v>1533</v>
      </c>
      <c r="F409" s="109"/>
      <c r="G409" s="109"/>
      <c r="H409" s="133">
        <f t="shared" si="95"/>
        <v>0</v>
      </c>
      <c r="I409" s="109"/>
      <c r="J409" s="109"/>
      <c r="K409" s="133">
        <f t="shared" si="96"/>
        <v>0</v>
      </c>
      <c r="L409" s="109"/>
      <c r="M409" s="109"/>
      <c r="N409" s="313">
        <f t="shared" si="97"/>
        <v>0</v>
      </c>
      <c r="O409" s="24"/>
      <c r="P409" s="1"/>
    </row>
    <row r="410" spans="1:16" s="9" customFormat="1" hidden="1" outlineLevel="4" x14ac:dyDescent="0.2">
      <c r="A410" s="291" t="s">
        <v>632</v>
      </c>
      <c r="B410" s="291" t="s">
        <v>634</v>
      </c>
      <c r="C410" s="291" t="s">
        <v>631</v>
      </c>
      <c r="D410" s="291" t="s">
        <v>1191</v>
      </c>
      <c r="E410" s="82" t="s">
        <v>1534</v>
      </c>
      <c r="F410" s="109"/>
      <c r="G410" s="109"/>
      <c r="H410" s="133">
        <f t="shared" si="95"/>
        <v>0</v>
      </c>
      <c r="I410" s="109"/>
      <c r="J410" s="109"/>
      <c r="K410" s="133">
        <f t="shared" si="96"/>
        <v>0</v>
      </c>
      <c r="L410" s="109"/>
      <c r="M410" s="109"/>
      <c r="N410" s="313">
        <f t="shared" si="97"/>
        <v>0</v>
      </c>
      <c r="O410" s="24"/>
      <c r="P410" s="1"/>
    </row>
    <row r="411" spans="1:16" s="9" customFormat="1" ht="22.5" hidden="1" outlineLevel="4" x14ac:dyDescent="0.2">
      <c r="A411" s="291" t="s">
        <v>632</v>
      </c>
      <c r="B411" s="291" t="s">
        <v>634</v>
      </c>
      <c r="C411" s="291" t="s">
        <v>631</v>
      </c>
      <c r="D411" s="291" t="s">
        <v>1192</v>
      </c>
      <c r="E411" s="82" t="s">
        <v>1535</v>
      </c>
      <c r="F411" s="109"/>
      <c r="G411" s="109"/>
      <c r="H411" s="133">
        <f t="shared" si="95"/>
        <v>0</v>
      </c>
      <c r="I411" s="109"/>
      <c r="J411" s="109"/>
      <c r="K411" s="133">
        <f t="shared" si="96"/>
        <v>0</v>
      </c>
      <c r="L411" s="109"/>
      <c r="M411" s="109"/>
      <c r="N411" s="313">
        <f t="shared" si="97"/>
        <v>0</v>
      </c>
      <c r="O411" s="24"/>
      <c r="P411" s="1"/>
    </row>
    <row r="412" spans="1:16" s="9" customFormat="1" hidden="1" outlineLevel="4" x14ac:dyDescent="0.2">
      <c r="A412" s="291" t="s">
        <v>632</v>
      </c>
      <c r="B412" s="291" t="s">
        <v>634</v>
      </c>
      <c r="C412" s="291" t="s">
        <v>631</v>
      </c>
      <c r="D412" s="291" t="s">
        <v>1193</v>
      </c>
      <c r="E412" s="82" t="s">
        <v>1536</v>
      </c>
      <c r="F412" s="109"/>
      <c r="G412" s="109"/>
      <c r="H412" s="133">
        <f t="shared" si="95"/>
        <v>0</v>
      </c>
      <c r="I412" s="109"/>
      <c r="J412" s="109"/>
      <c r="K412" s="133">
        <f t="shared" si="96"/>
        <v>0</v>
      </c>
      <c r="L412" s="109"/>
      <c r="M412" s="109"/>
      <c r="N412" s="313">
        <f t="shared" si="97"/>
        <v>0</v>
      </c>
      <c r="O412" s="24"/>
      <c r="P412" s="1"/>
    </row>
    <row r="413" spans="1:16" s="9" customFormat="1" ht="22.5" hidden="1" outlineLevel="4" x14ac:dyDescent="0.2">
      <c r="A413" s="291" t="s">
        <v>632</v>
      </c>
      <c r="B413" s="291" t="s">
        <v>634</v>
      </c>
      <c r="C413" s="291" t="s">
        <v>631</v>
      </c>
      <c r="D413" s="291" t="s">
        <v>1194</v>
      </c>
      <c r="E413" s="82" t="s">
        <v>1537</v>
      </c>
      <c r="F413" s="109"/>
      <c r="G413" s="109"/>
      <c r="H413" s="133">
        <f t="shared" si="95"/>
        <v>0</v>
      </c>
      <c r="I413" s="109"/>
      <c r="J413" s="109"/>
      <c r="K413" s="133">
        <f t="shared" si="96"/>
        <v>0</v>
      </c>
      <c r="L413" s="109"/>
      <c r="M413" s="109"/>
      <c r="N413" s="313">
        <f t="shared" si="97"/>
        <v>0</v>
      </c>
      <c r="O413" s="24"/>
      <c r="P413" s="1"/>
    </row>
    <row r="414" spans="1:16" s="9" customFormat="1" hidden="1" outlineLevel="4" x14ac:dyDescent="0.2">
      <c r="A414" s="291" t="s">
        <v>632</v>
      </c>
      <c r="B414" s="291" t="s">
        <v>634</v>
      </c>
      <c r="C414" s="291" t="s">
        <v>631</v>
      </c>
      <c r="D414" s="291" t="s">
        <v>1195</v>
      </c>
      <c r="E414" s="82" t="s">
        <v>1538</v>
      </c>
      <c r="F414" s="109"/>
      <c r="G414" s="109"/>
      <c r="H414" s="133">
        <f t="shared" si="95"/>
        <v>0</v>
      </c>
      <c r="I414" s="109"/>
      <c r="J414" s="109"/>
      <c r="K414" s="133">
        <f t="shared" si="96"/>
        <v>0</v>
      </c>
      <c r="L414" s="109"/>
      <c r="M414" s="109"/>
      <c r="N414" s="313">
        <f t="shared" si="97"/>
        <v>0</v>
      </c>
      <c r="O414" s="24"/>
      <c r="P414" s="1"/>
    </row>
    <row r="415" spans="1:16" s="9" customFormat="1" hidden="1" outlineLevel="4" x14ac:dyDescent="0.2">
      <c r="A415" s="291" t="s">
        <v>632</v>
      </c>
      <c r="B415" s="291" t="s">
        <v>634</v>
      </c>
      <c r="C415" s="291" t="s">
        <v>631</v>
      </c>
      <c r="D415" s="291" t="s">
        <v>1196</v>
      </c>
      <c r="E415" s="82" t="s">
        <v>1539</v>
      </c>
      <c r="F415" s="109"/>
      <c r="G415" s="109"/>
      <c r="H415" s="133">
        <f t="shared" si="95"/>
        <v>0</v>
      </c>
      <c r="I415" s="109"/>
      <c r="J415" s="109"/>
      <c r="K415" s="133">
        <f t="shared" si="96"/>
        <v>0</v>
      </c>
      <c r="L415" s="109"/>
      <c r="M415" s="109"/>
      <c r="N415" s="313">
        <f t="shared" si="97"/>
        <v>0</v>
      </c>
      <c r="O415" s="24"/>
      <c r="P415" s="1"/>
    </row>
    <row r="416" spans="1:16" s="9" customFormat="1" ht="22.5" hidden="1" outlineLevel="4" x14ac:dyDescent="0.2">
      <c r="A416" s="291" t="s">
        <v>632</v>
      </c>
      <c r="B416" s="291" t="s">
        <v>634</v>
      </c>
      <c r="C416" s="291" t="s">
        <v>631</v>
      </c>
      <c r="D416" s="291" t="s">
        <v>1197</v>
      </c>
      <c r="E416" s="82" t="s">
        <v>1540</v>
      </c>
      <c r="F416" s="109"/>
      <c r="G416" s="109"/>
      <c r="H416" s="133">
        <f t="shared" si="95"/>
        <v>0</v>
      </c>
      <c r="I416" s="109"/>
      <c r="J416" s="109"/>
      <c r="K416" s="133">
        <f t="shared" si="96"/>
        <v>0</v>
      </c>
      <c r="L416" s="109"/>
      <c r="M416" s="109"/>
      <c r="N416" s="313">
        <f t="shared" si="97"/>
        <v>0</v>
      </c>
      <c r="O416" s="24"/>
      <c r="P416" s="1"/>
    </row>
    <row r="417" spans="1:16" s="9" customFormat="1" ht="22.5" hidden="1" outlineLevel="4" x14ac:dyDescent="0.2">
      <c r="A417" s="291" t="s">
        <v>632</v>
      </c>
      <c r="B417" s="291" t="s">
        <v>634</v>
      </c>
      <c r="C417" s="291" t="s">
        <v>631</v>
      </c>
      <c r="D417" s="291" t="s">
        <v>1198</v>
      </c>
      <c r="E417" s="82" t="s">
        <v>1541</v>
      </c>
      <c r="F417" s="109"/>
      <c r="G417" s="109"/>
      <c r="H417" s="133">
        <f t="shared" si="95"/>
        <v>0</v>
      </c>
      <c r="I417" s="109"/>
      <c r="J417" s="109"/>
      <c r="K417" s="133">
        <f t="shared" si="96"/>
        <v>0</v>
      </c>
      <c r="L417" s="109"/>
      <c r="M417" s="109"/>
      <c r="N417" s="313">
        <f t="shared" si="97"/>
        <v>0</v>
      </c>
      <c r="O417" s="24"/>
      <c r="P417" s="1"/>
    </row>
    <row r="418" spans="1:16" s="9" customFormat="1" ht="22.5" hidden="1" outlineLevel="4" x14ac:dyDescent="0.2">
      <c r="A418" s="291" t="s">
        <v>632</v>
      </c>
      <c r="B418" s="291" t="s">
        <v>634</v>
      </c>
      <c r="C418" s="291" t="s">
        <v>631</v>
      </c>
      <c r="D418" s="291" t="s">
        <v>1199</v>
      </c>
      <c r="E418" s="82" t="s">
        <v>1542</v>
      </c>
      <c r="F418" s="109"/>
      <c r="G418" s="109"/>
      <c r="H418" s="133">
        <f t="shared" si="95"/>
        <v>0</v>
      </c>
      <c r="I418" s="109"/>
      <c r="J418" s="109"/>
      <c r="K418" s="133">
        <f t="shared" si="96"/>
        <v>0</v>
      </c>
      <c r="L418" s="109"/>
      <c r="M418" s="109"/>
      <c r="N418" s="313">
        <f t="shared" si="97"/>
        <v>0</v>
      </c>
      <c r="O418" s="24"/>
      <c r="P418" s="1"/>
    </row>
    <row r="419" spans="1:16" s="9" customFormat="1" hidden="1" outlineLevel="4" x14ac:dyDescent="0.2">
      <c r="A419" s="291" t="s">
        <v>632</v>
      </c>
      <c r="B419" s="291" t="s">
        <v>634</v>
      </c>
      <c r="C419" s="291" t="s">
        <v>631</v>
      </c>
      <c r="D419" s="291" t="s">
        <v>1200</v>
      </c>
      <c r="E419" s="82" t="s">
        <v>1543</v>
      </c>
      <c r="F419" s="109"/>
      <c r="G419" s="109"/>
      <c r="H419" s="133">
        <f t="shared" si="95"/>
        <v>0</v>
      </c>
      <c r="I419" s="109"/>
      <c r="J419" s="109"/>
      <c r="K419" s="133">
        <f t="shared" si="96"/>
        <v>0</v>
      </c>
      <c r="L419" s="109"/>
      <c r="M419" s="109"/>
      <c r="N419" s="313">
        <f t="shared" si="97"/>
        <v>0</v>
      </c>
      <c r="O419" s="24"/>
      <c r="P419" s="1"/>
    </row>
    <row r="420" spans="1:16" s="9" customFormat="1" hidden="1" outlineLevel="4" x14ac:dyDescent="0.2">
      <c r="A420" s="291" t="s">
        <v>632</v>
      </c>
      <c r="B420" s="291" t="s">
        <v>634</v>
      </c>
      <c r="C420" s="291" t="s">
        <v>631</v>
      </c>
      <c r="D420" s="291" t="s">
        <v>1201</v>
      </c>
      <c r="E420" s="82" t="s">
        <v>1544</v>
      </c>
      <c r="F420" s="109"/>
      <c r="G420" s="109"/>
      <c r="H420" s="133">
        <f t="shared" si="95"/>
        <v>0</v>
      </c>
      <c r="I420" s="109"/>
      <c r="J420" s="109"/>
      <c r="K420" s="133">
        <f t="shared" si="96"/>
        <v>0</v>
      </c>
      <c r="L420" s="109"/>
      <c r="M420" s="109"/>
      <c r="N420" s="313">
        <f t="shared" si="97"/>
        <v>0</v>
      </c>
      <c r="O420" s="24"/>
      <c r="P420" s="1"/>
    </row>
    <row r="421" spans="1:16" s="9" customFormat="1" hidden="1" outlineLevel="4" x14ac:dyDescent="0.2">
      <c r="A421" s="291" t="s">
        <v>632</v>
      </c>
      <c r="B421" s="291" t="s">
        <v>634</v>
      </c>
      <c r="C421" s="291" t="s">
        <v>631</v>
      </c>
      <c r="D421" s="291" t="s">
        <v>1202</v>
      </c>
      <c r="E421" s="82" t="s">
        <v>1545</v>
      </c>
      <c r="F421" s="109"/>
      <c r="G421" s="109"/>
      <c r="H421" s="133">
        <f t="shared" si="95"/>
        <v>0</v>
      </c>
      <c r="I421" s="109"/>
      <c r="J421" s="109"/>
      <c r="K421" s="133">
        <f t="shared" si="96"/>
        <v>0</v>
      </c>
      <c r="L421" s="109"/>
      <c r="M421" s="109"/>
      <c r="N421" s="313">
        <f t="shared" si="97"/>
        <v>0</v>
      </c>
      <c r="O421" s="24"/>
      <c r="P421" s="1"/>
    </row>
    <row r="422" spans="1:16" s="9" customFormat="1" ht="22.5" hidden="1" outlineLevel="4" x14ac:dyDescent="0.2">
      <c r="A422" s="291" t="s">
        <v>632</v>
      </c>
      <c r="B422" s="291" t="s">
        <v>634</v>
      </c>
      <c r="C422" s="291" t="s">
        <v>631</v>
      </c>
      <c r="D422" s="291" t="s">
        <v>1203</v>
      </c>
      <c r="E422" s="82" t="s">
        <v>1546</v>
      </c>
      <c r="F422" s="109"/>
      <c r="G422" s="109"/>
      <c r="H422" s="133">
        <f t="shared" si="95"/>
        <v>0</v>
      </c>
      <c r="I422" s="109"/>
      <c r="J422" s="109"/>
      <c r="K422" s="133">
        <f t="shared" si="96"/>
        <v>0</v>
      </c>
      <c r="L422" s="109"/>
      <c r="M422" s="109"/>
      <c r="N422" s="313">
        <f t="shared" si="97"/>
        <v>0</v>
      </c>
      <c r="O422" s="24"/>
      <c r="P422" s="1"/>
    </row>
    <row r="423" spans="1:16" s="9" customFormat="1" ht="22.5" hidden="1" outlineLevel="4" x14ac:dyDescent="0.2">
      <c r="A423" s="291" t="s">
        <v>632</v>
      </c>
      <c r="B423" s="291" t="s">
        <v>634</v>
      </c>
      <c r="C423" s="291" t="s">
        <v>631</v>
      </c>
      <c r="D423" s="291" t="s">
        <v>1204</v>
      </c>
      <c r="E423" s="82" t="s">
        <v>1547</v>
      </c>
      <c r="F423" s="109"/>
      <c r="G423" s="109"/>
      <c r="H423" s="133">
        <f t="shared" si="95"/>
        <v>0</v>
      </c>
      <c r="I423" s="109"/>
      <c r="J423" s="109"/>
      <c r="K423" s="133">
        <f t="shared" si="96"/>
        <v>0</v>
      </c>
      <c r="L423" s="109"/>
      <c r="M423" s="109"/>
      <c r="N423" s="313">
        <f t="shared" si="97"/>
        <v>0</v>
      </c>
      <c r="O423" s="24"/>
      <c r="P423" s="1"/>
    </row>
    <row r="424" spans="1:16" s="9" customFormat="1" ht="22.5" hidden="1" outlineLevel="4" x14ac:dyDescent="0.2">
      <c r="A424" s="291" t="s">
        <v>632</v>
      </c>
      <c r="B424" s="291" t="s">
        <v>634</v>
      </c>
      <c r="C424" s="291" t="s">
        <v>631</v>
      </c>
      <c r="D424" s="291" t="s">
        <v>1205</v>
      </c>
      <c r="E424" s="82" t="s">
        <v>1548</v>
      </c>
      <c r="F424" s="109"/>
      <c r="G424" s="109"/>
      <c r="H424" s="133">
        <f t="shared" si="95"/>
        <v>0</v>
      </c>
      <c r="I424" s="109"/>
      <c r="J424" s="109"/>
      <c r="K424" s="133">
        <f t="shared" si="96"/>
        <v>0</v>
      </c>
      <c r="L424" s="109"/>
      <c r="M424" s="109"/>
      <c r="N424" s="313">
        <f t="shared" si="97"/>
        <v>0</v>
      </c>
      <c r="O424" s="24"/>
      <c r="P424" s="1"/>
    </row>
    <row r="425" spans="1:16" s="9" customFormat="1" ht="22.5" hidden="1" outlineLevel="4" x14ac:dyDescent="0.2">
      <c r="A425" s="291" t="s">
        <v>632</v>
      </c>
      <c r="B425" s="291" t="s">
        <v>634</v>
      </c>
      <c r="C425" s="291" t="s">
        <v>631</v>
      </c>
      <c r="D425" s="291" t="s">
        <v>1206</v>
      </c>
      <c r="E425" s="82" t="s">
        <v>1549</v>
      </c>
      <c r="F425" s="109"/>
      <c r="G425" s="109"/>
      <c r="H425" s="133">
        <f t="shared" si="95"/>
        <v>0</v>
      </c>
      <c r="I425" s="109"/>
      <c r="J425" s="109"/>
      <c r="K425" s="133">
        <f t="shared" si="96"/>
        <v>0</v>
      </c>
      <c r="L425" s="109"/>
      <c r="M425" s="109"/>
      <c r="N425" s="313">
        <f t="shared" si="97"/>
        <v>0</v>
      </c>
      <c r="O425" s="24"/>
      <c r="P425" s="1"/>
    </row>
    <row r="426" spans="1:16" s="9" customFormat="1" ht="22.5" hidden="1" outlineLevel="4" x14ac:dyDescent="0.2">
      <c r="A426" s="291" t="s">
        <v>632</v>
      </c>
      <c r="B426" s="291" t="s">
        <v>634</v>
      </c>
      <c r="C426" s="291" t="s">
        <v>631</v>
      </c>
      <c r="D426" s="291" t="s">
        <v>1207</v>
      </c>
      <c r="E426" s="82" t="s">
        <v>1550</v>
      </c>
      <c r="F426" s="109"/>
      <c r="G426" s="109"/>
      <c r="H426" s="133">
        <f t="shared" si="95"/>
        <v>0</v>
      </c>
      <c r="I426" s="109"/>
      <c r="J426" s="109"/>
      <c r="K426" s="133">
        <f t="shared" si="96"/>
        <v>0</v>
      </c>
      <c r="L426" s="109"/>
      <c r="M426" s="109"/>
      <c r="N426" s="313">
        <f t="shared" si="97"/>
        <v>0</v>
      </c>
      <c r="O426" s="24"/>
      <c r="P426" s="1"/>
    </row>
    <row r="427" spans="1:16" s="9" customFormat="1" ht="22.5" hidden="1" outlineLevel="4" x14ac:dyDescent="0.2">
      <c r="A427" s="291" t="s">
        <v>632</v>
      </c>
      <c r="B427" s="291" t="s">
        <v>634</v>
      </c>
      <c r="C427" s="291" t="s">
        <v>631</v>
      </c>
      <c r="D427" s="291" t="s">
        <v>1208</v>
      </c>
      <c r="E427" s="82" t="s">
        <v>1551</v>
      </c>
      <c r="F427" s="109"/>
      <c r="G427" s="109"/>
      <c r="H427" s="133">
        <f t="shared" si="95"/>
        <v>0</v>
      </c>
      <c r="I427" s="109"/>
      <c r="J427" s="109"/>
      <c r="K427" s="133">
        <f t="shared" si="96"/>
        <v>0</v>
      </c>
      <c r="L427" s="109"/>
      <c r="M427" s="109"/>
      <c r="N427" s="313">
        <f t="shared" si="97"/>
        <v>0</v>
      </c>
      <c r="O427" s="24"/>
      <c r="P427" s="1"/>
    </row>
    <row r="428" spans="1:16" s="9" customFormat="1" ht="22.5" hidden="1" outlineLevel="4" x14ac:dyDescent="0.2">
      <c r="A428" s="291" t="s">
        <v>632</v>
      </c>
      <c r="B428" s="291" t="s">
        <v>634</v>
      </c>
      <c r="C428" s="291" t="s">
        <v>631</v>
      </c>
      <c r="D428" s="291" t="s">
        <v>1209</v>
      </c>
      <c r="E428" s="82" t="s">
        <v>1552</v>
      </c>
      <c r="F428" s="109"/>
      <c r="G428" s="109"/>
      <c r="H428" s="133">
        <f t="shared" si="95"/>
        <v>0</v>
      </c>
      <c r="I428" s="109"/>
      <c r="J428" s="109"/>
      <c r="K428" s="133">
        <f t="shared" si="96"/>
        <v>0</v>
      </c>
      <c r="L428" s="109"/>
      <c r="M428" s="109"/>
      <c r="N428" s="313">
        <f t="shared" si="97"/>
        <v>0</v>
      </c>
      <c r="O428" s="24"/>
      <c r="P428" s="1"/>
    </row>
    <row r="429" spans="1:16" s="9" customFormat="1" ht="22.5" hidden="1" outlineLevel="4" x14ac:dyDescent="0.2">
      <c r="A429" s="291" t="s">
        <v>632</v>
      </c>
      <c r="B429" s="291" t="s">
        <v>634</v>
      </c>
      <c r="C429" s="291" t="s">
        <v>631</v>
      </c>
      <c r="D429" s="291" t="s">
        <v>1210</v>
      </c>
      <c r="E429" s="82" t="s">
        <v>1553</v>
      </c>
      <c r="F429" s="109"/>
      <c r="G429" s="109"/>
      <c r="H429" s="133">
        <f t="shared" si="95"/>
        <v>0</v>
      </c>
      <c r="I429" s="109"/>
      <c r="J429" s="109"/>
      <c r="K429" s="133">
        <f t="shared" si="96"/>
        <v>0</v>
      </c>
      <c r="L429" s="109"/>
      <c r="M429" s="109"/>
      <c r="N429" s="313">
        <f t="shared" si="97"/>
        <v>0</v>
      </c>
      <c r="O429" s="24"/>
      <c r="P429" s="1"/>
    </row>
    <row r="430" spans="1:16" s="9" customFormat="1" ht="22.5" hidden="1" outlineLevel="4" x14ac:dyDescent="0.2">
      <c r="A430" s="291" t="s">
        <v>632</v>
      </c>
      <c r="B430" s="291" t="s">
        <v>634</v>
      </c>
      <c r="C430" s="291" t="s">
        <v>631</v>
      </c>
      <c r="D430" s="291" t="s">
        <v>1211</v>
      </c>
      <c r="E430" s="82" t="s">
        <v>1554</v>
      </c>
      <c r="F430" s="109"/>
      <c r="G430" s="109"/>
      <c r="H430" s="133">
        <f t="shared" si="95"/>
        <v>0</v>
      </c>
      <c r="I430" s="109"/>
      <c r="J430" s="109"/>
      <c r="K430" s="133">
        <f t="shared" si="96"/>
        <v>0</v>
      </c>
      <c r="L430" s="109"/>
      <c r="M430" s="109"/>
      <c r="N430" s="313">
        <f t="shared" si="97"/>
        <v>0</v>
      </c>
      <c r="O430" s="24"/>
      <c r="P430" s="1"/>
    </row>
    <row r="431" spans="1:16" s="9" customFormat="1" ht="22.5" hidden="1" outlineLevel="4" x14ac:dyDescent="0.2">
      <c r="A431" s="291" t="s">
        <v>632</v>
      </c>
      <c r="B431" s="291" t="s">
        <v>634</v>
      </c>
      <c r="C431" s="291" t="s">
        <v>631</v>
      </c>
      <c r="D431" s="291" t="s">
        <v>1212</v>
      </c>
      <c r="E431" s="82" t="s">
        <v>1555</v>
      </c>
      <c r="F431" s="109"/>
      <c r="G431" s="109"/>
      <c r="H431" s="133">
        <f t="shared" si="95"/>
        <v>0</v>
      </c>
      <c r="I431" s="109"/>
      <c r="J431" s="109"/>
      <c r="K431" s="133">
        <f t="shared" si="96"/>
        <v>0</v>
      </c>
      <c r="L431" s="109"/>
      <c r="M431" s="109"/>
      <c r="N431" s="313">
        <f t="shared" si="97"/>
        <v>0</v>
      </c>
      <c r="O431" s="24"/>
      <c r="P431" s="1"/>
    </row>
    <row r="432" spans="1:16" s="9" customFormat="1" ht="22.5" hidden="1" outlineLevel="4" x14ac:dyDescent="0.2">
      <c r="A432" s="291" t="s">
        <v>632</v>
      </c>
      <c r="B432" s="291" t="s">
        <v>634</v>
      </c>
      <c r="C432" s="291" t="s">
        <v>631</v>
      </c>
      <c r="D432" s="291" t="s">
        <v>1213</v>
      </c>
      <c r="E432" s="82" t="s">
        <v>1556</v>
      </c>
      <c r="F432" s="109"/>
      <c r="G432" s="109"/>
      <c r="H432" s="133">
        <f t="shared" si="95"/>
        <v>0</v>
      </c>
      <c r="I432" s="109"/>
      <c r="J432" s="109"/>
      <c r="K432" s="133">
        <f t="shared" si="96"/>
        <v>0</v>
      </c>
      <c r="L432" s="109"/>
      <c r="M432" s="109"/>
      <c r="N432" s="313">
        <f t="shared" si="97"/>
        <v>0</v>
      </c>
      <c r="O432" s="24"/>
      <c r="P432" s="1"/>
    </row>
    <row r="433" spans="1:16" s="9" customFormat="1" ht="22.5" hidden="1" outlineLevel="4" x14ac:dyDescent="0.2">
      <c r="A433" s="291" t="s">
        <v>632</v>
      </c>
      <c r="B433" s="291" t="s">
        <v>634</v>
      </c>
      <c r="C433" s="291" t="s">
        <v>631</v>
      </c>
      <c r="D433" s="291" t="s">
        <v>1214</v>
      </c>
      <c r="E433" s="82" t="s">
        <v>1557</v>
      </c>
      <c r="F433" s="109"/>
      <c r="G433" s="109"/>
      <c r="H433" s="133">
        <f t="shared" si="95"/>
        <v>0</v>
      </c>
      <c r="I433" s="109"/>
      <c r="J433" s="109"/>
      <c r="K433" s="133">
        <f t="shared" si="96"/>
        <v>0</v>
      </c>
      <c r="L433" s="109"/>
      <c r="M433" s="109"/>
      <c r="N433" s="313">
        <f t="shared" si="97"/>
        <v>0</v>
      </c>
      <c r="O433" s="24"/>
      <c r="P433" s="1"/>
    </row>
    <row r="434" spans="1:16" s="9" customFormat="1" ht="22.5" hidden="1" outlineLevel="4" x14ac:dyDescent="0.2">
      <c r="A434" s="291" t="s">
        <v>632</v>
      </c>
      <c r="B434" s="291" t="s">
        <v>634</v>
      </c>
      <c r="C434" s="291" t="s">
        <v>631</v>
      </c>
      <c r="D434" s="291" t="s">
        <v>1215</v>
      </c>
      <c r="E434" s="82" t="s">
        <v>1558</v>
      </c>
      <c r="F434" s="109"/>
      <c r="G434" s="109"/>
      <c r="H434" s="133">
        <f t="shared" si="95"/>
        <v>0</v>
      </c>
      <c r="I434" s="109"/>
      <c r="J434" s="109"/>
      <c r="K434" s="133">
        <f t="shared" si="96"/>
        <v>0</v>
      </c>
      <c r="L434" s="109"/>
      <c r="M434" s="109"/>
      <c r="N434" s="313">
        <f t="shared" si="97"/>
        <v>0</v>
      </c>
      <c r="O434" s="24"/>
      <c r="P434" s="1"/>
    </row>
    <row r="435" spans="1:16" s="9" customFormat="1" ht="22.5" hidden="1" outlineLevel="4" x14ac:dyDescent="0.2">
      <c r="A435" s="291" t="s">
        <v>632</v>
      </c>
      <c r="B435" s="291" t="s">
        <v>634</v>
      </c>
      <c r="C435" s="291" t="s">
        <v>631</v>
      </c>
      <c r="D435" s="291" t="s">
        <v>1216</v>
      </c>
      <c r="E435" s="82" t="s">
        <v>1559</v>
      </c>
      <c r="F435" s="109"/>
      <c r="G435" s="109"/>
      <c r="H435" s="133">
        <f t="shared" si="95"/>
        <v>0</v>
      </c>
      <c r="I435" s="109"/>
      <c r="J435" s="109"/>
      <c r="K435" s="133">
        <f t="shared" si="96"/>
        <v>0</v>
      </c>
      <c r="L435" s="109"/>
      <c r="M435" s="109"/>
      <c r="N435" s="313">
        <f t="shared" si="97"/>
        <v>0</v>
      </c>
      <c r="O435" s="24"/>
      <c r="P435" s="1"/>
    </row>
    <row r="436" spans="1:16" s="9" customFormat="1" hidden="1" outlineLevel="4" x14ac:dyDescent="0.2">
      <c r="A436" s="291" t="s">
        <v>632</v>
      </c>
      <c r="B436" s="291" t="s">
        <v>634</v>
      </c>
      <c r="C436" s="291" t="s">
        <v>631</v>
      </c>
      <c r="D436" s="291" t="s">
        <v>1217</v>
      </c>
      <c r="E436" s="82" t="s">
        <v>1560</v>
      </c>
      <c r="F436" s="109"/>
      <c r="G436" s="109"/>
      <c r="H436" s="133">
        <f t="shared" si="95"/>
        <v>0</v>
      </c>
      <c r="I436" s="109"/>
      <c r="J436" s="109"/>
      <c r="K436" s="133">
        <f t="shared" si="96"/>
        <v>0</v>
      </c>
      <c r="L436" s="109"/>
      <c r="M436" s="109"/>
      <c r="N436" s="313">
        <f t="shared" si="97"/>
        <v>0</v>
      </c>
      <c r="O436" s="24"/>
      <c r="P436" s="1"/>
    </row>
    <row r="437" spans="1:16" s="9" customFormat="1" ht="22.5" hidden="1" outlineLevel="4" x14ac:dyDescent="0.2">
      <c r="A437" s="291" t="s">
        <v>632</v>
      </c>
      <c r="B437" s="291" t="s">
        <v>634</v>
      </c>
      <c r="C437" s="291" t="s">
        <v>631</v>
      </c>
      <c r="D437" s="291" t="s">
        <v>1218</v>
      </c>
      <c r="E437" s="82" t="s">
        <v>1561</v>
      </c>
      <c r="F437" s="109"/>
      <c r="G437" s="109"/>
      <c r="H437" s="133">
        <f t="shared" si="95"/>
        <v>0</v>
      </c>
      <c r="I437" s="109"/>
      <c r="J437" s="109"/>
      <c r="K437" s="133">
        <f t="shared" si="96"/>
        <v>0</v>
      </c>
      <c r="L437" s="109"/>
      <c r="M437" s="109"/>
      <c r="N437" s="313">
        <f t="shared" si="97"/>
        <v>0</v>
      </c>
      <c r="O437" s="24"/>
      <c r="P437" s="1"/>
    </row>
    <row r="438" spans="1:16" s="9" customFormat="1" ht="22.5" hidden="1" outlineLevel="4" x14ac:dyDescent="0.2">
      <c r="A438" s="291" t="s">
        <v>632</v>
      </c>
      <c r="B438" s="291" t="s">
        <v>634</v>
      </c>
      <c r="C438" s="291" t="s">
        <v>631</v>
      </c>
      <c r="D438" s="291" t="s">
        <v>1219</v>
      </c>
      <c r="E438" s="82" t="s">
        <v>1562</v>
      </c>
      <c r="F438" s="109"/>
      <c r="G438" s="109"/>
      <c r="H438" s="133">
        <f t="shared" si="95"/>
        <v>0</v>
      </c>
      <c r="I438" s="109"/>
      <c r="J438" s="109"/>
      <c r="K438" s="133">
        <f t="shared" si="96"/>
        <v>0</v>
      </c>
      <c r="L438" s="109"/>
      <c r="M438" s="109"/>
      <c r="N438" s="313">
        <f t="shared" si="97"/>
        <v>0</v>
      </c>
      <c r="O438" s="24"/>
      <c r="P438" s="1"/>
    </row>
    <row r="439" spans="1:16" s="9" customFormat="1" ht="22.5" hidden="1" outlineLevel="4" x14ac:dyDescent="0.2">
      <c r="A439" s="291" t="s">
        <v>632</v>
      </c>
      <c r="B439" s="291" t="s">
        <v>634</v>
      </c>
      <c r="C439" s="291" t="s">
        <v>631</v>
      </c>
      <c r="D439" s="291" t="s">
        <v>1220</v>
      </c>
      <c r="E439" s="82" t="s">
        <v>1563</v>
      </c>
      <c r="F439" s="109"/>
      <c r="G439" s="109"/>
      <c r="H439" s="133">
        <f t="shared" si="95"/>
        <v>0</v>
      </c>
      <c r="I439" s="109"/>
      <c r="J439" s="109"/>
      <c r="K439" s="133">
        <f t="shared" si="96"/>
        <v>0</v>
      </c>
      <c r="L439" s="109"/>
      <c r="M439" s="109"/>
      <c r="N439" s="313">
        <f t="shared" si="97"/>
        <v>0</v>
      </c>
      <c r="O439" s="24"/>
      <c r="P439" s="1"/>
    </row>
    <row r="440" spans="1:16" s="9" customFormat="1" ht="22.5" hidden="1" outlineLevel="4" x14ac:dyDescent="0.2">
      <c r="A440" s="291" t="s">
        <v>632</v>
      </c>
      <c r="B440" s="291" t="s">
        <v>634</v>
      </c>
      <c r="C440" s="291" t="s">
        <v>631</v>
      </c>
      <c r="D440" s="291" t="s">
        <v>1221</v>
      </c>
      <c r="E440" s="82" t="s">
        <v>1564</v>
      </c>
      <c r="F440" s="109"/>
      <c r="G440" s="109"/>
      <c r="H440" s="133">
        <f t="shared" si="95"/>
        <v>0</v>
      </c>
      <c r="I440" s="109"/>
      <c r="J440" s="109"/>
      <c r="K440" s="133">
        <f t="shared" si="96"/>
        <v>0</v>
      </c>
      <c r="L440" s="109"/>
      <c r="M440" s="109"/>
      <c r="N440" s="313">
        <f t="shared" si="97"/>
        <v>0</v>
      </c>
      <c r="O440" s="24"/>
      <c r="P440" s="1"/>
    </row>
    <row r="441" spans="1:16" s="9" customFormat="1" hidden="1" outlineLevel="4" x14ac:dyDescent="0.2">
      <c r="A441" s="291" t="s">
        <v>632</v>
      </c>
      <c r="B441" s="291" t="s">
        <v>634</v>
      </c>
      <c r="C441" s="291" t="s">
        <v>631</v>
      </c>
      <c r="D441" s="291" t="s">
        <v>1222</v>
      </c>
      <c r="E441" s="82" t="s">
        <v>1565</v>
      </c>
      <c r="F441" s="109"/>
      <c r="G441" s="109"/>
      <c r="H441" s="133">
        <f t="shared" si="95"/>
        <v>0</v>
      </c>
      <c r="I441" s="109"/>
      <c r="J441" s="109"/>
      <c r="K441" s="133">
        <f t="shared" si="96"/>
        <v>0</v>
      </c>
      <c r="L441" s="109"/>
      <c r="M441" s="109"/>
      <c r="N441" s="313">
        <f t="shared" si="97"/>
        <v>0</v>
      </c>
      <c r="O441" s="24"/>
      <c r="P441" s="1"/>
    </row>
    <row r="442" spans="1:16" s="9" customFormat="1" ht="22.5" hidden="1" outlineLevel="4" x14ac:dyDescent="0.2">
      <c r="A442" s="291" t="s">
        <v>632</v>
      </c>
      <c r="B442" s="291" t="s">
        <v>634</v>
      </c>
      <c r="C442" s="291" t="s">
        <v>631</v>
      </c>
      <c r="D442" s="291" t="s">
        <v>1223</v>
      </c>
      <c r="E442" s="82" t="s">
        <v>1566</v>
      </c>
      <c r="F442" s="109"/>
      <c r="G442" s="109"/>
      <c r="H442" s="133">
        <f t="shared" si="95"/>
        <v>0</v>
      </c>
      <c r="I442" s="109"/>
      <c r="J442" s="109"/>
      <c r="K442" s="133">
        <f t="shared" si="96"/>
        <v>0</v>
      </c>
      <c r="L442" s="109"/>
      <c r="M442" s="109"/>
      <c r="N442" s="313">
        <f t="shared" si="97"/>
        <v>0</v>
      </c>
      <c r="O442" s="24"/>
      <c r="P442" s="1"/>
    </row>
    <row r="443" spans="1:16" s="9" customFormat="1" ht="22.5" hidden="1" outlineLevel="4" x14ac:dyDescent="0.2">
      <c r="A443" s="291" t="s">
        <v>632</v>
      </c>
      <c r="B443" s="291" t="s">
        <v>634</v>
      </c>
      <c r="C443" s="291" t="s">
        <v>631</v>
      </c>
      <c r="D443" s="291" t="s">
        <v>1224</v>
      </c>
      <c r="E443" s="82" t="s">
        <v>1567</v>
      </c>
      <c r="F443" s="109"/>
      <c r="G443" s="109"/>
      <c r="H443" s="133">
        <f t="shared" si="95"/>
        <v>0</v>
      </c>
      <c r="I443" s="109"/>
      <c r="J443" s="109"/>
      <c r="K443" s="133">
        <f t="shared" si="96"/>
        <v>0</v>
      </c>
      <c r="L443" s="109"/>
      <c r="M443" s="109"/>
      <c r="N443" s="313">
        <f t="shared" si="97"/>
        <v>0</v>
      </c>
      <c r="O443" s="24"/>
      <c r="P443" s="1"/>
    </row>
    <row r="444" spans="1:16" s="9" customFormat="1" ht="22.5" hidden="1" outlineLevel="4" x14ac:dyDescent="0.2">
      <c r="A444" s="291" t="s">
        <v>632</v>
      </c>
      <c r="B444" s="291" t="s">
        <v>634</v>
      </c>
      <c r="C444" s="291" t="s">
        <v>631</v>
      </c>
      <c r="D444" s="291" t="s">
        <v>1225</v>
      </c>
      <c r="E444" s="82" t="s">
        <v>1568</v>
      </c>
      <c r="F444" s="109"/>
      <c r="G444" s="109"/>
      <c r="H444" s="133">
        <f t="shared" si="95"/>
        <v>0</v>
      </c>
      <c r="I444" s="109"/>
      <c r="J444" s="109"/>
      <c r="K444" s="133">
        <f t="shared" si="96"/>
        <v>0</v>
      </c>
      <c r="L444" s="109"/>
      <c r="M444" s="109"/>
      <c r="N444" s="313">
        <f t="shared" si="97"/>
        <v>0</v>
      </c>
      <c r="O444" s="24"/>
      <c r="P444" s="1"/>
    </row>
    <row r="445" spans="1:16" s="9" customFormat="1" ht="22.5" hidden="1" outlineLevel="4" x14ac:dyDescent="0.2">
      <c r="A445" s="291" t="s">
        <v>632</v>
      </c>
      <c r="B445" s="291" t="s">
        <v>634</v>
      </c>
      <c r="C445" s="291" t="s">
        <v>631</v>
      </c>
      <c r="D445" s="291" t="s">
        <v>1226</v>
      </c>
      <c r="E445" s="82" t="s">
        <v>1569</v>
      </c>
      <c r="F445" s="109"/>
      <c r="G445" s="109"/>
      <c r="H445" s="133">
        <f t="shared" si="95"/>
        <v>0</v>
      </c>
      <c r="I445" s="109"/>
      <c r="J445" s="109"/>
      <c r="K445" s="133">
        <f t="shared" si="96"/>
        <v>0</v>
      </c>
      <c r="L445" s="109"/>
      <c r="M445" s="109"/>
      <c r="N445" s="313">
        <f t="shared" si="97"/>
        <v>0</v>
      </c>
      <c r="O445" s="24"/>
      <c r="P445" s="1"/>
    </row>
    <row r="446" spans="1:16" s="9" customFormat="1" ht="22.5" hidden="1" outlineLevel="4" x14ac:dyDescent="0.2">
      <c r="A446" s="291" t="s">
        <v>632</v>
      </c>
      <c r="B446" s="291" t="s">
        <v>634</v>
      </c>
      <c r="C446" s="291" t="s">
        <v>631</v>
      </c>
      <c r="D446" s="291" t="s">
        <v>1227</v>
      </c>
      <c r="E446" s="82" t="s">
        <v>1570</v>
      </c>
      <c r="F446" s="109"/>
      <c r="G446" s="109"/>
      <c r="H446" s="133">
        <f t="shared" si="95"/>
        <v>0</v>
      </c>
      <c r="I446" s="109"/>
      <c r="J446" s="109"/>
      <c r="K446" s="133">
        <f t="shared" si="96"/>
        <v>0</v>
      </c>
      <c r="L446" s="109"/>
      <c r="M446" s="109"/>
      <c r="N446" s="313">
        <f t="shared" si="97"/>
        <v>0</v>
      </c>
      <c r="O446" s="24"/>
      <c r="P446" s="1"/>
    </row>
    <row r="447" spans="1:16" s="9" customFormat="1" hidden="1" outlineLevel="4" x14ac:dyDescent="0.2">
      <c r="A447" s="291" t="s">
        <v>632</v>
      </c>
      <c r="B447" s="291" t="s">
        <v>634</v>
      </c>
      <c r="C447" s="291" t="s">
        <v>631</v>
      </c>
      <c r="D447" s="291" t="s">
        <v>1228</v>
      </c>
      <c r="E447" s="82" t="s">
        <v>1571</v>
      </c>
      <c r="F447" s="109"/>
      <c r="G447" s="109"/>
      <c r="H447" s="133">
        <f t="shared" si="95"/>
        <v>0</v>
      </c>
      <c r="I447" s="109"/>
      <c r="J447" s="109"/>
      <c r="K447" s="133">
        <f t="shared" si="96"/>
        <v>0</v>
      </c>
      <c r="L447" s="109"/>
      <c r="M447" s="109"/>
      <c r="N447" s="313">
        <f t="shared" si="97"/>
        <v>0</v>
      </c>
      <c r="O447" s="24"/>
      <c r="P447" s="1"/>
    </row>
    <row r="448" spans="1:16" s="9" customFormat="1" hidden="1" outlineLevel="4" x14ac:dyDescent="0.2">
      <c r="A448" s="291" t="s">
        <v>632</v>
      </c>
      <c r="B448" s="291" t="s">
        <v>634</v>
      </c>
      <c r="C448" s="291" t="s">
        <v>631</v>
      </c>
      <c r="D448" s="291" t="s">
        <v>1229</v>
      </c>
      <c r="E448" s="82" t="s">
        <v>1572</v>
      </c>
      <c r="F448" s="109"/>
      <c r="G448" s="109"/>
      <c r="H448" s="133">
        <f t="shared" si="95"/>
        <v>0</v>
      </c>
      <c r="I448" s="109"/>
      <c r="J448" s="109"/>
      <c r="K448" s="133">
        <f t="shared" si="96"/>
        <v>0</v>
      </c>
      <c r="L448" s="109"/>
      <c r="M448" s="109"/>
      <c r="N448" s="313">
        <f t="shared" si="97"/>
        <v>0</v>
      </c>
      <c r="O448" s="24"/>
      <c r="P448" s="1"/>
    </row>
    <row r="449" spans="1:16" s="9" customFormat="1" hidden="1" outlineLevel="4" x14ac:dyDescent="0.2">
      <c r="A449" s="291" t="s">
        <v>632</v>
      </c>
      <c r="B449" s="291" t="s">
        <v>634</v>
      </c>
      <c r="C449" s="291" t="s">
        <v>631</v>
      </c>
      <c r="D449" s="291" t="s">
        <v>1230</v>
      </c>
      <c r="E449" s="82" t="s">
        <v>1573</v>
      </c>
      <c r="F449" s="109"/>
      <c r="G449" s="109"/>
      <c r="H449" s="133">
        <f t="shared" si="95"/>
        <v>0</v>
      </c>
      <c r="I449" s="109"/>
      <c r="J449" s="109"/>
      <c r="K449" s="133">
        <f t="shared" si="96"/>
        <v>0</v>
      </c>
      <c r="L449" s="109"/>
      <c r="M449" s="109"/>
      <c r="N449" s="313">
        <f t="shared" si="97"/>
        <v>0</v>
      </c>
      <c r="O449" s="24"/>
      <c r="P449" s="1"/>
    </row>
    <row r="450" spans="1:16" s="9" customFormat="1" hidden="1" outlineLevel="4" x14ac:dyDescent="0.2">
      <c r="A450" s="291" t="s">
        <v>632</v>
      </c>
      <c r="B450" s="291" t="s">
        <v>634</v>
      </c>
      <c r="C450" s="291" t="s">
        <v>631</v>
      </c>
      <c r="D450" s="291" t="s">
        <v>1231</v>
      </c>
      <c r="E450" s="82" t="s">
        <v>1574</v>
      </c>
      <c r="F450" s="109"/>
      <c r="G450" s="109"/>
      <c r="H450" s="133">
        <f t="shared" si="95"/>
        <v>0</v>
      </c>
      <c r="I450" s="109"/>
      <c r="J450" s="109"/>
      <c r="K450" s="133">
        <f t="shared" si="96"/>
        <v>0</v>
      </c>
      <c r="L450" s="109"/>
      <c r="M450" s="109"/>
      <c r="N450" s="313">
        <f t="shared" si="97"/>
        <v>0</v>
      </c>
      <c r="O450" s="24"/>
      <c r="P450" s="1"/>
    </row>
    <row r="451" spans="1:16" s="9" customFormat="1" hidden="1" outlineLevel="4" x14ac:dyDescent="0.2">
      <c r="A451" s="291" t="s">
        <v>632</v>
      </c>
      <c r="B451" s="291" t="s">
        <v>634</v>
      </c>
      <c r="C451" s="291" t="s">
        <v>631</v>
      </c>
      <c r="D451" s="291" t="s">
        <v>1232</v>
      </c>
      <c r="E451" s="82" t="s">
        <v>1575</v>
      </c>
      <c r="F451" s="109"/>
      <c r="G451" s="109"/>
      <c r="H451" s="133">
        <f t="shared" si="95"/>
        <v>0</v>
      </c>
      <c r="I451" s="109"/>
      <c r="J451" s="109"/>
      <c r="K451" s="133">
        <f t="shared" si="96"/>
        <v>0</v>
      </c>
      <c r="L451" s="109"/>
      <c r="M451" s="109"/>
      <c r="N451" s="313">
        <f t="shared" si="97"/>
        <v>0</v>
      </c>
      <c r="O451" s="24"/>
      <c r="P451" s="1"/>
    </row>
    <row r="452" spans="1:16" s="9" customFormat="1" ht="22.5" hidden="1" outlineLevel="4" x14ac:dyDescent="0.2">
      <c r="A452" s="291" t="s">
        <v>632</v>
      </c>
      <c r="B452" s="291" t="s">
        <v>634</v>
      </c>
      <c r="C452" s="291" t="s">
        <v>631</v>
      </c>
      <c r="D452" s="291" t="s">
        <v>1233</v>
      </c>
      <c r="E452" s="82" t="s">
        <v>1576</v>
      </c>
      <c r="F452" s="109"/>
      <c r="G452" s="109"/>
      <c r="H452" s="133">
        <f t="shared" si="95"/>
        <v>0</v>
      </c>
      <c r="I452" s="109"/>
      <c r="J452" s="109"/>
      <c r="K452" s="133">
        <f t="shared" si="96"/>
        <v>0</v>
      </c>
      <c r="L452" s="109"/>
      <c r="M452" s="109"/>
      <c r="N452" s="313">
        <f t="shared" si="97"/>
        <v>0</v>
      </c>
      <c r="O452" s="24"/>
      <c r="P452" s="1"/>
    </row>
    <row r="453" spans="1:16" s="9" customFormat="1" ht="22.5" hidden="1" outlineLevel="4" x14ac:dyDescent="0.2">
      <c r="A453" s="291" t="s">
        <v>632</v>
      </c>
      <c r="B453" s="291" t="s">
        <v>634</v>
      </c>
      <c r="C453" s="291" t="s">
        <v>631</v>
      </c>
      <c r="D453" s="291" t="s">
        <v>1234</v>
      </c>
      <c r="E453" s="82" t="s">
        <v>1577</v>
      </c>
      <c r="F453" s="109"/>
      <c r="G453" s="109"/>
      <c r="H453" s="133">
        <f t="shared" si="95"/>
        <v>0</v>
      </c>
      <c r="I453" s="109"/>
      <c r="J453" s="109"/>
      <c r="K453" s="133">
        <f t="shared" si="96"/>
        <v>0</v>
      </c>
      <c r="L453" s="109"/>
      <c r="M453" s="109"/>
      <c r="N453" s="313">
        <f t="shared" si="97"/>
        <v>0</v>
      </c>
      <c r="O453" s="24"/>
      <c r="P453" s="1"/>
    </row>
    <row r="454" spans="1:16" s="9" customFormat="1" hidden="1" outlineLevel="4" x14ac:dyDescent="0.2">
      <c r="A454" s="291" t="s">
        <v>632</v>
      </c>
      <c r="B454" s="291" t="s">
        <v>634</v>
      </c>
      <c r="C454" s="291" t="s">
        <v>631</v>
      </c>
      <c r="D454" s="291" t="s">
        <v>1235</v>
      </c>
      <c r="E454" s="82" t="s">
        <v>1875</v>
      </c>
      <c r="F454" s="109"/>
      <c r="G454" s="109"/>
      <c r="H454" s="133">
        <f t="shared" si="95"/>
        <v>0</v>
      </c>
      <c r="I454" s="109"/>
      <c r="J454" s="109"/>
      <c r="K454" s="133">
        <f t="shared" si="96"/>
        <v>0</v>
      </c>
      <c r="L454" s="109"/>
      <c r="M454" s="109"/>
      <c r="N454" s="313">
        <f t="shared" si="97"/>
        <v>0</v>
      </c>
      <c r="O454" s="24"/>
      <c r="P454" s="1"/>
    </row>
    <row r="455" spans="1:16" s="9" customFormat="1" hidden="1" outlineLevel="4" x14ac:dyDescent="0.2">
      <c r="A455" s="291" t="s">
        <v>632</v>
      </c>
      <c r="B455" s="291" t="s">
        <v>634</v>
      </c>
      <c r="C455" s="291" t="s">
        <v>631</v>
      </c>
      <c r="D455" s="291" t="s">
        <v>1236</v>
      </c>
      <c r="E455" s="82" t="s">
        <v>1876</v>
      </c>
      <c r="F455" s="109"/>
      <c r="G455" s="109"/>
      <c r="H455" s="133">
        <f t="shared" si="95"/>
        <v>0</v>
      </c>
      <c r="I455" s="109"/>
      <c r="J455" s="109"/>
      <c r="K455" s="133">
        <f t="shared" si="96"/>
        <v>0</v>
      </c>
      <c r="L455" s="109"/>
      <c r="M455" s="109"/>
      <c r="N455" s="313">
        <f t="shared" si="97"/>
        <v>0</v>
      </c>
      <c r="O455" s="24"/>
      <c r="P455" s="1"/>
    </row>
    <row r="456" spans="1:16" s="9" customFormat="1" hidden="1" outlineLevel="4" x14ac:dyDescent="0.2">
      <c r="A456" s="291" t="s">
        <v>632</v>
      </c>
      <c r="B456" s="291" t="s">
        <v>634</v>
      </c>
      <c r="C456" s="291" t="s">
        <v>631</v>
      </c>
      <c r="D456" s="291" t="s">
        <v>1237</v>
      </c>
      <c r="E456" s="82" t="s">
        <v>1877</v>
      </c>
      <c r="F456" s="109"/>
      <c r="G456" s="109"/>
      <c r="H456" s="133">
        <f t="shared" si="95"/>
        <v>0</v>
      </c>
      <c r="I456" s="109"/>
      <c r="J456" s="109"/>
      <c r="K456" s="133">
        <f t="shared" si="96"/>
        <v>0</v>
      </c>
      <c r="L456" s="109"/>
      <c r="M456" s="109"/>
      <c r="N456" s="313">
        <f t="shared" si="97"/>
        <v>0</v>
      </c>
      <c r="O456" s="24"/>
      <c r="P456" s="1"/>
    </row>
    <row r="457" spans="1:16" s="9" customFormat="1" hidden="1" outlineLevel="4" x14ac:dyDescent="0.2">
      <c r="A457" s="291" t="s">
        <v>632</v>
      </c>
      <c r="B457" s="291" t="s">
        <v>634</v>
      </c>
      <c r="C457" s="291" t="s">
        <v>631</v>
      </c>
      <c r="D457" s="291" t="s">
        <v>1238</v>
      </c>
      <c r="E457" s="82" t="s">
        <v>1878</v>
      </c>
      <c r="F457" s="109"/>
      <c r="G457" s="109"/>
      <c r="H457" s="133">
        <f t="shared" si="95"/>
        <v>0</v>
      </c>
      <c r="I457" s="109"/>
      <c r="J457" s="109"/>
      <c r="K457" s="133">
        <f t="shared" si="96"/>
        <v>0</v>
      </c>
      <c r="L457" s="109"/>
      <c r="M457" s="109"/>
      <c r="N457" s="313">
        <f t="shared" si="97"/>
        <v>0</v>
      </c>
      <c r="O457" s="24"/>
      <c r="P457" s="1"/>
    </row>
    <row r="458" spans="1:16" s="9" customFormat="1" ht="22.5" hidden="1" outlineLevel="4" x14ac:dyDescent="0.2">
      <c r="A458" s="291" t="s">
        <v>632</v>
      </c>
      <c r="B458" s="291" t="s">
        <v>634</v>
      </c>
      <c r="C458" s="291" t="s">
        <v>631</v>
      </c>
      <c r="D458" s="291" t="s">
        <v>1239</v>
      </c>
      <c r="E458" s="82" t="s">
        <v>1879</v>
      </c>
      <c r="F458" s="109"/>
      <c r="G458" s="109"/>
      <c r="H458" s="133">
        <f t="shared" si="95"/>
        <v>0</v>
      </c>
      <c r="I458" s="109"/>
      <c r="J458" s="109"/>
      <c r="K458" s="133">
        <f t="shared" si="96"/>
        <v>0</v>
      </c>
      <c r="L458" s="109"/>
      <c r="M458" s="109"/>
      <c r="N458" s="313">
        <f t="shared" si="97"/>
        <v>0</v>
      </c>
      <c r="O458" s="24"/>
      <c r="P458" s="1"/>
    </row>
    <row r="459" spans="1:16" s="9" customFormat="1" hidden="1" outlineLevel="4" x14ac:dyDescent="0.2">
      <c r="A459" s="291" t="s">
        <v>632</v>
      </c>
      <c r="B459" s="291" t="s">
        <v>634</v>
      </c>
      <c r="C459" s="291" t="s">
        <v>631</v>
      </c>
      <c r="D459" s="291"/>
      <c r="E459" s="11"/>
      <c r="F459" s="109"/>
      <c r="G459" s="109"/>
      <c r="H459" s="133">
        <f t="shared" si="95"/>
        <v>0</v>
      </c>
      <c r="I459" s="109"/>
      <c r="J459" s="109"/>
      <c r="K459" s="133">
        <f t="shared" si="96"/>
        <v>0</v>
      </c>
      <c r="L459" s="109"/>
      <c r="M459" s="109"/>
      <c r="N459" s="313">
        <f t="shared" si="97"/>
        <v>0</v>
      </c>
      <c r="O459" s="24"/>
      <c r="P459" s="1"/>
    </row>
    <row r="460" spans="1:16" s="8" customFormat="1" ht="12" outlineLevel="2" collapsed="1" thickBot="1" x14ac:dyDescent="0.25">
      <c r="A460" s="288" t="s">
        <v>632</v>
      </c>
      <c r="B460" s="288" t="s">
        <v>634</v>
      </c>
      <c r="C460" s="288" t="s">
        <v>632</v>
      </c>
      <c r="D460" s="288"/>
      <c r="E460" s="81" t="s">
        <v>830</v>
      </c>
      <c r="F460" s="108">
        <f>SUM(F461:F473)</f>
        <v>0</v>
      </c>
      <c r="G460" s="108">
        <f>SUM(G461:G473)</f>
        <v>0</v>
      </c>
      <c r="H460" s="108">
        <f>G460+F460</f>
        <v>0</v>
      </c>
      <c r="I460" s="108">
        <f>SUM(I461:I473)</f>
        <v>0</v>
      </c>
      <c r="J460" s="108">
        <f>SUM(J461:J473)</f>
        <v>0</v>
      </c>
      <c r="K460" s="108">
        <f>J460+I460</f>
        <v>0</v>
      </c>
      <c r="L460" s="108">
        <f>SUM(L461:L473)</f>
        <v>0</v>
      </c>
      <c r="M460" s="108">
        <f>SUM(M461:M473)</f>
        <v>0</v>
      </c>
      <c r="N460" s="111">
        <f t="shared" si="97"/>
        <v>0</v>
      </c>
      <c r="O460" s="31"/>
      <c r="P460" s="1"/>
    </row>
    <row r="461" spans="1:16" s="9" customFormat="1" hidden="1" outlineLevel="4" x14ac:dyDescent="0.2">
      <c r="A461" s="291" t="s">
        <v>632</v>
      </c>
      <c r="B461" s="291" t="s">
        <v>634</v>
      </c>
      <c r="C461" s="291" t="s">
        <v>632</v>
      </c>
      <c r="D461" s="291" t="s">
        <v>1104</v>
      </c>
      <c r="E461" s="82" t="s">
        <v>1422</v>
      </c>
      <c r="F461" s="109"/>
      <c r="G461" s="109"/>
      <c r="H461" s="133">
        <f t="shared" si="95"/>
        <v>0</v>
      </c>
      <c r="I461" s="109"/>
      <c r="J461" s="109"/>
      <c r="K461" s="133">
        <f t="shared" si="96"/>
        <v>0</v>
      </c>
      <c r="L461" s="109"/>
      <c r="M461" s="109"/>
      <c r="N461" s="313">
        <f t="shared" si="97"/>
        <v>0</v>
      </c>
      <c r="O461" s="32"/>
      <c r="P461" s="1"/>
    </row>
    <row r="462" spans="1:16" s="9" customFormat="1" hidden="1" outlineLevel="4" x14ac:dyDescent="0.2">
      <c r="A462" s="291" t="s">
        <v>632</v>
      </c>
      <c r="B462" s="291" t="s">
        <v>634</v>
      </c>
      <c r="C462" s="291" t="s">
        <v>632</v>
      </c>
      <c r="D462" s="291" t="s">
        <v>1103</v>
      </c>
      <c r="E462" s="82" t="s">
        <v>1423</v>
      </c>
      <c r="F462" s="109"/>
      <c r="G462" s="109"/>
      <c r="H462" s="133">
        <f t="shared" si="95"/>
        <v>0</v>
      </c>
      <c r="I462" s="109"/>
      <c r="J462" s="109"/>
      <c r="K462" s="133">
        <f t="shared" si="96"/>
        <v>0</v>
      </c>
      <c r="L462" s="109"/>
      <c r="M462" s="109"/>
      <c r="N462" s="313">
        <f t="shared" si="97"/>
        <v>0</v>
      </c>
      <c r="O462" s="24"/>
      <c r="P462" s="1"/>
    </row>
    <row r="463" spans="1:16" s="9" customFormat="1" ht="22.5" hidden="1" outlineLevel="4" x14ac:dyDescent="0.2">
      <c r="A463" s="291" t="s">
        <v>632</v>
      </c>
      <c r="B463" s="291" t="s">
        <v>634</v>
      </c>
      <c r="C463" s="291" t="s">
        <v>632</v>
      </c>
      <c r="D463" s="291" t="s">
        <v>1105</v>
      </c>
      <c r="E463" s="82" t="s">
        <v>1424</v>
      </c>
      <c r="F463" s="109"/>
      <c r="G463" s="109"/>
      <c r="H463" s="133">
        <f t="shared" si="95"/>
        <v>0</v>
      </c>
      <c r="I463" s="109"/>
      <c r="J463" s="109"/>
      <c r="K463" s="133">
        <f t="shared" si="96"/>
        <v>0</v>
      </c>
      <c r="L463" s="109"/>
      <c r="M463" s="109"/>
      <c r="N463" s="313">
        <f t="shared" si="97"/>
        <v>0</v>
      </c>
      <c r="O463" s="24"/>
      <c r="P463" s="1"/>
    </row>
    <row r="464" spans="1:16" s="9" customFormat="1" ht="22.5" hidden="1" outlineLevel="4" x14ac:dyDescent="0.2">
      <c r="A464" s="291" t="s">
        <v>632</v>
      </c>
      <c r="B464" s="291" t="s">
        <v>634</v>
      </c>
      <c r="C464" s="291" t="s">
        <v>632</v>
      </c>
      <c r="D464" s="291" t="s">
        <v>1106</v>
      </c>
      <c r="E464" s="82" t="s">
        <v>1425</v>
      </c>
      <c r="F464" s="109"/>
      <c r="G464" s="109"/>
      <c r="H464" s="133">
        <f t="shared" si="95"/>
        <v>0</v>
      </c>
      <c r="I464" s="109"/>
      <c r="J464" s="109"/>
      <c r="K464" s="133">
        <f t="shared" si="96"/>
        <v>0</v>
      </c>
      <c r="L464" s="109"/>
      <c r="M464" s="109"/>
      <c r="N464" s="313">
        <f t="shared" si="97"/>
        <v>0</v>
      </c>
      <c r="O464" s="24"/>
      <c r="P464" s="1"/>
    </row>
    <row r="465" spans="1:16" s="9" customFormat="1" hidden="1" outlineLevel="4" x14ac:dyDescent="0.2">
      <c r="A465" s="291" t="s">
        <v>632</v>
      </c>
      <c r="B465" s="291" t="s">
        <v>634</v>
      </c>
      <c r="C465" s="291" t="s">
        <v>632</v>
      </c>
      <c r="D465" s="291" t="s">
        <v>1109</v>
      </c>
      <c r="E465" s="82" t="s">
        <v>1426</v>
      </c>
      <c r="F465" s="109"/>
      <c r="G465" s="109"/>
      <c r="H465" s="133">
        <f t="shared" si="95"/>
        <v>0</v>
      </c>
      <c r="I465" s="109"/>
      <c r="J465" s="109"/>
      <c r="K465" s="133">
        <f t="shared" si="96"/>
        <v>0</v>
      </c>
      <c r="L465" s="109"/>
      <c r="M465" s="109"/>
      <c r="N465" s="313">
        <f t="shared" si="97"/>
        <v>0</v>
      </c>
      <c r="O465" s="24"/>
      <c r="P465" s="1"/>
    </row>
    <row r="466" spans="1:16" s="9" customFormat="1" hidden="1" outlineLevel="4" x14ac:dyDescent="0.2">
      <c r="A466" s="291" t="s">
        <v>632</v>
      </c>
      <c r="B466" s="291" t="s">
        <v>634</v>
      </c>
      <c r="C466" s="291" t="s">
        <v>632</v>
      </c>
      <c r="D466" s="291" t="s">
        <v>1107</v>
      </c>
      <c r="E466" s="82" t="s">
        <v>1427</v>
      </c>
      <c r="F466" s="109"/>
      <c r="G466" s="109"/>
      <c r="H466" s="133">
        <f t="shared" si="95"/>
        <v>0</v>
      </c>
      <c r="I466" s="109"/>
      <c r="J466" s="109"/>
      <c r="K466" s="133">
        <f t="shared" si="96"/>
        <v>0</v>
      </c>
      <c r="L466" s="109"/>
      <c r="M466" s="109"/>
      <c r="N466" s="313">
        <f t="shared" si="97"/>
        <v>0</v>
      </c>
      <c r="O466" s="24"/>
      <c r="P466" s="1"/>
    </row>
    <row r="467" spans="1:16" s="9" customFormat="1" ht="22.5" hidden="1" customHeight="1" outlineLevel="4" x14ac:dyDescent="0.2">
      <c r="A467" s="291" t="s">
        <v>632</v>
      </c>
      <c r="B467" s="291" t="s">
        <v>634</v>
      </c>
      <c r="C467" s="291" t="s">
        <v>632</v>
      </c>
      <c r="D467" s="291" t="s">
        <v>1110</v>
      </c>
      <c r="E467" s="82" t="s">
        <v>1428</v>
      </c>
      <c r="F467" s="109"/>
      <c r="G467" s="109"/>
      <c r="H467" s="133">
        <f t="shared" si="95"/>
        <v>0</v>
      </c>
      <c r="I467" s="109"/>
      <c r="J467" s="109"/>
      <c r="K467" s="133">
        <f t="shared" si="96"/>
        <v>0</v>
      </c>
      <c r="L467" s="109"/>
      <c r="M467" s="109"/>
      <c r="N467" s="313">
        <f t="shared" si="97"/>
        <v>0</v>
      </c>
      <c r="O467" s="24"/>
      <c r="P467" s="1"/>
    </row>
    <row r="468" spans="1:16" s="9" customFormat="1" ht="22.5" hidden="1" outlineLevel="4" x14ac:dyDescent="0.2">
      <c r="A468" s="291" t="s">
        <v>632</v>
      </c>
      <c r="B468" s="291" t="s">
        <v>634</v>
      </c>
      <c r="C468" s="291" t="s">
        <v>632</v>
      </c>
      <c r="D468" s="291" t="s">
        <v>1111</v>
      </c>
      <c r="E468" s="82" t="s">
        <v>1429</v>
      </c>
      <c r="F468" s="109"/>
      <c r="G468" s="109"/>
      <c r="H468" s="133">
        <f t="shared" si="95"/>
        <v>0</v>
      </c>
      <c r="I468" s="109"/>
      <c r="J468" s="109"/>
      <c r="K468" s="133">
        <f t="shared" si="96"/>
        <v>0</v>
      </c>
      <c r="L468" s="109"/>
      <c r="M468" s="109"/>
      <c r="N468" s="313">
        <f t="shared" si="97"/>
        <v>0</v>
      </c>
      <c r="O468" s="24"/>
      <c r="P468" s="1"/>
    </row>
    <row r="469" spans="1:16" s="9" customFormat="1" hidden="1" outlineLevel="4" x14ac:dyDescent="0.2">
      <c r="A469" s="291" t="s">
        <v>632</v>
      </c>
      <c r="B469" s="291" t="s">
        <v>634</v>
      </c>
      <c r="C469" s="291" t="s">
        <v>632</v>
      </c>
      <c r="D469" s="291" t="s">
        <v>1112</v>
      </c>
      <c r="E469" s="82" t="s">
        <v>1430</v>
      </c>
      <c r="F469" s="109"/>
      <c r="G469" s="109"/>
      <c r="H469" s="133">
        <f t="shared" si="95"/>
        <v>0</v>
      </c>
      <c r="I469" s="109"/>
      <c r="J469" s="109"/>
      <c r="K469" s="133">
        <f t="shared" si="96"/>
        <v>0</v>
      </c>
      <c r="L469" s="109"/>
      <c r="M469" s="109"/>
      <c r="N469" s="313">
        <f t="shared" si="97"/>
        <v>0</v>
      </c>
      <c r="O469" s="24"/>
      <c r="P469" s="1"/>
    </row>
    <row r="470" spans="1:16" s="9" customFormat="1" hidden="1" outlineLevel="4" x14ac:dyDescent="0.2">
      <c r="A470" s="291" t="s">
        <v>632</v>
      </c>
      <c r="B470" s="291" t="s">
        <v>634</v>
      </c>
      <c r="C470" s="291" t="s">
        <v>632</v>
      </c>
      <c r="D470" s="291" t="s">
        <v>1108</v>
      </c>
      <c r="E470" s="82" t="s">
        <v>1431</v>
      </c>
      <c r="F470" s="109"/>
      <c r="G470" s="109"/>
      <c r="H470" s="133">
        <f t="shared" si="95"/>
        <v>0</v>
      </c>
      <c r="I470" s="109"/>
      <c r="J470" s="109"/>
      <c r="K470" s="133">
        <f t="shared" si="96"/>
        <v>0</v>
      </c>
      <c r="L470" s="109"/>
      <c r="M470" s="109"/>
      <c r="N470" s="313">
        <f t="shared" si="97"/>
        <v>0</v>
      </c>
      <c r="O470" s="24"/>
      <c r="P470" s="1"/>
    </row>
    <row r="471" spans="1:16" s="9" customFormat="1" ht="24" hidden="1" customHeight="1" outlineLevel="4" x14ac:dyDescent="0.2">
      <c r="A471" s="291" t="s">
        <v>632</v>
      </c>
      <c r="B471" s="291" t="s">
        <v>634</v>
      </c>
      <c r="C471" s="291" t="s">
        <v>632</v>
      </c>
      <c r="D471" s="291" t="s">
        <v>1162</v>
      </c>
      <c r="E471" s="82" t="s">
        <v>1432</v>
      </c>
      <c r="F471" s="109"/>
      <c r="G471" s="109"/>
      <c r="H471" s="133">
        <f t="shared" ref="H471" si="98">F471+G471</f>
        <v>0</v>
      </c>
      <c r="I471" s="109"/>
      <c r="J471" s="109"/>
      <c r="K471" s="133">
        <f t="shared" ref="K471" si="99">I471+J471</f>
        <v>0</v>
      </c>
      <c r="L471" s="109"/>
      <c r="M471" s="109"/>
      <c r="N471" s="313">
        <f t="shared" ref="N471" si="100">L471+M471</f>
        <v>0</v>
      </c>
      <c r="O471" s="24"/>
      <c r="P471" s="1"/>
    </row>
    <row r="472" spans="1:16" s="9" customFormat="1" ht="22.5" hidden="1" outlineLevel="4" x14ac:dyDescent="0.2">
      <c r="A472" s="291" t="s">
        <v>632</v>
      </c>
      <c r="B472" s="291" t="s">
        <v>634</v>
      </c>
      <c r="C472" s="291" t="s">
        <v>632</v>
      </c>
      <c r="D472" s="291" t="s">
        <v>1163</v>
      </c>
      <c r="E472" s="82" t="s">
        <v>1433</v>
      </c>
      <c r="F472" s="109"/>
      <c r="G472" s="109"/>
      <c r="H472" s="133">
        <f t="shared" ref="H472" si="101">F472+G472</f>
        <v>0</v>
      </c>
      <c r="I472" s="109"/>
      <c r="J472" s="109"/>
      <c r="K472" s="133">
        <f t="shared" ref="K472" si="102">I472+J472</f>
        <v>0</v>
      </c>
      <c r="L472" s="109"/>
      <c r="M472" s="109"/>
      <c r="N472" s="313">
        <f t="shared" ref="N472" si="103">L472+M472</f>
        <v>0</v>
      </c>
      <c r="O472" s="24"/>
      <c r="P472" s="1"/>
    </row>
    <row r="473" spans="1:16" s="9" customFormat="1" ht="12" hidden="1" outlineLevel="4" thickBot="1" x14ac:dyDescent="0.25">
      <c r="A473" s="291" t="s">
        <v>632</v>
      </c>
      <c r="B473" s="291" t="s">
        <v>634</v>
      </c>
      <c r="C473" s="291" t="s">
        <v>632</v>
      </c>
      <c r="D473" s="291"/>
      <c r="E473" s="11"/>
      <c r="F473" s="109"/>
      <c r="G473" s="109"/>
      <c r="H473" s="133">
        <f t="shared" si="95"/>
        <v>0</v>
      </c>
      <c r="I473" s="109"/>
      <c r="J473" s="109"/>
      <c r="K473" s="133">
        <f t="shared" si="96"/>
        <v>0</v>
      </c>
      <c r="L473" s="109"/>
      <c r="M473" s="109"/>
      <c r="N473" s="313">
        <f t="shared" si="97"/>
        <v>0</v>
      </c>
      <c r="O473" s="24"/>
      <c r="P473" s="1"/>
    </row>
    <row r="474" spans="1:16" s="15" customFormat="1" ht="12" outlineLevel="1" thickBot="1" x14ac:dyDescent="0.25">
      <c r="A474" s="283" t="s">
        <v>632</v>
      </c>
      <c r="B474" s="283" t="s">
        <v>635</v>
      </c>
      <c r="C474" s="283"/>
      <c r="D474" s="283"/>
      <c r="E474" s="80" t="s">
        <v>104</v>
      </c>
      <c r="F474" s="124"/>
      <c r="G474" s="124"/>
      <c r="H474" s="121">
        <f>F474+G474</f>
        <v>0</v>
      </c>
      <c r="I474" s="125"/>
      <c r="J474" s="125"/>
      <c r="K474" s="121">
        <f>I474+J474</f>
        <v>0</v>
      </c>
      <c r="L474" s="125"/>
      <c r="M474" s="125"/>
      <c r="N474" s="122">
        <f>L474+M474</f>
        <v>0</v>
      </c>
      <c r="O474" s="33"/>
      <c r="P474" s="1"/>
    </row>
    <row r="475" spans="1:16" ht="12" outlineLevel="1" collapsed="1" thickBot="1" x14ac:dyDescent="0.25">
      <c r="A475" s="293" t="s">
        <v>632</v>
      </c>
      <c r="B475" s="293" t="s">
        <v>636</v>
      </c>
      <c r="C475" s="293"/>
      <c r="D475" s="293"/>
      <c r="E475" s="80" t="s">
        <v>105</v>
      </c>
      <c r="F475" s="126">
        <f>F476</f>
        <v>0</v>
      </c>
      <c r="G475" s="126">
        <f>G476</f>
        <v>0</v>
      </c>
      <c r="H475" s="126">
        <f>F475+G475</f>
        <v>0</v>
      </c>
      <c r="I475" s="126">
        <f>I476</f>
        <v>0</v>
      </c>
      <c r="J475" s="126">
        <f>J476</f>
        <v>0</v>
      </c>
      <c r="K475" s="126">
        <f>I475+J475</f>
        <v>0</v>
      </c>
      <c r="L475" s="126">
        <f>L476</f>
        <v>0</v>
      </c>
      <c r="M475" s="126">
        <f>M476</f>
        <v>0</v>
      </c>
      <c r="N475" s="127">
        <f>L475+M475</f>
        <v>0</v>
      </c>
      <c r="O475" s="34"/>
    </row>
    <row r="476" spans="1:16" ht="12" hidden="1" outlineLevel="2" collapsed="1" thickBot="1" x14ac:dyDescent="0.25">
      <c r="A476" s="294" t="s">
        <v>632</v>
      </c>
      <c r="B476" s="294" t="s">
        <v>636</v>
      </c>
      <c r="C476" s="294" t="s">
        <v>630</v>
      </c>
      <c r="D476" s="294"/>
      <c r="E476" s="81" t="s">
        <v>105</v>
      </c>
      <c r="F476" s="118">
        <f>SUM(F477:F492)</f>
        <v>0</v>
      </c>
      <c r="G476" s="118">
        <f>SUM(G477:G492)</f>
        <v>0</v>
      </c>
      <c r="H476" s="118">
        <f>G476+F476</f>
        <v>0</v>
      </c>
      <c r="I476" s="118">
        <f>SUM(I477:I492)</f>
        <v>0</v>
      </c>
      <c r="J476" s="118">
        <f>SUM(J477:J492)</f>
        <v>0</v>
      </c>
      <c r="K476" s="118">
        <f>J476+I476</f>
        <v>0</v>
      </c>
      <c r="L476" s="118">
        <f>SUM(L477:L492)</f>
        <v>0</v>
      </c>
      <c r="M476" s="118">
        <f>SUM(M477:M492)</f>
        <v>0</v>
      </c>
      <c r="N476" s="128">
        <f>L476+M476</f>
        <v>0</v>
      </c>
      <c r="O476" s="22"/>
    </row>
    <row r="477" spans="1:16" s="9" customFormat="1" ht="22.5" hidden="1" outlineLevel="4" x14ac:dyDescent="0.2">
      <c r="A477" s="291" t="s">
        <v>632</v>
      </c>
      <c r="B477" s="291" t="s">
        <v>636</v>
      </c>
      <c r="C477" s="291" t="s">
        <v>630</v>
      </c>
      <c r="D477" s="291" t="s">
        <v>1104</v>
      </c>
      <c r="E477" s="82" t="s">
        <v>1434</v>
      </c>
      <c r="F477" s="109"/>
      <c r="G477" s="109"/>
      <c r="H477" s="133">
        <f t="shared" si="95"/>
        <v>0</v>
      </c>
      <c r="I477" s="109"/>
      <c r="J477" s="109"/>
      <c r="K477" s="133">
        <f t="shared" si="96"/>
        <v>0</v>
      </c>
      <c r="L477" s="109"/>
      <c r="M477" s="109"/>
      <c r="N477" s="313">
        <f t="shared" si="97"/>
        <v>0</v>
      </c>
      <c r="O477" s="24"/>
      <c r="P477" s="1"/>
    </row>
    <row r="478" spans="1:16" s="9" customFormat="1" ht="22.5" hidden="1" outlineLevel="4" x14ac:dyDescent="0.2">
      <c r="A478" s="291" t="s">
        <v>632</v>
      </c>
      <c r="B478" s="291" t="s">
        <v>636</v>
      </c>
      <c r="C478" s="291" t="s">
        <v>630</v>
      </c>
      <c r="D478" s="291" t="s">
        <v>1103</v>
      </c>
      <c r="E478" s="82" t="s">
        <v>231</v>
      </c>
      <c r="F478" s="109"/>
      <c r="G478" s="109"/>
      <c r="H478" s="133">
        <f t="shared" si="95"/>
        <v>0</v>
      </c>
      <c r="I478" s="109"/>
      <c r="J478" s="109"/>
      <c r="K478" s="133">
        <f t="shared" si="96"/>
        <v>0</v>
      </c>
      <c r="L478" s="109"/>
      <c r="M478" s="109"/>
      <c r="N478" s="313">
        <f t="shared" si="97"/>
        <v>0</v>
      </c>
      <c r="O478" s="24"/>
      <c r="P478" s="1"/>
    </row>
    <row r="479" spans="1:16" s="9" customFormat="1" ht="23.25" hidden="1" customHeight="1" outlineLevel="4" x14ac:dyDescent="0.2">
      <c r="A479" s="291" t="s">
        <v>632</v>
      </c>
      <c r="B479" s="291" t="s">
        <v>636</v>
      </c>
      <c r="C479" s="291" t="s">
        <v>630</v>
      </c>
      <c r="D479" s="291" t="s">
        <v>1105</v>
      </c>
      <c r="E479" s="82" t="s">
        <v>232</v>
      </c>
      <c r="F479" s="109"/>
      <c r="G479" s="109"/>
      <c r="H479" s="133">
        <f t="shared" si="95"/>
        <v>0</v>
      </c>
      <c r="I479" s="109"/>
      <c r="J479" s="109"/>
      <c r="K479" s="133">
        <f t="shared" si="96"/>
        <v>0</v>
      </c>
      <c r="L479" s="109"/>
      <c r="M479" s="109"/>
      <c r="N479" s="313">
        <f t="shared" si="97"/>
        <v>0</v>
      </c>
      <c r="O479" s="24"/>
      <c r="P479" s="1"/>
    </row>
    <row r="480" spans="1:16" s="9" customFormat="1" hidden="1" outlineLevel="4" x14ac:dyDescent="0.2">
      <c r="A480" s="291" t="s">
        <v>632</v>
      </c>
      <c r="B480" s="291" t="s">
        <v>636</v>
      </c>
      <c r="C480" s="291" t="s">
        <v>630</v>
      </c>
      <c r="D480" s="291" t="s">
        <v>1106</v>
      </c>
      <c r="E480" s="82" t="s">
        <v>233</v>
      </c>
      <c r="F480" s="109"/>
      <c r="G480" s="109"/>
      <c r="H480" s="133">
        <f t="shared" si="95"/>
        <v>0</v>
      </c>
      <c r="I480" s="109"/>
      <c r="J480" s="109"/>
      <c r="K480" s="133">
        <f t="shared" si="96"/>
        <v>0</v>
      </c>
      <c r="L480" s="109"/>
      <c r="M480" s="109"/>
      <c r="N480" s="313">
        <f t="shared" si="97"/>
        <v>0</v>
      </c>
      <c r="O480" s="24"/>
      <c r="P480" s="1"/>
    </row>
    <row r="481" spans="1:16" s="9" customFormat="1" hidden="1" outlineLevel="4" x14ac:dyDescent="0.2">
      <c r="A481" s="291" t="s">
        <v>632</v>
      </c>
      <c r="B481" s="291" t="s">
        <v>636</v>
      </c>
      <c r="C481" s="291" t="s">
        <v>630</v>
      </c>
      <c r="D481" s="291" t="s">
        <v>1109</v>
      </c>
      <c r="E481" s="82" t="s">
        <v>234</v>
      </c>
      <c r="F481" s="109"/>
      <c r="G481" s="109"/>
      <c r="H481" s="133">
        <f t="shared" ref="H481:H491" si="104">F481+G481</f>
        <v>0</v>
      </c>
      <c r="I481" s="109"/>
      <c r="J481" s="109"/>
      <c r="K481" s="133">
        <f t="shared" ref="K481:K491" si="105">I481+J481</f>
        <v>0</v>
      </c>
      <c r="L481" s="109"/>
      <c r="M481" s="109"/>
      <c r="N481" s="313">
        <f t="shared" ref="N481:N491" si="106">L481+M481</f>
        <v>0</v>
      </c>
      <c r="O481" s="24"/>
      <c r="P481" s="1"/>
    </row>
    <row r="482" spans="1:16" s="9" customFormat="1" hidden="1" outlineLevel="4" x14ac:dyDescent="0.2">
      <c r="A482" s="291" t="s">
        <v>632</v>
      </c>
      <c r="B482" s="291" t="s">
        <v>636</v>
      </c>
      <c r="C482" s="291" t="s">
        <v>630</v>
      </c>
      <c r="D482" s="291" t="s">
        <v>1107</v>
      </c>
      <c r="E482" s="82" t="s">
        <v>1071</v>
      </c>
      <c r="F482" s="109"/>
      <c r="G482" s="109"/>
      <c r="H482" s="133">
        <f t="shared" si="104"/>
        <v>0</v>
      </c>
      <c r="I482" s="109"/>
      <c r="J482" s="109"/>
      <c r="K482" s="133">
        <f t="shared" si="105"/>
        <v>0</v>
      </c>
      <c r="L482" s="109"/>
      <c r="M482" s="109"/>
      <c r="N482" s="313">
        <f t="shared" si="106"/>
        <v>0</v>
      </c>
      <c r="O482" s="24"/>
      <c r="P482" s="1"/>
    </row>
    <row r="483" spans="1:16" s="9" customFormat="1" hidden="1" outlineLevel="4" x14ac:dyDescent="0.2">
      <c r="A483" s="291" t="s">
        <v>632</v>
      </c>
      <c r="B483" s="291" t="s">
        <v>636</v>
      </c>
      <c r="C483" s="291" t="s">
        <v>630</v>
      </c>
      <c r="D483" s="291" t="s">
        <v>1111</v>
      </c>
      <c r="E483" s="82" t="s">
        <v>1072</v>
      </c>
      <c r="F483" s="109"/>
      <c r="G483" s="109"/>
      <c r="H483" s="133">
        <f t="shared" ref="H483:H484" si="107">F483+G483</f>
        <v>0</v>
      </c>
      <c r="I483" s="109"/>
      <c r="J483" s="109"/>
      <c r="K483" s="133">
        <f t="shared" ref="K483:K484" si="108">I483+J483</f>
        <v>0</v>
      </c>
      <c r="L483" s="109"/>
      <c r="M483" s="109"/>
      <c r="N483" s="313">
        <f t="shared" ref="N483:N484" si="109">L483+M483</f>
        <v>0</v>
      </c>
      <c r="O483" s="24"/>
      <c r="P483" s="1"/>
    </row>
    <row r="484" spans="1:16" s="9" customFormat="1" hidden="1" outlineLevel="4" x14ac:dyDescent="0.2">
      <c r="A484" s="291" t="s">
        <v>632</v>
      </c>
      <c r="B484" s="291" t="s">
        <v>636</v>
      </c>
      <c r="C484" s="291" t="s">
        <v>630</v>
      </c>
      <c r="D484" s="291" t="s">
        <v>1112</v>
      </c>
      <c r="E484" s="82" t="s">
        <v>1073</v>
      </c>
      <c r="F484" s="109"/>
      <c r="G484" s="109"/>
      <c r="H484" s="133">
        <f t="shared" si="107"/>
        <v>0</v>
      </c>
      <c r="I484" s="109"/>
      <c r="J484" s="109"/>
      <c r="K484" s="133">
        <f t="shared" si="108"/>
        <v>0</v>
      </c>
      <c r="L484" s="109"/>
      <c r="M484" s="109"/>
      <c r="N484" s="313">
        <f t="shared" si="109"/>
        <v>0</v>
      </c>
      <c r="O484" s="24"/>
      <c r="P484" s="1"/>
    </row>
    <row r="485" spans="1:16" s="9" customFormat="1" hidden="1" outlineLevel="4" x14ac:dyDescent="0.2">
      <c r="A485" s="291" t="s">
        <v>632</v>
      </c>
      <c r="B485" s="291" t="s">
        <v>636</v>
      </c>
      <c r="C485" s="291" t="s">
        <v>630</v>
      </c>
      <c r="D485" s="291" t="s">
        <v>1108</v>
      </c>
      <c r="E485" s="82" t="s">
        <v>1435</v>
      </c>
      <c r="F485" s="109"/>
      <c r="G485" s="109"/>
      <c r="H485" s="133">
        <f t="shared" si="104"/>
        <v>0</v>
      </c>
      <c r="I485" s="109"/>
      <c r="J485" s="109"/>
      <c r="K485" s="133">
        <f t="shared" si="105"/>
        <v>0</v>
      </c>
      <c r="L485" s="109"/>
      <c r="M485" s="109"/>
      <c r="N485" s="313">
        <f t="shared" si="106"/>
        <v>0</v>
      </c>
      <c r="O485" s="24"/>
      <c r="P485" s="1"/>
    </row>
    <row r="486" spans="1:16" s="9" customFormat="1" ht="22.5" hidden="1" outlineLevel="4" x14ac:dyDescent="0.2">
      <c r="A486" s="291" t="s">
        <v>632</v>
      </c>
      <c r="B486" s="291" t="s">
        <v>636</v>
      </c>
      <c r="C486" s="291" t="s">
        <v>630</v>
      </c>
      <c r="D486" s="291" t="s">
        <v>1162</v>
      </c>
      <c r="E486" s="82" t="s">
        <v>1578</v>
      </c>
      <c r="F486" s="109"/>
      <c r="G486" s="109"/>
      <c r="H486" s="133">
        <f t="shared" si="104"/>
        <v>0</v>
      </c>
      <c r="I486" s="109"/>
      <c r="J486" s="109"/>
      <c r="K486" s="133">
        <f t="shared" si="105"/>
        <v>0</v>
      </c>
      <c r="L486" s="109"/>
      <c r="M486" s="109"/>
      <c r="N486" s="313">
        <f t="shared" si="106"/>
        <v>0</v>
      </c>
      <c r="O486" s="24"/>
      <c r="P486" s="1"/>
    </row>
    <row r="487" spans="1:16" s="9" customFormat="1" ht="22.5" hidden="1" outlineLevel="4" x14ac:dyDescent="0.2">
      <c r="A487" s="291" t="s">
        <v>632</v>
      </c>
      <c r="B487" s="291" t="s">
        <v>636</v>
      </c>
      <c r="C487" s="291" t="s">
        <v>630</v>
      </c>
      <c r="D487" s="291" t="s">
        <v>1163</v>
      </c>
      <c r="E487" s="82" t="s">
        <v>1579</v>
      </c>
      <c r="F487" s="109"/>
      <c r="G487" s="109"/>
      <c r="H487" s="133">
        <f t="shared" si="104"/>
        <v>0</v>
      </c>
      <c r="I487" s="109"/>
      <c r="J487" s="109"/>
      <c r="K487" s="133">
        <f t="shared" si="105"/>
        <v>0</v>
      </c>
      <c r="L487" s="109"/>
      <c r="M487" s="109"/>
      <c r="N487" s="313">
        <f t="shared" si="106"/>
        <v>0</v>
      </c>
      <c r="O487" s="24"/>
      <c r="P487" s="1"/>
    </row>
    <row r="488" spans="1:16" s="9" customFormat="1" ht="22.5" hidden="1" outlineLevel="4" x14ac:dyDescent="0.2">
      <c r="A488" s="291" t="s">
        <v>632</v>
      </c>
      <c r="B488" s="291" t="s">
        <v>636</v>
      </c>
      <c r="C488" s="291" t="s">
        <v>630</v>
      </c>
      <c r="D488" s="291" t="s">
        <v>1164</v>
      </c>
      <c r="E488" s="82" t="s">
        <v>1580</v>
      </c>
      <c r="F488" s="109"/>
      <c r="G488" s="109"/>
      <c r="H488" s="133">
        <f t="shared" si="104"/>
        <v>0</v>
      </c>
      <c r="I488" s="109"/>
      <c r="J488" s="109"/>
      <c r="K488" s="133">
        <f t="shared" si="105"/>
        <v>0</v>
      </c>
      <c r="L488" s="109"/>
      <c r="M488" s="109"/>
      <c r="N488" s="313">
        <f t="shared" si="106"/>
        <v>0</v>
      </c>
      <c r="O488" s="24"/>
      <c r="P488" s="1"/>
    </row>
    <row r="489" spans="1:16" s="9" customFormat="1" ht="22.5" hidden="1" outlineLevel="4" x14ac:dyDescent="0.2">
      <c r="A489" s="291" t="s">
        <v>632</v>
      </c>
      <c r="B489" s="291" t="s">
        <v>636</v>
      </c>
      <c r="C489" s="291" t="s">
        <v>630</v>
      </c>
      <c r="D489" s="291" t="s">
        <v>1165</v>
      </c>
      <c r="E489" s="82" t="s">
        <v>1581</v>
      </c>
      <c r="F489" s="109"/>
      <c r="G489" s="109"/>
      <c r="H489" s="133">
        <f t="shared" si="104"/>
        <v>0</v>
      </c>
      <c r="I489" s="109"/>
      <c r="J489" s="109"/>
      <c r="K489" s="133">
        <f t="shared" si="105"/>
        <v>0</v>
      </c>
      <c r="L489" s="109"/>
      <c r="M489" s="109"/>
      <c r="N489" s="313">
        <f t="shared" si="106"/>
        <v>0</v>
      </c>
      <c r="O489" s="24"/>
      <c r="P489" s="1"/>
    </row>
    <row r="490" spans="1:16" s="9" customFormat="1" hidden="1" outlineLevel="4" x14ac:dyDescent="0.2">
      <c r="A490" s="291" t="s">
        <v>632</v>
      </c>
      <c r="B490" s="291" t="s">
        <v>636</v>
      </c>
      <c r="C490" s="291" t="s">
        <v>630</v>
      </c>
      <c r="D490" s="291" t="s">
        <v>1166</v>
      </c>
      <c r="E490" s="82" t="s">
        <v>1582</v>
      </c>
      <c r="F490" s="109"/>
      <c r="G490" s="109"/>
      <c r="H490" s="133">
        <f t="shared" si="104"/>
        <v>0</v>
      </c>
      <c r="I490" s="109"/>
      <c r="J490" s="109"/>
      <c r="K490" s="133">
        <f t="shared" si="105"/>
        <v>0</v>
      </c>
      <c r="L490" s="109"/>
      <c r="M490" s="109"/>
      <c r="N490" s="313">
        <f t="shared" si="106"/>
        <v>0</v>
      </c>
      <c r="O490" s="24"/>
      <c r="P490" s="1"/>
    </row>
    <row r="491" spans="1:16" s="9" customFormat="1" hidden="1" outlineLevel="4" x14ac:dyDescent="0.2">
      <c r="A491" s="291" t="s">
        <v>632</v>
      </c>
      <c r="B491" s="291" t="s">
        <v>636</v>
      </c>
      <c r="C491" s="291" t="s">
        <v>630</v>
      </c>
      <c r="D491" s="291" t="s">
        <v>1168</v>
      </c>
      <c r="E491" s="82" t="s">
        <v>228</v>
      </c>
      <c r="F491" s="109"/>
      <c r="G491" s="109"/>
      <c r="H491" s="133">
        <f t="shared" si="104"/>
        <v>0</v>
      </c>
      <c r="I491" s="109"/>
      <c r="J491" s="109"/>
      <c r="K491" s="133">
        <f t="shared" si="105"/>
        <v>0</v>
      </c>
      <c r="L491" s="109"/>
      <c r="M491" s="109"/>
      <c r="N491" s="313">
        <f t="shared" si="106"/>
        <v>0</v>
      </c>
      <c r="O491" s="24"/>
      <c r="P491" s="1"/>
    </row>
    <row r="492" spans="1:16" s="9" customFormat="1" ht="12" hidden="1" outlineLevel="4" thickBot="1" x14ac:dyDescent="0.25">
      <c r="A492" s="291" t="s">
        <v>632</v>
      </c>
      <c r="B492" s="291" t="s">
        <v>636</v>
      </c>
      <c r="C492" s="291" t="s">
        <v>630</v>
      </c>
      <c r="D492" s="291"/>
      <c r="E492" s="11"/>
      <c r="F492" s="109"/>
      <c r="G492" s="109"/>
      <c r="H492" s="133">
        <f t="shared" si="95"/>
        <v>0</v>
      </c>
      <c r="I492" s="109"/>
      <c r="J492" s="109"/>
      <c r="K492" s="133">
        <f t="shared" si="96"/>
        <v>0</v>
      </c>
      <c r="L492" s="109"/>
      <c r="M492" s="109"/>
      <c r="N492" s="313">
        <f t="shared" si="97"/>
        <v>0</v>
      </c>
      <c r="O492" s="24"/>
      <c r="P492" s="1"/>
    </row>
    <row r="493" spans="1:16" ht="12" outlineLevel="1" thickBot="1" x14ac:dyDescent="0.25">
      <c r="A493" s="283" t="s">
        <v>632</v>
      </c>
      <c r="B493" s="283" t="s">
        <v>638</v>
      </c>
      <c r="C493" s="283"/>
      <c r="D493" s="283"/>
      <c r="E493" s="80" t="s">
        <v>106</v>
      </c>
      <c r="F493" s="124"/>
      <c r="G493" s="124"/>
      <c r="H493" s="121">
        <f>F493+G493</f>
        <v>0</v>
      </c>
      <c r="I493" s="125"/>
      <c r="J493" s="125"/>
      <c r="K493" s="121">
        <f>I493+J493</f>
        <v>0</v>
      </c>
      <c r="L493" s="125"/>
      <c r="M493" s="125"/>
      <c r="N493" s="122">
        <f>L493+M493</f>
        <v>0</v>
      </c>
      <c r="O493" s="33"/>
    </row>
    <row r="494" spans="1:16" ht="12" outlineLevel="1" collapsed="1" thickBot="1" x14ac:dyDescent="0.25">
      <c r="A494" s="283" t="s">
        <v>632</v>
      </c>
      <c r="B494" s="283" t="s">
        <v>642</v>
      </c>
      <c r="C494" s="283"/>
      <c r="D494" s="283"/>
      <c r="E494" s="80" t="s">
        <v>107</v>
      </c>
      <c r="F494" s="121">
        <f>F495</f>
        <v>0</v>
      </c>
      <c r="G494" s="121">
        <f>G495</f>
        <v>0</v>
      </c>
      <c r="H494" s="121">
        <f>F494+G494</f>
        <v>0</v>
      </c>
      <c r="I494" s="121">
        <f>I495</f>
        <v>0</v>
      </c>
      <c r="J494" s="121">
        <f>J495</f>
        <v>0</v>
      </c>
      <c r="K494" s="121">
        <f>I494+J494</f>
        <v>0</v>
      </c>
      <c r="L494" s="121">
        <f>L495</f>
        <v>0</v>
      </c>
      <c r="M494" s="121">
        <f>M495</f>
        <v>0</v>
      </c>
      <c r="N494" s="122">
        <f>L494+M494</f>
        <v>0</v>
      </c>
      <c r="O494" s="33"/>
    </row>
    <row r="495" spans="1:16" hidden="1" outlineLevel="2" x14ac:dyDescent="0.2">
      <c r="A495" s="294" t="s">
        <v>632</v>
      </c>
      <c r="B495" s="294" t="s">
        <v>642</v>
      </c>
      <c r="C495" s="294" t="s">
        <v>630</v>
      </c>
      <c r="D495" s="294"/>
      <c r="E495" s="81" t="s">
        <v>107</v>
      </c>
      <c r="F495" s="118">
        <f>SUM(F496:F498)</f>
        <v>0</v>
      </c>
      <c r="G495" s="118">
        <f>SUM(G496:G498)</f>
        <v>0</v>
      </c>
      <c r="H495" s="118">
        <f>G495+F495</f>
        <v>0</v>
      </c>
      <c r="I495" s="118">
        <f>SUM(I496:I498)</f>
        <v>0</v>
      </c>
      <c r="J495" s="118">
        <f>SUM(J496:J498)</f>
        <v>0</v>
      </c>
      <c r="K495" s="118">
        <f>J495+I495</f>
        <v>0</v>
      </c>
      <c r="L495" s="118">
        <f>SUM(L496:L498)</f>
        <v>0</v>
      </c>
      <c r="M495" s="118">
        <f>SUM(M496:M498)</f>
        <v>0</v>
      </c>
      <c r="N495" s="128">
        <f>L495+M495</f>
        <v>0</v>
      </c>
      <c r="O495" s="22"/>
    </row>
    <row r="496" spans="1:16" s="9" customFormat="1" hidden="1" outlineLevel="4" x14ac:dyDescent="0.2">
      <c r="A496" s="291" t="s">
        <v>632</v>
      </c>
      <c r="B496" s="291" t="s">
        <v>642</v>
      </c>
      <c r="C496" s="291" t="s">
        <v>630</v>
      </c>
      <c r="D496" s="291" t="s">
        <v>1104</v>
      </c>
      <c r="E496" s="82" t="s">
        <v>1583</v>
      </c>
      <c r="F496" s="109"/>
      <c r="G496" s="109"/>
      <c r="H496" s="133">
        <f>F496+G496</f>
        <v>0</v>
      </c>
      <c r="I496" s="109"/>
      <c r="J496" s="109"/>
      <c r="K496" s="133">
        <f t="shared" si="96"/>
        <v>0</v>
      </c>
      <c r="L496" s="109"/>
      <c r="M496" s="109"/>
      <c r="N496" s="313">
        <f t="shared" si="97"/>
        <v>0</v>
      </c>
      <c r="O496" s="24"/>
      <c r="P496" s="1"/>
    </row>
    <row r="497" spans="1:16" s="9" customFormat="1" hidden="1" outlineLevel="4" x14ac:dyDescent="0.2">
      <c r="A497" s="291" t="s">
        <v>632</v>
      </c>
      <c r="B497" s="291" t="s">
        <v>642</v>
      </c>
      <c r="C497" s="291" t="s">
        <v>630</v>
      </c>
      <c r="D497" s="291" t="s">
        <v>1103</v>
      </c>
      <c r="E497" s="82" t="s">
        <v>1880</v>
      </c>
      <c r="F497" s="109"/>
      <c r="G497" s="109"/>
      <c r="H497" s="133">
        <f t="shared" ref="H497" si="110">F497+G497</f>
        <v>0</v>
      </c>
      <c r="I497" s="109"/>
      <c r="J497" s="109"/>
      <c r="K497" s="133">
        <f t="shared" ref="K497" si="111">I497+J497</f>
        <v>0</v>
      </c>
      <c r="L497" s="109"/>
      <c r="M497" s="109"/>
      <c r="N497" s="313">
        <f t="shared" ref="N497" si="112">L497+M497</f>
        <v>0</v>
      </c>
      <c r="O497" s="24"/>
      <c r="P497" s="1"/>
    </row>
    <row r="498" spans="1:16" s="9" customFormat="1" ht="12" hidden="1" outlineLevel="4" thickBot="1" x14ac:dyDescent="0.25">
      <c r="A498" s="291" t="s">
        <v>632</v>
      </c>
      <c r="B498" s="291" t="s">
        <v>642</v>
      </c>
      <c r="C498" s="291" t="s">
        <v>630</v>
      </c>
      <c r="D498" s="291"/>
      <c r="E498" s="11"/>
      <c r="F498" s="109"/>
      <c r="G498" s="109"/>
      <c r="H498" s="133">
        <f t="shared" si="95"/>
        <v>0</v>
      </c>
      <c r="I498" s="109"/>
      <c r="J498" s="109"/>
      <c r="K498" s="133">
        <f t="shared" si="96"/>
        <v>0</v>
      </c>
      <c r="L498" s="109"/>
      <c r="M498" s="109"/>
      <c r="N498" s="313">
        <f t="shared" si="97"/>
        <v>0</v>
      </c>
      <c r="O498" s="24"/>
      <c r="P498" s="1"/>
    </row>
    <row r="499" spans="1:16" ht="12" hidden="1" outlineLevel="2" thickBot="1" x14ac:dyDescent="0.25">
      <c r="A499" s="283" t="s">
        <v>632</v>
      </c>
      <c r="B499" s="283" t="s">
        <v>643</v>
      </c>
      <c r="C499" s="283"/>
      <c r="D499" s="283"/>
      <c r="E499" s="80" t="s">
        <v>108</v>
      </c>
      <c r="F499" s="124">
        <f>F500</f>
        <v>0</v>
      </c>
      <c r="G499" s="124">
        <f>G500+G502</f>
        <v>0</v>
      </c>
      <c r="H499" s="121">
        <f t="shared" ref="H499:H502" si="113">F499+G499</f>
        <v>0</v>
      </c>
      <c r="I499" s="124">
        <f>I500+I502</f>
        <v>0</v>
      </c>
      <c r="J499" s="124">
        <f>J500+J502</f>
        <v>0</v>
      </c>
      <c r="K499" s="121">
        <f t="shared" si="96"/>
        <v>0</v>
      </c>
      <c r="L499" s="124">
        <f>L500+L502</f>
        <v>0</v>
      </c>
      <c r="M499" s="124">
        <f>M500+M502</f>
        <v>0</v>
      </c>
      <c r="N499" s="122">
        <f t="shared" si="97"/>
        <v>0</v>
      </c>
      <c r="O499" s="33"/>
    </row>
    <row r="500" spans="1:16" hidden="1" outlineLevel="3" x14ac:dyDescent="0.2">
      <c r="A500" s="288" t="s">
        <v>632</v>
      </c>
      <c r="B500" s="288" t="s">
        <v>643</v>
      </c>
      <c r="C500" s="288" t="s">
        <v>630</v>
      </c>
      <c r="D500" s="324"/>
      <c r="E500" s="81" t="s">
        <v>1705</v>
      </c>
      <c r="F500" s="380">
        <f>SUM(F501:F502)</f>
        <v>0</v>
      </c>
      <c r="G500" s="380">
        <f>SUM(G501:G502)</f>
        <v>0</v>
      </c>
      <c r="H500" s="381">
        <f>F500+G500</f>
        <v>0</v>
      </c>
      <c r="I500" s="380">
        <f>SUM(I501:I502)</f>
        <v>0</v>
      </c>
      <c r="J500" s="380">
        <f>SUM(J501:J502)</f>
        <v>0</v>
      </c>
      <c r="K500" s="381">
        <f>I500+J500</f>
        <v>0</v>
      </c>
      <c r="L500" s="380">
        <f>SUM(L501:L502)</f>
        <v>0</v>
      </c>
      <c r="M500" s="380">
        <f>SUM(M501:M502)</f>
        <v>0</v>
      </c>
      <c r="N500" s="382">
        <f t="shared" ref="N500:N508" si="114">L500+M500</f>
        <v>0</v>
      </c>
      <c r="O500" s="385"/>
    </row>
    <row r="501" spans="1:16" hidden="1" outlineLevel="3" x14ac:dyDescent="0.2">
      <c r="A501" s="383" t="s">
        <v>632</v>
      </c>
      <c r="B501" s="383" t="s">
        <v>643</v>
      </c>
      <c r="C501" s="383" t="s">
        <v>630</v>
      </c>
      <c r="D501" s="383" t="s">
        <v>1104</v>
      </c>
      <c r="E501" s="82" t="s">
        <v>1704</v>
      </c>
      <c r="F501" s="387"/>
      <c r="G501" s="387"/>
      <c r="H501" s="388">
        <f>F501+G501</f>
        <v>0</v>
      </c>
      <c r="I501" s="387"/>
      <c r="J501" s="387"/>
      <c r="K501" s="388">
        <f>I501+J501</f>
        <v>0</v>
      </c>
      <c r="L501" s="387"/>
      <c r="M501" s="387"/>
      <c r="N501" s="390">
        <f t="shared" si="114"/>
        <v>0</v>
      </c>
      <c r="O501" s="391"/>
    </row>
    <row r="502" spans="1:16" ht="12" hidden="1" outlineLevel="3" thickBot="1" x14ac:dyDescent="0.25">
      <c r="A502" s="383" t="s">
        <v>632</v>
      </c>
      <c r="B502" s="383" t="s">
        <v>643</v>
      </c>
      <c r="C502" s="383" t="s">
        <v>630</v>
      </c>
      <c r="D502" s="383"/>
      <c r="E502" s="384"/>
      <c r="F502" s="387"/>
      <c r="G502" s="387"/>
      <c r="H502" s="388">
        <f t="shared" si="113"/>
        <v>0</v>
      </c>
      <c r="I502" s="387"/>
      <c r="J502" s="389"/>
      <c r="K502" s="390">
        <f>I502+J502</f>
        <v>0</v>
      </c>
      <c r="L502" s="389"/>
      <c r="M502" s="389"/>
      <c r="N502" s="390">
        <f t="shared" si="114"/>
        <v>0</v>
      </c>
      <c r="O502" s="391"/>
    </row>
    <row r="503" spans="1:16" ht="12" outlineLevel="1" collapsed="1" thickBot="1" x14ac:dyDescent="0.25">
      <c r="A503" s="283" t="s">
        <v>632</v>
      </c>
      <c r="B503" s="283" t="s">
        <v>644</v>
      </c>
      <c r="C503" s="283"/>
      <c r="D503" s="283"/>
      <c r="E503" s="80" t="s">
        <v>109</v>
      </c>
      <c r="F503" s="386">
        <f>F504+F508</f>
        <v>0</v>
      </c>
      <c r="G503" s="386">
        <f>G504+G508</f>
        <v>0</v>
      </c>
      <c r="H503" s="386">
        <f>F503+G503</f>
        <v>0</v>
      </c>
      <c r="I503" s="386">
        <f>I504+I508</f>
        <v>0</v>
      </c>
      <c r="J503" s="386">
        <f>J504+J508</f>
        <v>0</v>
      </c>
      <c r="K503" s="386">
        <f>I503+J503</f>
        <v>0</v>
      </c>
      <c r="L503" s="386">
        <f>L504+L508</f>
        <v>0</v>
      </c>
      <c r="M503" s="386">
        <f>M504+M508</f>
        <v>0</v>
      </c>
      <c r="N503" s="153">
        <f t="shared" si="114"/>
        <v>0</v>
      </c>
      <c r="O503" s="34"/>
    </row>
    <row r="504" spans="1:16" hidden="1" outlineLevel="2" x14ac:dyDescent="0.2">
      <c r="A504" s="288" t="s">
        <v>632</v>
      </c>
      <c r="B504" s="288" t="s">
        <v>644</v>
      </c>
      <c r="C504" s="288" t="s">
        <v>630</v>
      </c>
      <c r="D504" s="288"/>
      <c r="E504" s="81" t="s">
        <v>831</v>
      </c>
      <c r="F504" s="108">
        <f>SUM(F505:F507)</f>
        <v>0</v>
      </c>
      <c r="G504" s="108">
        <f>SUM(G505:G507)</f>
        <v>0</v>
      </c>
      <c r="H504" s="108">
        <f>G504+F504</f>
        <v>0</v>
      </c>
      <c r="I504" s="108">
        <f>SUM(I505:I507)</f>
        <v>0</v>
      </c>
      <c r="J504" s="108">
        <f>SUM(J505:J507)</f>
        <v>0</v>
      </c>
      <c r="K504" s="108">
        <f>J504+I504</f>
        <v>0</v>
      </c>
      <c r="L504" s="108">
        <f>SUM(L505:L507)</f>
        <v>0</v>
      </c>
      <c r="M504" s="108">
        <f>SUM(M505:M507)</f>
        <v>0</v>
      </c>
      <c r="N504" s="123">
        <f t="shared" si="114"/>
        <v>0</v>
      </c>
      <c r="O504" s="265"/>
    </row>
    <row r="505" spans="1:16" s="9" customFormat="1" hidden="1" outlineLevel="4" x14ac:dyDescent="0.2">
      <c r="A505" s="291" t="s">
        <v>632</v>
      </c>
      <c r="B505" s="291" t="s">
        <v>644</v>
      </c>
      <c r="C505" s="291" t="s">
        <v>630</v>
      </c>
      <c r="D505" s="291" t="s">
        <v>1104</v>
      </c>
      <c r="E505" s="82" t="s">
        <v>833</v>
      </c>
      <c r="F505" s="109"/>
      <c r="G505" s="109"/>
      <c r="H505" s="133">
        <f>F505+G505</f>
        <v>0</v>
      </c>
      <c r="I505" s="109"/>
      <c r="J505" s="109"/>
      <c r="K505" s="133">
        <f t="shared" si="96"/>
        <v>0</v>
      </c>
      <c r="L505" s="109"/>
      <c r="M505" s="109"/>
      <c r="N505" s="316">
        <f t="shared" si="114"/>
        <v>0</v>
      </c>
      <c r="O505" s="266"/>
      <c r="P505" s="1"/>
    </row>
    <row r="506" spans="1:16" s="9" customFormat="1" hidden="1" outlineLevel="4" x14ac:dyDescent="0.2">
      <c r="A506" s="291" t="s">
        <v>632</v>
      </c>
      <c r="B506" s="291" t="s">
        <v>644</v>
      </c>
      <c r="C506" s="291" t="s">
        <v>630</v>
      </c>
      <c r="D506" s="291" t="s">
        <v>1103</v>
      </c>
      <c r="E506" s="82" t="s">
        <v>834</v>
      </c>
      <c r="F506" s="109"/>
      <c r="G506" s="109"/>
      <c r="H506" s="133">
        <f>F506+G506</f>
        <v>0</v>
      </c>
      <c r="I506" s="109"/>
      <c r="J506" s="109"/>
      <c r="K506" s="133">
        <f t="shared" si="96"/>
        <v>0</v>
      </c>
      <c r="L506" s="109"/>
      <c r="M506" s="109"/>
      <c r="N506" s="317">
        <f t="shared" si="114"/>
        <v>0</v>
      </c>
      <c r="O506" s="24"/>
      <c r="P506" s="1"/>
    </row>
    <row r="507" spans="1:16" s="9" customFormat="1" hidden="1" outlineLevel="4" x14ac:dyDescent="0.2">
      <c r="A507" s="291" t="s">
        <v>632</v>
      </c>
      <c r="B507" s="291" t="s">
        <v>644</v>
      </c>
      <c r="C507" s="291" t="s">
        <v>630</v>
      </c>
      <c r="D507" s="291" t="s">
        <v>1105</v>
      </c>
      <c r="E507" s="156" t="s">
        <v>835</v>
      </c>
      <c r="F507" s="109"/>
      <c r="G507" s="109"/>
      <c r="H507" s="133">
        <f>F507+G507</f>
        <v>0</v>
      </c>
      <c r="I507" s="109"/>
      <c r="J507" s="109"/>
      <c r="K507" s="133">
        <f t="shared" si="96"/>
        <v>0</v>
      </c>
      <c r="L507" s="109"/>
      <c r="M507" s="109"/>
      <c r="N507" s="313">
        <f t="shared" si="114"/>
        <v>0</v>
      </c>
      <c r="O507" s="24"/>
      <c r="P507" s="1"/>
    </row>
    <row r="508" spans="1:16" hidden="1" outlineLevel="2" x14ac:dyDescent="0.2">
      <c r="A508" s="288" t="s">
        <v>632</v>
      </c>
      <c r="B508" s="288" t="s">
        <v>644</v>
      </c>
      <c r="C508" s="288" t="s">
        <v>631</v>
      </c>
      <c r="D508" s="288"/>
      <c r="E508" s="81" t="s">
        <v>832</v>
      </c>
      <c r="F508" s="108">
        <f>SUM(F509:F510)</f>
        <v>0</v>
      </c>
      <c r="G508" s="108">
        <f>SUM(G509:G510)</f>
        <v>0</v>
      </c>
      <c r="H508" s="108">
        <f>F508+G508</f>
        <v>0</v>
      </c>
      <c r="I508" s="108">
        <f>SUM(I509:I510)</f>
        <v>0</v>
      </c>
      <c r="J508" s="108">
        <f>SUM(J509:J510)</f>
        <v>0</v>
      </c>
      <c r="K508" s="108">
        <f>I508+J508</f>
        <v>0</v>
      </c>
      <c r="L508" s="108">
        <f>SUM(L509:L510)</f>
        <v>0</v>
      </c>
      <c r="M508" s="108">
        <f>SUM(M509:M510)</f>
        <v>0</v>
      </c>
      <c r="N508" s="123">
        <f t="shared" si="114"/>
        <v>0</v>
      </c>
      <c r="O508" s="267"/>
      <c r="P508" s="105"/>
    </row>
    <row r="509" spans="1:16" s="9" customFormat="1" ht="22.5" hidden="1" outlineLevel="4" x14ac:dyDescent="0.2">
      <c r="A509" s="291" t="s">
        <v>632</v>
      </c>
      <c r="B509" s="291" t="s">
        <v>644</v>
      </c>
      <c r="C509" s="291" t="s">
        <v>631</v>
      </c>
      <c r="D509" s="291" t="s">
        <v>1104</v>
      </c>
      <c r="E509" s="82" t="s">
        <v>235</v>
      </c>
      <c r="F509" s="109"/>
      <c r="G509" s="109"/>
      <c r="H509" s="133">
        <f t="shared" ref="H509" si="115">F509+G509</f>
        <v>0</v>
      </c>
      <c r="I509" s="109"/>
      <c r="J509" s="109"/>
      <c r="K509" s="133">
        <f t="shared" ref="K509" si="116">I509+J509</f>
        <v>0</v>
      </c>
      <c r="L509" s="109"/>
      <c r="M509" s="109"/>
      <c r="N509" s="313">
        <f t="shared" ref="N509" si="117">L509+M509</f>
        <v>0</v>
      </c>
      <c r="O509" s="266"/>
      <c r="P509" s="1"/>
    </row>
    <row r="510" spans="1:16" s="9" customFormat="1" ht="12" hidden="1" outlineLevel="4" thickBot="1" x14ac:dyDescent="0.25">
      <c r="A510" s="291" t="s">
        <v>632</v>
      </c>
      <c r="B510" s="291" t="s">
        <v>644</v>
      </c>
      <c r="C510" s="291" t="s">
        <v>631</v>
      </c>
      <c r="D510" s="291"/>
      <c r="E510" s="11"/>
      <c r="F510" s="109"/>
      <c r="G510" s="109"/>
      <c r="H510" s="133">
        <f t="shared" ref="H510" si="118">F510+G510</f>
        <v>0</v>
      </c>
      <c r="I510" s="109"/>
      <c r="J510" s="109"/>
      <c r="K510" s="133">
        <f t="shared" ref="K510" si="119">I510+J510</f>
        <v>0</v>
      </c>
      <c r="L510" s="109"/>
      <c r="M510" s="109"/>
      <c r="N510" s="313">
        <f t="shared" ref="N510" si="120">L510+M510</f>
        <v>0</v>
      </c>
      <c r="O510" s="264"/>
      <c r="P510" s="1"/>
    </row>
    <row r="511" spans="1:16" ht="12" outlineLevel="1" collapsed="1" thickBot="1" x14ac:dyDescent="0.25">
      <c r="A511" s="283" t="s">
        <v>632</v>
      </c>
      <c r="B511" s="283" t="s">
        <v>646</v>
      </c>
      <c r="C511" s="283"/>
      <c r="D511" s="283"/>
      <c r="E511" s="80" t="s">
        <v>110</v>
      </c>
      <c r="F511" s="121">
        <f>F512+F522+F525+F531+F534+F541+F545+F548+F551</f>
        <v>0</v>
      </c>
      <c r="G511" s="121">
        <f>G512+G522+G525+G531+G534+G541+G545+G548+G551</f>
        <v>0</v>
      </c>
      <c r="H511" s="121">
        <f t="shared" si="95"/>
        <v>0</v>
      </c>
      <c r="I511" s="121">
        <f>I512+I522+I525+I531+I534+I541+I545+I548+I551</f>
        <v>0</v>
      </c>
      <c r="J511" s="121">
        <f>J512+J522+J525+J531+J534+J541+J545+J548+J551</f>
        <v>0</v>
      </c>
      <c r="K511" s="121">
        <f t="shared" si="96"/>
        <v>0</v>
      </c>
      <c r="L511" s="121">
        <f>L512+L522+L525+L531+L534+L541+L545+L548+L551</f>
        <v>0</v>
      </c>
      <c r="M511" s="121">
        <f>M512+M522+M525+M531+M534+M541+M545+M548+M551</f>
        <v>0</v>
      </c>
      <c r="N511" s="122">
        <f t="shared" si="97"/>
        <v>0</v>
      </c>
      <c r="O511" s="33"/>
    </row>
    <row r="512" spans="1:16" hidden="1" outlineLevel="2" x14ac:dyDescent="0.2">
      <c r="A512" s="294" t="s">
        <v>632</v>
      </c>
      <c r="B512" s="294" t="s">
        <v>646</v>
      </c>
      <c r="C512" s="294" t="s">
        <v>630</v>
      </c>
      <c r="D512" s="294"/>
      <c r="E512" s="158" t="s">
        <v>836</v>
      </c>
      <c r="F512" s="118">
        <f>SUM(F513:F521)</f>
        <v>0</v>
      </c>
      <c r="G512" s="118">
        <f>SUM(G513:G521)</f>
        <v>0</v>
      </c>
      <c r="H512" s="118">
        <f>F512+G512</f>
        <v>0</v>
      </c>
      <c r="I512" s="118">
        <f>SUM(I513:I521)</f>
        <v>0</v>
      </c>
      <c r="J512" s="118">
        <f>SUM(J513:J521)</f>
        <v>0</v>
      </c>
      <c r="K512" s="118">
        <f>J512+I512</f>
        <v>0</v>
      </c>
      <c r="L512" s="118">
        <f>SUM(L513:L521)</f>
        <v>0</v>
      </c>
      <c r="M512" s="118">
        <f>SUM(M513:M521)</f>
        <v>0</v>
      </c>
      <c r="N512" s="128">
        <f>L512+M512</f>
        <v>0</v>
      </c>
      <c r="O512" s="22"/>
    </row>
    <row r="513" spans="1:16" s="9" customFormat="1" hidden="1" outlineLevel="4" x14ac:dyDescent="0.2">
      <c r="A513" s="291" t="s">
        <v>632</v>
      </c>
      <c r="B513" s="291" t="s">
        <v>646</v>
      </c>
      <c r="C513" s="291" t="s">
        <v>630</v>
      </c>
      <c r="D513" s="291" t="s">
        <v>1104</v>
      </c>
      <c r="E513" s="82" t="s">
        <v>1436</v>
      </c>
      <c r="F513" s="109"/>
      <c r="G513" s="109"/>
      <c r="H513" s="133">
        <f t="shared" si="95"/>
        <v>0</v>
      </c>
      <c r="I513" s="133"/>
      <c r="J513" s="133"/>
      <c r="K513" s="133">
        <f t="shared" si="96"/>
        <v>0</v>
      </c>
      <c r="L513" s="133"/>
      <c r="M513" s="133"/>
      <c r="N513" s="313">
        <f t="shared" si="97"/>
        <v>0</v>
      </c>
      <c r="O513" s="24"/>
      <c r="P513" s="1"/>
    </row>
    <row r="514" spans="1:16" s="9" customFormat="1" hidden="1" outlineLevel="4" x14ac:dyDescent="0.2">
      <c r="A514" s="291" t="s">
        <v>632</v>
      </c>
      <c r="B514" s="291" t="s">
        <v>646</v>
      </c>
      <c r="C514" s="291" t="s">
        <v>630</v>
      </c>
      <c r="D514" s="291" t="s">
        <v>1103</v>
      </c>
      <c r="E514" s="82" t="s">
        <v>1437</v>
      </c>
      <c r="F514" s="109"/>
      <c r="G514" s="109"/>
      <c r="H514" s="133">
        <f t="shared" si="95"/>
        <v>0</v>
      </c>
      <c r="I514" s="109"/>
      <c r="J514" s="109"/>
      <c r="K514" s="133">
        <f t="shared" si="96"/>
        <v>0</v>
      </c>
      <c r="L514" s="109"/>
      <c r="M514" s="109"/>
      <c r="N514" s="313">
        <f t="shared" si="97"/>
        <v>0</v>
      </c>
      <c r="O514" s="24"/>
      <c r="P514" s="1"/>
    </row>
    <row r="515" spans="1:16" s="9" customFormat="1" hidden="1" outlineLevel="4" x14ac:dyDescent="0.2">
      <c r="A515" s="291" t="s">
        <v>632</v>
      </c>
      <c r="B515" s="291" t="s">
        <v>646</v>
      </c>
      <c r="C515" s="291" t="s">
        <v>630</v>
      </c>
      <c r="D515" s="291" t="s">
        <v>1105</v>
      </c>
      <c r="E515" s="82" t="s">
        <v>1438</v>
      </c>
      <c r="F515" s="109"/>
      <c r="G515" s="109"/>
      <c r="H515" s="133">
        <f t="shared" si="95"/>
        <v>0</v>
      </c>
      <c r="I515" s="109"/>
      <c r="J515" s="109"/>
      <c r="K515" s="133">
        <f t="shared" si="96"/>
        <v>0</v>
      </c>
      <c r="L515" s="109"/>
      <c r="M515" s="109"/>
      <c r="N515" s="313">
        <f t="shared" si="97"/>
        <v>0</v>
      </c>
      <c r="O515" s="24"/>
      <c r="P515" s="1"/>
    </row>
    <row r="516" spans="1:16" s="9" customFormat="1" hidden="1" outlineLevel="4" x14ac:dyDescent="0.2">
      <c r="A516" s="291" t="s">
        <v>632</v>
      </c>
      <c r="B516" s="291" t="s">
        <v>646</v>
      </c>
      <c r="C516" s="291" t="s">
        <v>630</v>
      </c>
      <c r="D516" s="291" t="s">
        <v>1106</v>
      </c>
      <c r="E516" s="82" t="s">
        <v>1881</v>
      </c>
      <c r="F516" s="109"/>
      <c r="G516" s="109"/>
      <c r="H516" s="133">
        <f t="shared" si="95"/>
        <v>0</v>
      </c>
      <c r="I516" s="109"/>
      <c r="J516" s="109"/>
      <c r="K516" s="133">
        <f t="shared" si="96"/>
        <v>0</v>
      </c>
      <c r="L516" s="109"/>
      <c r="M516" s="109"/>
      <c r="N516" s="313">
        <f t="shared" si="97"/>
        <v>0</v>
      </c>
      <c r="O516" s="24"/>
      <c r="P516" s="1"/>
    </row>
    <row r="517" spans="1:16" s="9" customFormat="1" hidden="1" outlineLevel="4" x14ac:dyDescent="0.2">
      <c r="A517" s="291" t="s">
        <v>632</v>
      </c>
      <c r="B517" s="291" t="s">
        <v>646</v>
      </c>
      <c r="C517" s="291" t="s">
        <v>630</v>
      </c>
      <c r="D517" s="291" t="s">
        <v>1109</v>
      </c>
      <c r="E517" s="82" t="s">
        <v>1882</v>
      </c>
      <c r="F517" s="109"/>
      <c r="G517" s="109"/>
      <c r="H517" s="133">
        <f t="shared" si="95"/>
        <v>0</v>
      </c>
      <c r="I517" s="109"/>
      <c r="J517" s="109"/>
      <c r="K517" s="133">
        <f t="shared" si="96"/>
        <v>0</v>
      </c>
      <c r="L517" s="109"/>
      <c r="M517" s="109"/>
      <c r="N517" s="313">
        <f t="shared" si="97"/>
        <v>0</v>
      </c>
      <c r="O517" s="24"/>
      <c r="P517" s="1"/>
    </row>
    <row r="518" spans="1:16" s="9" customFormat="1" hidden="1" outlineLevel="4" x14ac:dyDescent="0.2">
      <c r="A518" s="291" t="s">
        <v>632</v>
      </c>
      <c r="B518" s="291" t="s">
        <v>646</v>
      </c>
      <c r="C518" s="291" t="s">
        <v>630</v>
      </c>
      <c r="D518" s="291" t="s">
        <v>1107</v>
      </c>
      <c r="E518" s="82" t="s">
        <v>1883</v>
      </c>
      <c r="F518" s="109"/>
      <c r="G518" s="109"/>
      <c r="H518" s="133">
        <f t="shared" si="95"/>
        <v>0</v>
      </c>
      <c r="I518" s="109"/>
      <c r="J518" s="109"/>
      <c r="K518" s="133">
        <f t="shared" si="96"/>
        <v>0</v>
      </c>
      <c r="L518" s="109"/>
      <c r="M518" s="109"/>
      <c r="N518" s="313">
        <f t="shared" si="97"/>
        <v>0</v>
      </c>
      <c r="O518" s="24"/>
      <c r="P518" s="1"/>
    </row>
    <row r="519" spans="1:16" s="9" customFormat="1" hidden="1" outlineLevel="4" x14ac:dyDescent="0.2">
      <c r="A519" s="291" t="s">
        <v>632</v>
      </c>
      <c r="B519" s="291" t="s">
        <v>646</v>
      </c>
      <c r="C519" s="291" t="s">
        <v>630</v>
      </c>
      <c r="D519" s="291" t="s">
        <v>1110</v>
      </c>
      <c r="E519" s="82" t="s">
        <v>1884</v>
      </c>
      <c r="F519" s="109"/>
      <c r="G519" s="109"/>
      <c r="H519" s="133">
        <f t="shared" si="95"/>
        <v>0</v>
      </c>
      <c r="I519" s="109"/>
      <c r="J519" s="109"/>
      <c r="K519" s="133">
        <f t="shared" si="96"/>
        <v>0</v>
      </c>
      <c r="L519" s="109"/>
      <c r="M519" s="109"/>
      <c r="N519" s="313">
        <f t="shared" si="97"/>
        <v>0</v>
      </c>
      <c r="O519" s="24"/>
      <c r="P519" s="1"/>
    </row>
    <row r="520" spans="1:16" s="9" customFormat="1" hidden="1" outlineLevel="4" x14ac:dyDescent="0.2">
      <c r="A520" s="291" t="s">
        <v>632</v>
      </c>
      <c r="B520" s="291" t="s">
        <v>646</v>
      </c>
      <c r="C520" s="291" t="s">
        <v>630</v>
      </c>
      <c r="D520" s="291" t="s">
        <v>1111</v>
      </c>
      <c r="E520" s="82" t="s">
        <v>1885</v>
      </c>
      <c r="F520" s="109"/>
      <c r="G520" s="109"/>
      <c r="H520" s="133">
        <f t="shared" si="95"/>
        <v>0</v>
      </c>
      <c r="I520" s="109"/>
      <c r="J520" s="109"/>
      <c r="K520" s="133">
        <f t="shared" si="96"/>
        <v>0</v>
      </c>
      <c r="L520" s="109"/>
      <c r="M520" s="109"/>
      <c r="N520" s="313">
        <f t="shared" si="97"/>
        <v>0</v>
      </c>
      <c r="O520" s="24"/>
      <c r="P520" s="1"/>
    </row>
    <row r="521" spans="1:16" s="9" customFormat="1" hidden="1" outlineLevel="4" x14ac:dyDescent="0.2">
      <c r="A521" s="291" t="s">
        <v>632</v>
      </c>
      <c r="B521" s="291" t="s">
        <v>646</v>
      </c>
      <c r="C521" s="291" t="s">
        <v>630</v>
      </c>
      <c r="D521" s="291"/>
      <c r="E521" s="11"/>
      <c r="F521" s="109"/>
      <c r="G521" s="109"/>
      <c r="H521" s="133">
        <f t="shared" si="95"/>
        <v>0</v>
      </c>
      <c r="I521" s="109"/>
      <c r="J521" s="109"/>
      <c r="K521" s="133">
        <f t="shared" si="96"/>
        <v>0</v>
      </c>
      <c r="L521" s="109"/>
      <c r="M521" s="109"/>
      <c r="N521" s="313">
        <f t="shared" si="97"/>
        <v>0</v>
      </c>
      <c r="O521" s="24"/>
      <c r="P521" s="1"/>
    </row>
    <row r="522" spans="1:16" hidden="1" outlineLevel="2" x14ac:dyDescent="0.2">
      <c r="A522" s="288" t="s">
        <v>632</v>
      </c>
      <c r="B522" s="288" t="s">
        <v>646</v>
      </c>
      <c r="C522" s="288" t="s">
        <v>631</v>
      </c>
      <c r="D522" s="288"/>
      <c r="E522" s="81" t="s">
        <v>837</v>
      </c>
      <c r="F522" s="108">
        <f>SUM(F523:F524)</f>
        <v>0</v>
      </c>
      <c r="G522" s="108">
        <f>SUM(G523:G524)</f>
        <v>0</v>
      </c>
      <c r="H522" s="108">
        <f>F522+G522</f>
        <v>0</v>
      </c>
      <c r="I522" s="108">
        <f>SUM(I523:I524)</f>
        <v>0</v>
      </c>
      <c r="J522" s="108">
        <f>SUM(J523:J524)</f>
        <v>0</v>
      </c>
      <c r="K522" s="108">
        <f>I522+J522</f>
        <v>0</v>
      </c>
      <c r="L522" s="108">
        <f>SUM(L523:L524)</f>
        <v>0</v>
      </c>
      <c r="M522" s="108">
        <f>SUM(M523:M524)</f>
        <v>0</v>
      </c>
      <c r="N522" s="123">
        <f>L522+M522</f>
        <v>0</v>
      </c>
      <c r="O522" s="267"/>
      <c r="P522" s="105"/>
    </row>
    <row r="523" spans="1:16" s="9" customFormat="1" ht="22.5" hidden="1" outlineLevel="4" x14ac:dyDescent="0.2">
      <c r="A523" s="291" t="s">
        <v>632</v>
      </c>
      <c r="B523" s="291" t="s">
        <v>646</v>
      </c>
      <c r="C523" s="291" t="s">
        <v>631</v>
      </c>
      <c r="D523" s="291" t="s">
        <v>1104</v>
      </c>
      <c r="E523" s="82" t="s">
        <v>1439</v>
      </c>
      <c r="F523" s="109"/>
      <c r="G523" s="109"/>
      <c r="H523" s="133">
        <f t="shared" ref="H523" si="121">F523+G523</f>
        <v>0</v>
      </c>
      <c r="I523" s="109"/>
      <c r="J523" s="109"/>
      <c r="K523" s="133">
        <f>I523+J523</f>
        <v>0</v>
      </c>
      <c r="L523" s="109"/>
      <c r="M523" s="109"/>
      <c r="N523" s="313">
        <f t="shared" ref="N523" si="122">L523+M523</f>
        <v>0</v>
      </c>
      <c r="O523" s="266"/>
      <c r="P523" s="1"/>
    </row>
    <row r="524" spans="1:16" s="9" customFormat="1" hidden="1" outlineLevel="4" x14ac:dyDescent="0.2">
      <c r="A524" s="291" t="s">
        <v>632</v>
      </c>
      <c r="B524" s="291" t="s">
        <v>646</v>
      </c>
      <c r="C524" s="291" t="s">
        <v>631</v>
      </c>
      <c r="D524" s="291"/>
      <c r="E524" s="11"/>
      <c r="F524" s="109"/>
      <c r="G524" s="109"/>
      <c r="H524" s="133">
        <f t="shared" si="95"/>
        <v>0</v>
      </c>
      <c r="I524" s="109"/>
      <c r="J524" s="109"/>
      <c r="K524" s="133">
        <f>I524+J524</f>
        <v>0</v>
      </c>
      <c r="L524" s="109"/>
      <c r="M524" s="109"/>
      <c r="N524" s="313">
        <f t="shared" si="97"/>
        <v>0</v>
      </c>
      <c r="O524" s="262"/>
      <c r="P524" s="1"/>
    </row>
    <row r="525" spans="1:16" ht="24.75" hidden="1" customHeight="1" outlineLevel="2" x14ac:dyDescent="0.2">
      <c r="A525" s="269" t="s">
        <v>632</v>
      </c>
      <c r="B525" s="269" t="s">
        <v>646</v>
      </c>
      <c r="C525" s="269" t="s">
        <v>632</v>
      </c>
      <c r="D525" s="269"/>
      <c r="E525" s="81" t="s">
        <v>838</v>
      </c>
      <c r="F525" s="108">
        <f>SUM(F526:F530)</f>
        <v>0</v>
      </c>
      <c r="G525" s="108">
        <f>SUM(G526:G530)</f>
        <v>0</v>
      </c>
      <c r="H525" s="108">
        <f>G525+F525</f>
        <v>0</v>
      </c>
      <c r="I525" s="108">
        <f>SUM(I526:I530)</f>
        <v>0</v>
      </c>
      <c r="J525" s="108">
        <f>SUM(J526:J530)</f>
        <v>0</v>
      </c>
      <c r="K525" s="108">
        <f>J525+I525</f>
        <v>0</v>
      </c>
      <c r="L525" s="108">
        <f>SUM(L526:L530)</f>
        <v>0</v>
      </c>
      <c r="M525" s="108">
        <f>SUM(M526:M530)</f>
        <v>0</v>
      </c>
      <c r="N525" s="123">
        <f>L525+M525</f>
        <v>0</v>
      </c>
      <c r="O525" s="150"/>
      <c r="P525" s="105"/>
    </row>
    <row r="526" spans="1:16" s="9" customFormat="1" hidden="1" outlineLevel="4" x14ac:dyDescent="0.2">
      <c r="A526" s="291" t="s">
        <v>632</v>
      </c>
      <c r="B526" s="291" t="s">
        <v>646</v>
      </c>
      <c r="C526" s="291" t="s">
        <v>632</v>
      </c>
      <c r="D526" s="291" t="s">
        <v>1104</v>
      </c>
      <c r="E526" s="82" t="s">
        <v>1440</v>
      </c>
      <c r="F526" s="109"/>
      <c r="G526" s="109"/>
      <c r="H526" s="133">
        <f t="shared" si="95"/>
        <v>0</v>
      </c>
      <c r="I526" s="109"/>
      <c r="J526" s="109"/>
      <c r="K526" s="133">
        <f t="shared" si="96"/>
        <v>0</v>
      </c>
      <c r="L526" s="109"/>
      <c r="M526" s="109"/>
      <c r="N526" s="313">
        <f t="shared" si="97"/>
        <v>0</v>
      </c>
      <c r="O526" s="266"/>
      <c r="P526" s="1"/>
    </row>
    <row r="527" spans="1:16" s="9" customFormat="1" ht="33.75" hidden="1" outlineLevel="4" x14ac:dyDescent="0.2">
      <c r="A527" s="291" t="s">
        <v>632</v>
      </c>
      <c r="B527" s="291" t="s">
        <v>646</v>
      </c>
      <c r="C527" s="291" t="s">
        <v>632</v>
      </c>
      <c r="D527" s="291" t="s">
        <v>1105</v>
      </c>
      <c r="E527" s="82" t="s">
        <v>1441</v>
      </c>
      <c r="F527" s="109"/>
      <c r="G527" s="109"/>
      <c r="H527" s="133">
        <f t="shared" ref="H527:H529" si="123">F527+G527</f>
        <v>0</v>
      </c>
      <c r="I527" s="109"/>
      <c r="J527" s="109"/>
      <c r="K527" s="133">
        <f t="shared" ref="K527:K529" si="124">I527+J527</f>
        <v>0</v>
      </c>
      <c r="L527" s="109"/>
      <c r="M527" s="109"/>
      <c r="N527" s="313">
        <f t="shared" ref="N527:N529" si="125">L527+M527</f>
        <v>0</v>
      </c>
      <c r="O527" s="24"/>
      <c r="P527" s="1"/>
    </row>
    <row r="528" spans="1:16" s="9" customFormat="1" hidden="1" outlineLevel="4" x14ac:dyDescent="0.2">
      <c r="A528" s="291" t="s">
        <v>632</v>
      </c>
      <c r="B528" s="291" t="s">
        <v>646</v>
      </c>
      <c r="C528" s="291" t="s">
        <v>632</v>
      </c>
      <c r="D528" s="291" t="s">
        <v>1106</v>
      </c>
      <c r="E528" s="82" t="s">
        <v>1442</v>
      </c>
      <c r="F528" s="109"/>
      <c r="G528" s="109"/>
      <c r="H528" s="133">
        <f t="shared" si="123"/>
        <v>0</v>
      </c>
      <c r="I528" s="109"/>
      <c r="J528" s="109"/>
      <c r="K528" s="133">
        <f t="shared" si="124"/>
        <v>0</v>
      </c>
      <c r="L528" s="109"/>
      <c r="M528" s="109"/>
      <c r="N528" s="313">
        <f t="shared" si="125"/>
        <v>0</v>
      </c>
      <c r="O528" s="24"/>
      <c r="P528" s="1"/>
    </row>
    <row r="529" spans="1:16" s="9" customFormat="1" hidden="1" outlineLevel="4" x14ac:dyDescent="0.2">
      <c r="A529" s="291" t="s">
        <v>632</v>
      </c>
      <c r="B529" s="291" t="s">
        <v>646</v>
      </c>
      <c r="C529" s="291" t="s">
        <v>632</v>
      </c>
      <c r="D529" s="291" t="s">
        <v>1109</v>
      </c>
      <c r="E529" s="82" t="s">
        <v>1886</v>
      </c>
      <c r="F529" s="109"/>
      <c r="G529" s="109"/>
      <c r="H529" s="133">
        <f t="shared" si="123"/>
        <v>0</v>
      </c>
      <c r="I529" s="109"/>
      <c r="J529" s="109"/>
      <c r="K529" s="133">
        <f t="shared" si="124"/>
        <v>0</v>
      </c>
      <c r="L529" s="109"/>
      <c r="M529" s="109"/>
      <c r="N529" s="313">
        <f t="shared" si="125"/>
        <v>0</v>
      </c>
      <c r="O529" s="24"/>
      <c r="P529" s="1"/>
    </row>
    <row r="530" spans="1:16" s="9" customFormat="1" hidden="1" outlineLevel="4" x14ac:dyDescent="0.2">
      <c r="A530" s="291" t="s">
        <v>632</v>
      </c>
      <c r="B530" s="291" t="s">
        <v>646</v>
      </c>
      <c r="C530" s="291" t="s">
        <v>632</v>
      </c>
      <c r="D530" s="291"/>
      <c r="E530" s="11"/>
      <c r="F530" s="109"/>
      <c r="G530" s="109"/>
      <c r="H530" s="133">
        <f t="shared" ref="H530:H633" si="126">F530+G530</f>
        <v>0</v>
      </c>
      <c r="I530" s="109"/>
      <c r="J530" s="109"/>
      <c r="K530" s="133">
        <f t="shared" ref="K530:K633" si="127">I530+J530</f>
        <v>0</v>
      </c>
      <c r="L530" s="109"/>
      <c r="M530" s="109"/>
      <c r="N530" s="313">
        <f t="shared" ref="N530:N633" si="128">L530+M530</f>
        <v>0</v>
      </c>
      <c r="O530" s="24"/>
      <c r="P530" s="1"/>
    </row>
    <row r="531" spans="1:16" hidden="1" outlineLevel="2" x14ac:dyDescent="0.2">
      <c r="A531" s="288" t="s">
        <v>632</v>
      </c>
      <c r="B531" s="288" t="s">
        <v>646</v>
      </c>
      <c r="C531" s="288" t="s">
        <v>635</v>
      </c>
      <c r="D531" s="288"/>
      <c r="E531" s="81" t="s">
        <v>839</v>
      </c>
      <c r="F531" s="108">
        <f>SUM(F532:F533)</f>
        <v>0</v>
      </c>
      <c r="G531" s="108">
        <f>SUM(G532:G533)</f>
        <v>0</v>
      </c>
      <c r="H531" s="108">
        <f>G531+F531</f>
        <v>0</v>
      </c>
      <c r="I531" s="108">
        <f>SUM(I532:I533)</f>
        <v>0</v>
      </c>
      <c r="J531" s="108">
        <f>SUM(J532:J533)</f>
        <v>0</v>
      </c>
      <c r="K531" s="108">
        <f>J531+I531</f>
        <v>0</v>
      </c>
      <c r="L531" s="108">
        <f>SUM(L532:L533)</f>
        <v>0</v>
      </c>
      <c r="M531" s="108">
        <f>SUM(M532:M533)</f>
        <v>0</v>
      </c>
      <c r="N531" s="123">
        <f>L531+M531</f>
        <v>0</v>
      </c>
      <c r="O531" s="150"/>
      <c r="P531" s="105"/>
    </row>
    <row r="532" spans="1:16" s="9" customFormat="1" hidden="1" outlineLevel="4" x14ac:dyDescent="0.2">
      <c r="A532" s="291" t="s">
        <v>632</v>
      </c>
      <c r="B532" s="291" t="s">
        <v>646</v>
      </c>
      <c r="C532" s="291" t="s">
        <v>635</v>
      </c>
      <c r="D532" s="291" t="s">
        <v>1104</v>
      </c>
      <c r="E532" s="82" t="s">
        <v>1443</v>
      </c>
      <c r="F532" s="109"/>
      <c r="G532" s="109"/>
      <c r="H532" s="133">
        <f t="shared" ref="H532" si="129">F532+G532</f>
        <v>0</v>
      </c>
      <c r="I532" s="109"/>
      <c r="J532" s="109"/>
      <c r="K532" s="133">
        <f t="shared" ref="K532" si="130">I532+J532</f>
        <v>0</v>
      </c>
      <c r="L532" s="109"/>
      <c r="M532" s="109"/>
      <c r="N532" s="313">
        <f t="shared" ref="N532" si="131">L532+M532</f>
        <v>0</v>
      </c>
      <c r="O532" s="266"/>
      <c r="P532" s="1"/>
    </row>
    <row r="533" spans="1:16" s="9" customFormat="1" hidden="1" outlineLevel="4" x14ac:dyDescent="0.2">
      <c r="A533" s="291" t="s">
        <v>632</v>
      </c>
      <c r="B533" s="291" t="s">
        <v>646</v>
      </c>
      <c r="C533" s="291" t="s">
        <v>635</v>
      </c>
      <c r="D533" s="291"/>
      <c r="E533" s="11"/>
      <c r="F533" s="109"/>
      <c r="G533" s="109"/>
      <c r="H533" s="133">
        <f t="shared" si="126"/>
        <v>0</v>
      </c>
      <c r="I533" s="109"/>
      <c r="J533" s="109"/>
      <c r="K533" s="133">
        <f t="shared" si="127"/>
        <v>0</v>
      </c>
      <c r="L533" s="109"/>
      <c r="M533" s="109"/>
      <c r="N533" s="313">
        <f t="shared" si="128"/>
        <v>0</v>
      </c>
      <c r="O533" s="262"/>
      <c r="P533" s="1"/>
    </row>
    <row r="534" spans="1:16" hidden="1" outlineLevel="2" x14ac:dyDescent="0.2">
      <c r="A534" s="288" t="s">
        <v>632</v>
      </c>
      <c r="B534" s="288" t="s">
        <v>646</v>
      </c>
      <c r="C534" s="288" t="s">
        <v>636</v>
      </c>
      <c r="D534" s="288"/>
      <c r="E534" s="81" t="s">
        <v>840</v>
      </c>
      <c r="F534" s="108">
        <f>SUM(F535:F540)</f>
        <v>0</v>
      </c>
      <c r="G534" s="108">
        <f>SUM(G535:G540)</f>
        <v>0</v>
      </c>
      <c r="H534" s="108">
        <f>G534+F534</f>
        <v>0</v>
      </c>
      <c r="I534" s="108">
        <f>SUM(I535:I540)</f>
        <v>0</v>
      </c>
      <c r="J534" s="108">
        <f>SUM(J535:J540)</f>
        <v>0</v>
      </c>
      <c r="K534" s="108">
        <f>J534+I534</f>
        <v>0</v>
      </c>
      <c r="L534" s="108">
        <f>SUM(L535:L540)</f>
        <v>0</v>
      </c>
      <c r="M534" s="108">
        <f>SUM(M535:M540)</f>
        <v>0</v>
      </c>
      <c r="N534" s="123">
        <f>L534+M534</f>
        <v>0</v>
      </c>
      <c r="O534" s="150"/>
      <c r="P534" s="105"/>
    </row>
    <row r="535" spans="1:16" s="9" customFormat="1" hidden="1" outlineLevel="4" x14ac:dyDescent="0.2">
      <c r="A535" s="291" t="s">
        <v>632</v>
      </c>
      <c r="B535" s="291" t="s">
        <v>646</v>
      </c>
      <c r="C535" s="291" t="s">
        <v>636</v>
      </c>
      <c r="D535" s="291" t="s">
        <v>1104</v>
      </c>
      <c r="E535" s="82" t="s">
        <v>1444</v>
      </c>
      <c r="F535" s="109"/>
      <c r="G535" s="109"/>
      <c r="H535" s="133">
        <f t="shared" si="126"/>
        <v>0</v>
      </c>
      <c r="I535" s="109"/>
      <c r="J535" s="109"/>
      <c r="K535" s="133">
        <f t="shared" si="127"/>
        <v>0</v>
      </c>
      <c r="L535" s="109"/>
      <c r="M535" s="109"/>
      <c r="N535" s="313">
        <f t="shared" si="128"/>
        <v>0</v>
      </c>
      <c r="O535" s="266"/>
      <c r="P535" s="1"/>
    </row>
    <row r="536" spans="1:16" s="9" customFormat="1" hidden="1" outlineLevel="4" x14ac:dyDescent="0.2">
      <c r="A536" s="291" t="s">
        <v>632</v>
      </c>
      <c r="B536" s="291" t="s">
        <v>646</v>
      </c>
      <c r="C536" s="291" t="s">
        <v>636</v>
      </c>
      <c r="D536" s="291" t="s">
        <v>1103</v>
      </c>
      <c r="E536" s="82" t="s">
        <v>1445</v>
      </c>
      <c r="F536" s="109"/>
      <c r="G536" s="109"/>
      <c r="H536" s="133">
        <f t="shared" si="126"/>
        <v>0</v>
      </c>
      <c r="I536" s="109"/>
      <c r="J536" s="109"/>
      <c r="K536" s="133">
        <f t="shared" si="127"/>
        <v>0</v>
      </c>
      <c r="L536" s="109"/>
      <c r="M536" s="109"/>
      <c r="N536" s="313">
        <f t="shared" si="128"/>
        <v>0</v>
      </c>
      <c r="O536" s="29"/>
      <c r="P536" s="1"/>
    </row>
    <row r="537" spans="1:16" s="9" customFormat="1" ht="22.5" hidden="1" outlineLevel="4" x14ac:dyDescent="0.2">
      <c r="A537" s="291" t="s">
        <v>632</v>
      </c>
      <c r="B537" s="291" t="s">
        <v>646</v>
      </c>
      <c r="C537" s="291" t="s">
        <v>636</v>
      </c>
      <c r="D537" s="291" t="s">
        <v>1105</v>
      </c>
      <c r="E537" s="82" t="s">
        <v>1446</v>
      </c>
      <c r="F537" s="109"/>
      <c r="G537" s="109"/>
      <c r="H537" s="133">
        <f t="shared" si="126"/>
        <v>0</v>
      </c>
      <c r="I537" s="109"/>
      <c r="J537" s="109"/>
      <c r="K537" s="133">
        <f t="shared" si="127"/>
        <v>0</v>
      </c>
      <c r="L537" s="109"/>
      <c r="M537" s="109"/>
      <c r="N537" s="313">
        <f t="shared" si="128"/>
        <v>0</v>
      </c>
      <c r="O537" s="29"/>
      <c r="P537" s="1"/>
    </row>
    <row r="538" spans="1:16" s="9" customFormat="1" ht="22.5" hidden="1" outlineLevel="4" x14ac:dyDescent="0.2">
      <c r="A538" s="291" t="s">
        <v>632</v>
      </c>
      <c r="B538" s="291" t="s">
        <v>646</v>
      </c>
      <c r="C538" s="291" t="s">
        <v>636</v>
      </c>
      <c r="D538" s="291" t="s">
        <v>1106</v>
      </c>
      <c r="E538" s="82" t="s">
        <v>1448</v>
      </c>
      <c r="F538" s="109"/>
      <c r="G538" s="109"/>
      <c r="H538" s="133">
        <f t="shared" ref="H538:H539" si="132">F538+G538</f>
        <v>0</v>
      </c>
      <c r="I538" s="109"/>
      <c r="J538" s="109"/>
      <c r="K538" s="133">
        <f t="shared" ref="K538:K539" si="133">I538+J538</f>
        <v>0</v>
      </c>
      <c r="L538" s="109"/>
      <c r="M538" s="109"/>
      <c r="N538" s="313">
        <f t="shared" ref="N538:N539" si="134">L538+M538</f>
        <v>0</v>
      </c>
      <c r="O538" s="29"/>
      <c r="P538" s="1"/>
    </row>
    <row r="539" spans="1:16" s="9" customFormat="1" hidden="1" outlineLevel="4" x14ac:dyDescent="0.2">
      <c r="A539" s="291" t="s">
        <v>632</v>
      </c>
      <c r="B539" s="291" t="s">
        <v>646</v>
      </c>
      <c r="C539" s="291" t="s">
        <v>636</v>
      </c>
      <c r="D539" s="291" t="s">
        <v>1109</v>
      </c>
      <c r="E539" s="82" t="s">
        <v>1447</v>
      </c>
      <c r="F539" s="109"/>
      <c r="G539" s="109"/>
      <c r="H539" s="133">
        <f t="shared" si="132"/>
        <v>0</v>
      </c>
      <c r="I539" s="109"/>
      <c r="J539" s="109"/>
      <c r="K539" s="133">
        <f t="shared" si="133"/>
        <v>0</v>
      </c>
      <c r="L539" s="109"/>
      <c r="M539" s="109"/>
      <c r="N539" s="313">
        <f t="shared" si="134"/>
        <v>0</v>
      </c>
      <c r="O539" s="29"/>
      <c r="P539" s="1"/>
    </row>
    <row r="540" spans="1:16" s="9" customFormat="1" hidden="1" outlineLevel="4" x14ac:dyDescent="0.2">
      <c r="A540" s="291" t="s">
        <v>632</v>
      </c>
      <c r="B540" s="291" t="s">
        <v>646</v>
      </c>
      <c r="C540" s="291" t="s">
        <v>636</v>
      </c>
      <c r="D540" s="291"/>
      <c r="E540" s="11"/>
      <c r="F540" s="109"/>
      <c r="G540" s="109"/>
      <c r="H540" s="133">
        <f t="shared" si="126"/>
        <v>0</v>
      </c>
      <c r="I540" s="109"/>
      <c r="J540" s="109"/>
      <c r="K540" s="133">
        <f t="shared" si="127"/>
        <v>0</v>
      </c>
      <c r="L540" s="109"/>
      <c r="M540" s="109"/>
      <c r="N540" s="313">
        <f t="shared" si="128"/>
        <v>0</v>
      </c>
      <c r="O540" s="29"/>
      <c r="P540" s="1"/>
    </row>
    <row r="541" spans="1:16" hidden="1" outlineLevel="2" x14ac:dyDescent="0.2">
      <c r="A541" s="288" t="s">
        <v>632</v>
      </c>
      <c r="B541" s="288" t="s">
        <v>646</v>
      </c>
      <c r="C541" s="288" t="s">
        <v>638</v>
      </c>
      <c r="D541" s="288"/>
      <c r="E541" s="81" t="s">
        <v>841</v>
      </c>
      <c r="F541" s="108">
        <f>SUM(F542:F544)</f>
        <v>0</v>
      </c>
      <c r="G541" s="108">
        <f>SUM(G542:G544)</f>
        <v>0</v>
      </c>
      <c r="H541" s="108">
        <f>G541+F541</f>
        <v>0</v>
      </c>
      <c r="I541" s="108">
        <f>SUM(I542:I544)</f>
        <v>0</v>
      </c>
      <c r="J541" s="108">
        <f>SUM(J542:J544)</f>
        <v>0</v>
      </c>
      <c r="K541" s="108">
        <f>J541+I541</f>
        <v>0</v>
      </c>
      <c r="L541" s="108">
        <f>SUM(L542:L544)</f>
        <v>0</v>
      </c>
      <c r="M541" s="108">
        <f>SUM(M542:M544)</f>
        <v>0</v>
      </c>
      <c r="N541" s="123">
        <f>L541+M541</f>
        <v>0</v>
      </c>
      <c r="O541" s="150"/>
      <c r="P541" s="105"/>
    </row>
    <row r="542" spans="1:16" s="9" customFormat="1" hidden="1" outlineLevel="4" x14ac:dyDescent="0.2">
      <c r="A542" s="291" t="s">
        <v>632</v>
      </c>
      <c r="B542" s="291" t="s">
        <v>646</v>
      </c>
      <c r="C542" s="291" t="s">
        <v>638</v>
      </c>
      <c r="D542" s="291" t="s">
        <v>1104</v>
      </c>
      <c r="E542" s="82" t="s">
        <v>1449</v>
      </c>
      <c r="F542" s="109"/>
      <c r="G542" s="109"/>
      <c r="H542" s="133">
        <f>F542+G542</f>
        <v>0</v>
      </c>
      <c r="I542" s="109"/>
      <c r="J542" s="109"/>
      <c r="K542" s="133">
        <f>I542+J542</f>
        <v>0</v>
      </c>
      <c r="L542" s="109"/>
      <c r="M542" s="109"/>
      <c r="N542" s="313">
        <f>L542+M542</f>
        <v>0</v>
      </c>
      <c r="O542" s="266"/>
      <c r="P542" s="1"/>
    </row>
    <row r="543" spans="1:16" s="9" customFormat="1" hidden="1" outlineLevel="4" x14ac:dyDescent="0.2">
      <c r="A543" s="291" t="s">
        <v>632</v>
      </c>
      <c r="B543" s="291" t="s">
        <v>646</v>
      </c>
      <c r="C543" s="291" t="s">
        <v>638</v>
      </c>
      <c r="D543" s="291" t="s">
        <v>1103</v>
      </c>
      <c r="E543" s="82" t="s">
        <v>1584</v>
      </c>
      <c r="F543" s="109"/>
      <c r="G543" s="109"/>
      <c r="H543" s="133">
        <f>F543+G543</f>
        <v>0</v>
      </c>
      <c r="I543" s="109"/>
      <c r="J543" s="109"/>
      <c r="K543" s="133">
        <f>I543+J543</f>
        <v>0</v>
      </c>
      <c r="L543" s="109"/>
      <c r="M543" s="109"/>
      <c r="N543" s="313">
        <f>L543+M543</f>
        <v>0</v>
      </c>
      <c r="O543" s="37"/>
      <c r="P543" s="1"/>
    </row>
    <row r="544" spans="1:16" s="9" customFormat="1" hidden="1" outlineLevel="4" x14ac:dyDescent="0.2">
      <c r="A544" s="291" t="s">
        <v>632</v>
      </c>
      <c r="B544" s="291" t="s">
        <v>646</v>
      </c>
      <c r="C544" s="291" t="s">
        <v>638</v>
      </c>
      <c r="D544" s="291"/>
      <c r="E544" s="11"/>
      <c r="F544" s="109"/>
      <c r="G544" s="109"/>
      <c r="H544" s="133">
        <f>F544+G544</f>
        <v>0</v>
      </c>
      <c r="I544" s="109"/>
      <c r="J544" s="109"/>
      <c r="K544" s="133">
        <f>I544+J544</f>
        <v>0</v>
      </c>
      <c r="L544" s="109"/>
      <c r="M544" s="109"/>
      <c r="N544" s="313">
        <f>L544+M544</f>
        <v>0</v>
      </c>
      <c r="O544" s="262"/>
      <c r="P544" s="1"/>
    </row>
    <row r="545" spans="1:16" hidden="1" outlineLevel="2" x14ac:dyDescent="0.2">
      <c r="A545" s="288" t="s">
        <v>632</v>
      </c>
      <c r="B545" s="288" t="s">
        <v>646</v>
      </c>
      <c r="C545" s="288" t="s">
        <v>642</v>
      </c>
      <c r="D545" s="288"/>
      <c r="E545" s="81" t="s">
        <v>842</v>
      </c>
      <c r="F545" s="108">
        <f>SUM(F546:F547)</f>
        <v>0</v>
      </c>
      <c r="G545" s="108">
        <f>SUM(G546:G547)</f>
        <v>0</v>
      </c>
      <c r="H545" s="108">
        <f>G545+F545</f>
        <v>0</v>
      </c>
      <c r="I545" s="108">
        <f>SUM(I546:I547)</f>
        <v>0</v>
      </c>
      <c r="J545" s="108">
        <f>SUM(J546:J547)</f>
        <v>0</v>
      </c>
      <c r="K545" s="108">
        <f>J545+I545</f>
        <v>0</v>
      </c>
      <c r="L545" s="108">
        <f>SUM(L546:L547)</f>
        <v>0</v>
      </c>
      <c r="M545" s="108">
        <f>SUM(M546:M547)</f>
        <v>0</v>
      </c>
      <c r="N545" s="123">
        <f t="shared" ref="N545" si="135">L545+M545</f>
        <v>0</v>
      </c>
      <c r="O545" s="150"/>
      <c r="P545" s="105"/>
    </row>
    <row r="546" spans="1:16" s="9" customFormat="1" ht="33.75" hidden="1" customHeight="1" outlineLevel="4" x14ac:dyDescent="0.2">
      <c r="A546" s="291" t="s">
        <v>632</v>
      </c>
      <c r="B546" s="291" t="s">
        <v>646</v>
      </c>
      <c r="C546" s="291" t="s">
        <v>642</v>
      </c>
      <c r="D546" s="291" t="s">
        <v>1104</v>
      </c>
      <c r="E546" s="82" t="s">
        <v>1450</v>
      </c>
      <c r="F546" s="109"/>
      <c r="G546" s="109"/>
      <c r="H546" s="133">
        <f>F546+G546</f>
        <v>0</v>
      </c>
      <c r="I546" s="109"/>
      <c r="J546" s="109"/>
      <c r="K546" s="133">
        <f>I546+J546</f>
        <v>0</v>
      </c>
      <c r="L546" s="109"/>
      <c r="M546" s="109"/>
      <c r="N546" s="313">
        <f t="shared" ref="N546:N553" si="136">L546+M546</f>
        <v>0</v>
      </c>
      <c r="O546" s="23"/>
      <c r="P546" s="1"/>
    </row>
    <row r="547" spans="1:16" s="9" customFormat="1" hidden="1" outlineLevel="4" x14ac:dyDescent="0.2">
      <c r="A547" s="291" t="s">
        <v>632</v>
      </c>
      <c r="B547" s="291" t="s">
        <v>646</v>
      </c>
      <c r="C547" s="291" t="s">
        <v>642</v>
      </c>
      <c r="D547" s="291"/>
      <c r="E547" s="11"/>
      <c r="F547" s="109"/>
      <c r="G547" s="109"/>
      <c r="H547" s="133">
        <f>F547+G547</f>
        <v>0</v>
      </c>
      <c r="I547" s="109"/>
      <c r="J547" s="109"/>
      <c r="K547" s="133">
        <f>I547+J547</f>
        <v>0</v>
      </c>
      <c r="L547" s="109"/>
      <c r="M547" s="109"/>
      <c r="N547" s="313">
        <f t="shared" si="136"/>
        <v>0</v>
      </c>
      <c r="O547" s="37"/>
      <c r="P547" s="1"/>
    </row>
    <row r="548" spans="1:16" s="325" customFormat="1" hidden="1" outlineLevel="4" x14ac:dyDescent="0.2">
      <c r="A548" s="288" t="s">
        <v>632</v>
      </c>
      <c r="B548" s="288" t="s">
        <v>646</v>
      </c>
      <c r="C548" s="288" t="s">
        <v>643</v>
      </c>
      <c r="D548" s="288"/>
      <c r="E548" s="81" t="s">
        <v>1887</v>
      </c>
      <c r="F548" s="108">
        <f>SUM(F549:F550)</f>
        <v>0</v>
      </c>
      <c r="G548" s="108">
        <f>SUM(G549:G550)</f>
        <v>0</v>
      </c>
      <c r="H548" s="108">
        <f>G548+F548</f>
        <v>0</v>
      </c>
      <c r="I548" s="108">
        <f>SUM(I549:I550)</f>
        <v>0</v>
      </c>
      <c r="J548" s="108">
        <f>SUM(J549:J550)</f>
        <v>0</v>
      </c>
      <c r="K548" s="108">
        <f>J548+I548</f>
        <v>0</v>
      </c>
      <c r="L548" s="108">
        <f>SUM(L549:L550)</f>
        <v>0</v>
      </c>
      <c r="M548" s="108">
        <f>SUM(M549:M550)</f>
        <v>0</v>
      </c>
      <c r="N548" s="123">
        <f t="shared" si="136"/>
        <v>0</v>
      </c>
      <c r="O548" s="150"/>
      <c r="P548" s="1"/>
    </row>
    <row r="549" spans="1:16" s="325" customFormat="1" hidden="1" outlineLevel="4" x14ac:dyDescent="0.2">
      <c r="A549" s="291" t="s">
        <v>632</v>
      </c>
      <c r="B549" s="291" t="s">
        <v>646</v>
      </c>
      <c r="C549" s="291" t="s">
        <v>643</v>
      </c>
      <c r="D549" s="291" t="s">
        <v>1104</v>
      </c>
      <c r="E549" s="82" t="s">
        <v>1888</v>
      </c>
      <c r="F549" s="109"/>
      <c r="G549" s="109"/>
      <c r="H549" s="133">
        <f>F549+G549</f>
        <v>0</v>
      </c>
      <c r="I549" s="109"/>
      <c r="J549" s="109"/>
      <c r="K549" s="133">
        <f>I549+J549</f>
        <v>0</v>
      </c>
      <c r="L549" s="109"/>
      <c r="M549" s="109"/>
      <c r="N549" s="313">
        <f t="shared" si="136"/>
        <v>0</v>
      </c>
      <c r="O549" s="23"/>
      <c r="P549" s="1"/>
    </row>
    <row r="550" spans="1:16" s="325" customFormat="1" hidden="1" outlineLevel="4" x14ac:dyDescent="0.2">
      <c r="A550" s="291" t="s">
        <v>632</v>
      </c>
      <c r="B550" s="291" t="s">
        <v>646</v>
      </c>
      <c r="C550" s="291" t="s">
        <v>643</v>
      </c>
      <c r="D550" s="291"/>
      <c r="E550" s="82"/>
      <c r="F550" s="109"/>
      <c r="G550" s="109"/>
      <c r="H550" s="133">
        <f>F550+G550</f>
        <v>0</v>
      </c>
      <c r="I550" s="109"/>
      <c r="J550" s="109"/>
      <c r="K550" s="133">
        <f>I550+J550</f>
        <v>0</v>
      </c>
      <c r="L550" s="109"/>
      <c r="M550" s="109"/>
      <c r="N550" s="313">
        <f t="shared" si="136"/>
        <v>0</v>
      </c>
      <c r="O550" s="23"/>
      <c r="P550" s="1"/>
    </row>
    <row r="551" spans="1:16" s="325" customFormat="1" ht="22.5" hidden="1" outlineLevel="4" x14ac:dyDescent="0.2">
      <c r="A551" s="288" t="s">
        <v>632</v>
      </c>
      <c r="B551" s="288" t="s">
        <v>646</v>
      </c>
      <c r="C551" s="288" t="s">
        <v>644</v>
      </c>
      <c r="D551" s="288"/>
      <c r="E551" s="81" t="s">
        <v>1889</v>
      </c>
      <c r="F551" s="108">
        <f>SUM(F552:F553)</f>
        <v>0</v>
      </c>
      <c r="G551" s="108">
        <f>SUM(G552:G553)</f>
        <v>0</v>
      </c>
      <c r="H551" s="108">
        <f>G551+F551</f>
        <v>0</v>
      </c>
      <c r="I551" s="108">
        <f>SUM(I552:I553)</f>
        <v>0</v>
      </c>
      <c r="J551" s="108">
        <f>SUM(J552:J553)</f>
        <v>0</v>
      </c>
      <c r="K551" s="108">
        <f>J551+I551</f>
        <v>0</v>
      </c>
      <c r="L551" s="108">
        <f>SUM(L552:L553)</f>
        <v>0</v>
      </c>
      <c r="M551" s="108">
        <f>SUM(M552:M553)</f>
        <v>0</v>
      </c>
      <c r="N551" s="123">
        <f t="shared" si="136"/>
        <v>0</v>
      </c>
      <c r="O551" s="150"/>
      <c r="P551" s="1"/>
    </row>
    <row r="552" spans="1:16" s="325" customFormat="1" ht="22.5" hidden="1" outlineLevel="4" x14ac:dyDescent="0.2">
      <c r="A552" s="291" t="s">
        <v>632</v>
      </c>
      <c r="B552" s="291" t="s">
        <v>646</v>
      </c>
      <c r="C552" s="291" t="s">
        <v>644</v>
      </c>
      <c r="D552" s="291" t="s">
        <v>1104</v>
      </c>
      <c r="E552" s="82" t="s">
        <v>1890</v>
      </c>
      <c r="F552" s="109"/>
      <c r="G552" s="109"/>
      <c r="H552" s="133">
        <f>F552+G552</f>
        <v>0</v>
      </c>
      <c r="I552" s="109"/>
      <c r="J552" s="109"/>
      <c r="K552" s="133">
        <f>I552+J552</f>
        <v>0</v>
      </c>
      <c r="L552" s="109"/>
      <c r="M552" s="109"/>
      <c r="N552" s="313">
        <f t="shared" si="136"/>
        <v>0</v>
      </c>
      <c r="O552" s="23"/>
      <c r="P552" s="1"/>
    </row>
    <row r="553" spans="1:16" s="325" customFormat="1" ht="12" hidden="1" outlineLevel="4" thickBot="1" x14ac:dyDescent="0.25">
      <c r="A553" s="291" t="s">
        <v>632</v>
      </c>
      <c r="B553" s="291" t="s">
        <v>646</v>
      </c>
      <c r="C553" s="291" t="s">
        <v>644</v>
      </c>
      <c r="D553" s="291"/>
      <c r="E553" s="82"/>
      <c r="F553" s="109"/>
      <c r="G553" s="109"/>
      <c r="H553" s="133">
        <f>F553+G553</f>
        <v>0</v>
      </c>
      <c r="I553" s="109"/>
      <c r="J553" s="109"/>
      <c r="K553" s="133">
        <f>I553+J553</f>
        <v>0</v>
      </c>
      <c r="L553" s="109"/>
      <c r="M553" s="109"/>
      <c r="N553" s="313">
        <f t="shared" si="136"/>
        <v>0</v>
      </c>
      <c r="O553" s="23"/>
      <c r="P553" s="1"/>
    </row>
    <row r="554" spans="1:16" s="15" customFormat="1" ht="12" hidden="1" outlineLevel="2" thickBot="1" x14ac:dyDescent="0.25">
      <c r="A554" s="283" t="s">
        <v>632</v>
      </c>
      <c r="B554" s="283" t="s">
        <v>715</v>
      </c>
      <c r="C554" s="283"/>
      <c r="D554" s="283"/>
      <c r="E554" s="80" t="s">
        <v>843</v>
      </c>
      <c r="F554" s="121">
        <f>F555+F558</f>
        <v>0</v>
      </c>
      <c r="G554" s="121">
        <f>G555+G558</f>
        <v>0</v>
      </c>
      <c r="H554" s="121">
        <f t="shared" si="126"/>
        <v>0</v>
      </c>
      <c r="I554" s="121">
        <f>I555+I558</f>
        <v>0</v>
      </c>
      <c r="J554" s="121">
        <f t="shared" ref="J554" si="137">J555+J558</f>
        <v>0</v>
      </c>
      <c r="K554" s="121">
        <f t="shared" ref="K554" si="138">I554+J554</f>
        <v>0</v>
      </c>
      <c r="L554" s="121">
        <f t="shared" ref="L554" si="139">L555+L558</f>
        <v>0</v>
      </c>
      <c r="M554" s="121">
        <f t="shared" ref="M554" si="140">M555+M558</f>
        <v>0</v>
      </c>
      <c r="N554" s="121">
        <f t="shared" ref="N554" si="141">L554+M554</f>
        <v>0</v>
      </c>
      <c r="O554" s="143"/>
      <c r="P554" s="1"/>
    </row>
    <row r="555" spans="1:16" s="325" customFormat="1" hidden="1" outlineLevel="3" x14ac:dyDescent="0.2">
      <c r="A555" s="326" t="s">
        <v>632</v>
      </c>
      <c r="B555" s="326" t="s">
        <v>715</v>
      </c>
      <c r="C555" s="326" t="s">
        <v>630</v>
      </c>
      <c r="D555" s="326"/>
      <c r="E555" s="327" t="s">
        <v>1585</v>
      </c>
      <c r="F555" s="328">
        <f>F556</f>
        <v>0</v>
      </c>
      <c r="G555" s="328">
        <f>G556</f>
        <v>0</v>
      </c>
      <c r="H555" s="328">
        <f t="shared" ref="H555:H565" si="142">F555+G555</f>
        <v>0</v>
      </c>
      <c r="I555" s="328">
        <f t="shared" ref="I555:J555" si="143">I556</f>
        <v>0</v>
      </c>
      <c r="J555" s="328">
        <f t="shared" si="143"/>
        <v>0</v>
      </c>
      <c r="K555" s="328">
        <f>I555+J555</f>
        <v>0</v>
      </c>
      <c r="L555" s="328">
        <f>L556</f>
        <v>0</v>
      </c>
      <c r="M555" s="328">
        <f>M556</f>
        <v>0</v>
      </c>
      <c r="N555" s="328">
        <f t="shared" ref="N555:N576" si="144">L555+M555</f>
        <v>0</v>
      </c>
      <c r="O555" s="329"/>
      <c r="P555" s="1"/>
    </row>
    <row r="556" spans="1:16" s="325" customFormat="1" hidden="1" outlineLevel="3" x14ac:dyDescent="0.2">
      <c r="A556" s="291" t="s">
        <v>632</v>
      </c>
      <c r="B556" s="291" t="s">
        <v>715</v>
      </c>
      <c r="C556" s="291" t="s">
        <v>630</v>
      </c>
      <c r="D556" s="291"/>
      <c r="E556" s="11" t="s">
        <v>1600</v>
      </c>
      <c r="F556" s="434">
        <f>F557</f>
        <v>0</v>
      </c>
      <c r="G556" s="434">
        <f>G557</f>
        <v>0</v>
      </c>
      <c r="H556" s="133">
        <f t="shared" si="142"/>
        <v>0</v>
      </c>
      <c r="I556" s="434">
        <f>I557</f>
        <v>0</v>
      </c>
      <c r="J556" s="434">
        <f>J557</f>
        <v>0</v>
      </c>
      <c r="K556" s="133">
        <f>I556+J556</f>
        <v>0</v>
      </c>
      <c r="L556" s="434">
        <f>L557</f>
        <v>0</v>
      </c>
      <c r="M556" s="434">
        <f>M557</f>
        <v>0</v>
      </c>
      <c r="N556" s="133">
        <f t="shared" si="144"/>
        <v>0</v>
      </c>
      <c r="O556" s="266"/>
      <c r="P556" s="1"/>
    </row>
    <row r="557" spans="1:16" s="325" customFormat="1" hidden="1" outlineLevel="3" x14ac:dyDescent="0.2">
      <c r="A557" s="291" t="s">
        <v>632</v>
      </c>
      <c r="B557" s="291" t="s">
        <v>715</v>
      </c>
      <c r="C557" s="291" t="s">
        <v>630</v>
      </c>
      <c r="D557" s="291" t="s">
        <v>1104</v>
      </c>
      <c r="E557" s="11" t="s">
        <v>1601</v>
      </c>
      <c r="F557" s="109"/>
      <c r="G557" s="109"/>
      <c r="H557" s="133">
        <f t="shared" si="142"/>
        <v>0</v>
      </c>
      <c r="I557" s="109"/>
      <c r="J557" s="109"/>
      <c r="K557" s="133">
        <f>I557+J557</f>
        <v>0</v>
      </c>
      <c r="L557" s="109"/>
      <c r="M557" s="109"/>
      <c r="N557" s="133">
        <f t="shared" si="144"/>
        <v>0</v>
      </c>
      <c r="O557" s="266"/>
      <c r="P557" s="1"/>
    </row>
    <row r="558" spans="1:16" s="325" customFormat="1" hidden="1" outlineLevel="3" x14ac:dyDescent="0.2">
      <c r="A558" s="291" t="s">
        <v>632</v>
      </c>
      <c r="B558" s="291" t="s">
        <v>715</v>
      </c>
      <c r="C558" s="291" t="s">
        <v>631</v>
      </c>
      <c r="D558" s="291"/>
      <c r="E558" s="11"/>
      <c r="F558" s="109"/>
      <c r="G558" s="109"/>
      <c r="H558" s="133">
        <f t="shared" si="142"/>
        <v>0</v>
      </c>
      <c r="I558" s="109"/>
      <c r="J558" s="109"/>
      <c r="K558" s="133">
        <f>I558+J558</f>
        <v>0</v>
      </c>
      <c r="L558" s="109"/>
      <c r="M558" s="109"/>
      <c r="N558" s="133">
        <f t="shared" si="144"/>
        <v>0</v>
      </c>
      <c r="O558" s="266"/>
      <c r="P558" s="1"/>
    </row>
    <row r="559" spans="1:16" ht="12" collapsed="1" thickBot="1" x14ac:dyDescent="0.25">
      <c r="A559" s="281" t="s">
        <v>634</v>
      </c>
      <c r="B559" s="281"/>
      <c r="C559" s="281"/>
      <c r="D559" s="281"/>
      <c r="E559" s="159" t="s">
        <v>21</v>
      </c>
      <c r="F559" s="129">
        <f>F560+F565+F577+F578+F581+F582+F587</f>
        <v>0</v>
      </c>
      <c r="G559" s="129">
        <f>G560+G565+G577+G578+G581+G582+G587</f>
        <v>0</v>
      </c>
      <c r="H559" s="129">
        <f t="shared" si="142"/>
        <v>0</v>
      </c>
      <c r="I559" s="129">
        <f>I560+I565+I577+I578+I581+I582+I587</f>
        <v>0</v>
      </c>
      <c r="J559" s="129">
        <f>J560+J565+J577+J578+J581+J582+J587</f>
        <v>0</v>
      </c>
      <c r="K559" s="129">
        <f>I559+J559</f>
        <v>0</v>
      </c>
      <c r="L559" s="129">
        <f>L560+L565+L577+L578+L581+L582+L587</f>
        <v>0</v>
      </c>
      <c r="M559" s="129">
        <f>M560+M565+M577+M578+M581+M582+M587</f>
        <v>0</v>
      </c>
      <c r="N559" s="129">
        <f t="shared" si="144"/>
        <v>0</v>
      </c>
      <c r="O559" s="50"/>
    </row>
    <row r="560" spans="1:16" ht="12" hidden="1" outlineLevel="1" collapsed="1" thickBot="1" x14ac:dyDescent="0.25">
      <c r="A560" s="283" t="s">
        <v>634</v>
      </c>
      <c r="B560" s="283" t="s">
        <v>630</v>
      </c>
      <c r="C560" s="283"/>
      <c r="D560" s="283"/>
      <c r="E560" s="80" t="s">
        <v>96</v>
      </c>
      <c r="F560" s="121">
        <f>F561+F563</f>
        <v>0</v>
      </c>
      <c r="G560" s="121">
        <f>G561+G563</f>
        <v>0</v>
      </c>
      <c r="H560" s="121">
        <f t="shared" si="142"/>
        <v>0</v>
      </c>
      <c r="I560" s="121">
        <f>I561+I563</f>
        <v>0</v>
      </c>
      <c r="J560" s="121">
        <f>J561+J563</f>
        <v>0</v>
      </c>
      <c r="K560" s="121">
        <f t="shared" si="127"/>
        <v>0</v>
      </c>
      <c r="L560" s="121">
        <f>L561+L563</f>
        <v>0</v>
      </c>
      <c r="M560" s="121">
        <f>M561+M563</f>
        <v>0</v>
      </c>
      <c r="N560" s="122">
        <f t="shared" si="144"/>
        <v>0</v>
      </c>
      <c r="O560" s="33"/>
    </row>
    <row r="561" spans="1:16" hidden="1" outlineLevel="2" x14ac:dyDescent="0.2">
      <c r="A561" s="288" t="s">
        <v>634</v>
      </c>
      <c r="B561" s="288" t="s">
        <v>630</v>
      </c>
      <c r="C561" s="288" t="s">
        <v>630</v>
      </c>
      <c r="D561" s="288"/>
      <c r="E561" s="81" t="s">
        <v>97</v>
      </c>
      <c r="F561" s="108">
        <f>F562</f>
        <v>0</v>
      </c>
      <c r="G561" s="108">
        <f>G562</f>
        <v>0</v>
      </c>
      <c r="H561" s="108">
        <f t="shared" si="142"/>
        <v>0</v>
      </c>
      <c r="I561" s="108">
        <f>I562</f>
        <v>0</v>
      </c>
      <c r="J561" s="108">
        <f>J562</f>
        <v>0</v>
      </c>
      <c r="K561" s="108">
        <f>I561+J561</f>
        <v>0</v>
      </c>
      <c r="L561" s="108">
        <f>L562</f>
        <v>0</v>
      </c>
      <c r="M561" s="108">
        <f>M562</f>
        <v>0</v>
      </c>
      <c r="N561" s="111">
        <f t="shared" si="144"/>
        <v>0</v>
      </c>
      <c r="O561" s="31"/>
    </row>
    <row r="562" spans="1:16" s="9" customFormat="1" hidden="1" outlineLevel="4" x14ac:dyDescent="0.2">
      <c r="A562" s="291" t="s">
        <v>634</v>
      </c>
      <c r="B562" s="291" t="s">
        <v>630</v>
      </c>
      <c r="C562" s="291" t="s">
        <v>630</v>
      </c>
      <c r="D562" s="291"/>
      <c r="E562" s="11"/>
      <c r="F562" s="109"/>
      <c r="G562" s="109"/>
      <c r="H562" s="133">
        <f t="shared" si="142"/>
        <v>0</v>
      </c>
      <c r="I562" s="109"/>
      <c r="J562" s="109"/>
      <c r="K562" s="133">
        <f>I562+J562</f>
        <v>0</v>
      </c>
      <c r="L562" s="109"/>
      <c r="M562" s="109"/>
      <c r="N562" s="313">
        <f t="shared" si="144"/>
        <v>0</v>
      </c>
      <c r="O562" s="266"/>
      <c r="P562" s="1"/>
    </row>
    <row r="563" spans="1:16" hidden="1" outlineLevel="2" x14ac:dyDescent="0.2">
      <c r="A563" s="288" t="s">
        <v>634</v>
      </c>
      <c r="B563" s="288" t="s">
        <v>630</v>
      </c>
      <c r="C563" s="288" t="s">
        <v>631</v>
      </c>
      <c r="D563" s="288"/>
      <c r="E563" s="81" t="s">
        <v>98</v>
      </c>
      <c r="F563" s="108">
        <f>F564</f>
        <v>0</v>
      </c>
      <c r="G563" s="108">
        <f>G564</f>
        <v>0</v>
      </c>
      <c r="H563" s="108">
        <f t="shared" si="142"/>
        <v>0</v>
      </c>
      <c r="I563" s="108">
        <f>I564</f>
        <v>0</v>
      </c>
      <c r="J563" s="108">
        <f>J564</f>
        <v>0</v>
      </c>
      <c r="K563" s="108">
        <f>I563+J563</f>
        <v>0</v>
      </c>
      <c r="L563" s="108">
        <f>L564</f>
        <v>0</v>
      </c>
      <c r="M563" s="108">
        <f>M564</f>
        <v>0</v>
      </c>
      <c r="N563" s="111">
        <f t="shared" si="144"/>
        <v>0</v>
      </c>
      <c r="O563" s="31"/>
    </row>
    <row r="564" spans="1:16" s="9" customFormat="1" ht="12" hidden="1" outlineLevel="4" thickBot="1" x14ac:dyDescent="0.25">
      <c r="A564" s="291" t="s">
        <v>634</v>
      </c>
      <c r="B564" s="291" t="s">
        <v>630</v>
      </c>
      <c r="C564" s="291" t="s">
        <v>631</v>
      </c>
      <c r="D564" s="291"/>
      <c r="E564" s="11"/>
      <c r="F564" s="109"/>
      <c r="G564" s="109"/>
      <c r="H564" s="133">
        <f t="shared" si="142"/>
        <v>0</v>
      </c>
      <c r="I564" s="109"/>
      <c r="J564" s="109"/>
      <c r="K564" s="133">
        <f>I564+J564</f>
        <v>0</v>
      </c>
      <c r="L564" s="109"/>
      <c r="M564" s="109"/>
      <c r="N564" s="313">
        <f t="shared" si="144"/>
        <v>0</v>
      </c>
      <c r="O564" s="266"/>
      <c r="P564" s="1"/>
    </row>
    <row r="565" spans="1:16" ht="12" hidden="1" outlineLevel="1" thickBot="1" x14ac:dyDescent="0.25">
      <c r="A565" s="283" t="s">
        <v>634</v>
      </c>
      <c r="B565" s="283">
        <v>2</v>
      </c>
      <c r="C565" s="283"/>
      <c r="D565" s="283"/>
      <c r="E565" s="80" t="s">
        <v>1074</v>
      </c>
      <c r="F565" s="121">
        <f>F566+F568+F570+F572+F574</f>
        <v>0</v>
      </c>
      <c r="G565" s="121">
        <f>G566+G568+G570+G572+G574</f>
        <v>0</v>
      </c>
      <c r="H565" s="121">
        <f t="shared" si="142"/>
        <v>0</v>
      </c>
      <c r="I565" s="121">
        <f>I566+I568+I570+I572+I574</f>
        <v>0</v>
      </c>
      <c r="J565" s="121">
        <f>J566+J568+J570+J572+J574</f>
        <v>0</v>
      </c>
      <c r="K565" s="121">
        <f>I565+J565</f>
        <v>0</v>
      </c>
      <c r="L565" s="121">
        <f>L566+L568+L570+L572+L574</f>
        <v>0</v>
      </c>
      <c r="M565" s="121">
        <f>M566+M568+M570+M572+M574</f>
        <v>0</v>
      </c>
      <c r="N565" s="122">
        <f t="shared" si="144"/>
        <v>0</v>
      </c>
      <c r="O565" s="33"/>
    </row>
    <row r="566" spans="1:16" hidden="1" outlineLevel="2" x14ac:dyDescent="0.2">
      <c r="A566" s="288" t="s">
        <v>634</v>
      </c>
      <c r="B566" s="288" t="s">
        <v>631</v>
      </c>
      <c r="C566" s="288" t="s">
        <v>630</v>
      </c>
      <c r="D566" s="288"/>
      <c r="E566" s="81" t="s">
        <v>827</v>
      </c>
      <c r="F566" s="108">
        <f>F567</f>
        <v>0</v>
      </c>
      <c r="G566" s="108">
        <f>G567</f>
        <v>0</v>
      </c>
      <c r="H566" s="108">
        <f t="shared" si="126"/>
        <v>0</v>
      </c>
      <c r="I566" s="108">
        <f>I567</f>
        <v>0</v>
      </c>
      <c r="J566" s="108">
        <f>J567</f>
        <v>0</v>
      </c>
      <c r="K566" s="108">
        <f t="shared" si="127"/>
        <v>0</v>
      </c>
      <c r="L566" s="108">
        <f>L567</f>
        <v>0</v>
      </c>
      <c r="M566" s="108">
        <f>M567</f>
        <v>0</v>
      </c>
      <c r="N566" s="111">
        <f t="shared" si="144"/>
        <v>0</v>
      </c>
      <c r="O566" s="31"/>
    </row>
    <row r="567" spans="1:16" s="9" customFormat="1" hidden="1" outlineLevel="4" x14ac:dyDescent="0.2">
      <c r="A567" s="291" t="s">
        <v>634</v>
      </c>
      <c r="B567" s="291" t="s">
        <v>631</v>
      </c>
      <c r="C567" s="291" t="s">
        <v>630</v>
      </c>
      <c r="D567" s="291"/>
      <c r="E567" s="11"/>
      <c r="F567" s="109"/>
      <c r="G567" s="109"/>
      <c r="H567" s="133">
        <f>F567+G567</f>
        <v>0</v>
      </c>
      <c r="I567" s="109"/>
      <c r="J567" s="109"/>
      <c r="K567" s="133">
        <f>I567+J567</f>
        <v>0</v>
      </c>
      <c r="L567" s="109"/>
      <c r="M567" s="109"/>
      <c r="N567" s="313">
        <f t="shared" si="144"/>
        <v>0</v>
      </c>
      <c r="O567" s="266"/>
      <c r="P567" s="1"/>
    </row>
    <row r="568" spans="1:16" s="8" customFormat="1" hidden="1" outlineLevel="2" x14ac:dyDescent="0.2">
      <c r="A568" s="288" t="s">
        <v>634</v>
      </c>
      <c r="B568" s="288" t="s">
        <v>631</v>
      </c>
      <c r="C568" s="288" t="s">
        <v>631</v>
      </c>
      <c r="D568" s="288"/>
      <c r="E568" s="81" t="s">
        <v>828</v>
      </c>
      <c r="F568" s="108">
        <f>F569</f>
        <v>0</v>
      </c>
      <c r="G568" s="108">
        <f>G569</f>
        <v>0</v>
      </c>
      <c r="H568" s="108">
        <f t="shared" si="126"/>
        <v>0</v>
      </c>
      <c r="I568" s="108">
        <f>I569</f>
        <v>0</v>
      </c>
      <c r="J568" s="108">
        <f>J569</f>
        <v>0</v>
      </c>
      <c r="K568" s="108">
        <f t="shared" si="127"/>
        <v>0</v>
      </c>
      <c r="L568" s="108">
        <f>L569</f>
        <v>0</v>
      </c>
      <c r="M568" s="108">
        <f>M569</f>
        <v>0</v>
      </c>
      <c r="N568" s="111">
        <f t="shared" si="144"/>
        <v>0</v>
      </c>
      <c r="O568" s="31"/>
      <c r="P568" s="1"/>
    </row>
    <row r="569" spans="1:16" s="9" customFormat="1" hidden="1" outlineLevel="4" x14ac:dyDescent="0.2">
      <c r="A569" s="291" t="s">
        <v>634</v>
      </c>
      <c r="B569" s="291" t="s">
        <v>631</v>
      </c>
      <c r="C569" s="291" t="s">
        <v>631</v>
      </c>
      <c r="D569" s="291"/>
      <c r="E569" s="11"/>
      <c r="F569" s="109"/>
      <c r="G569" s="109"/>
      <c r="H569" s="133">
        <f>F569+G569</f>
        <v>0</v>
      </c>
      <c r="I569" s="109"/>
      <c r="J569" s="109"/>
      <c r="K569" s="133">
        <f>I569+J569</f>
        <v>0</v>
      </c>
      <c r="L569" s="109"/>
      <c r="M569" s="109"/>
      <c r="N569" s="313">
        <f t="shared" si="144"/>
        <v>0</v>
      </c>
      <c r="O569" s="266"/>
      <c r="P569" s="1"/>
    </row>
    <row r="570" spans="1:16" s="8" customFormat="1" hidden="1" outlineLevel="2" x14ac:dyDescent="0.2">
      <c r="A570" s="288" t="s">
        <v>634</v>
      </c>
      <c r="B570" s="288" t="s">
        <v>631</v>
      </c>
      <c r="C570" s="288" t="s">
        <v>632</v>
      </c>
      <c r="D570" s="288"/>
      <c r="E570" s="81" t="s">
        <v>101</v>
      </c>
      <c r="F570" s="108">
        <f>F571</f>
        <v>0</v>
      </c>
      <c r="G570" s="108">
        <f>G571</f>
        <v>0</v>
      </c>
      <c r="H570" s="108">
        <f t="shared" si="126"/>
        <v>0</v>
      </c>
      <c r="I570" s="108">
        <f>I571</f>
        <v>0</v>
      </c>
      <c r="J570" s="108">
        <f>J571</f>
        <v>0</v>
      </c>
      <c r="K570" s="108">
        <f t="shared" si="127"/>
        <v>0</v>
      </c>
      <c r="L570" s="108">
        <f>L571</f>
        <v>0</v>
      </c>
      <c r="M570" s="108">
        <f>M571</f>
        <v>0</v>
      </c>
      <c r="N570" s="111">
        <f t="shared" si="144"/>
        <v>0</v>
      </c>
      <c r="O570" s="31"/>
      <c r="P570" s="1"/>
    </row>
    <row r="571" spans="1:16" s="9" customFormat="1" hidden="1" outlineLevel="4" x14ac:dyDescent="0.2">
      <c r="A571" s="301" t="s">
        <v>634</v>
      </c>
      <c r="B571" s="301" t="s">
        <v>631</v>
      </c>
      <c r="C571" s="301" t="s">
        <v>632</v>
      </c>
      <c r="D571" s="291"/>
      <c r="E571" s="11"/>
      <c r="F571" s="299"/>
      <c r="G571" s="299"/>
      <c r="H571" s="311">
        <f>F571+G571</f>
        <v>0</v>
      </c>
      <c r="I571" s="299"/>
      <c r="J571" s="299"/>
      <c r="K571" s="311">
        <f>I571+J571</f>
        <v>0</v>
      </c>
      <c r="L571" s="299"/>
      <c r="M571" s="299"/>
      <c r="N571" s="318">
        <f t="shared" si="144"/>
        <v>0</v>
      </c>
      <c r="O571" s="300"/>
      <c r="P571" s="1"/>
    </row>
    <row r="572" spans="1:16" hidden="1" outlineLevel="2" x14ac:dyDescent="0.2">
      <c r="A572" s="285" t="s">
        <v>634</v>
      </c>
      <c r="B572" s="285" t="s">
        <v>631</v>
      </c>
      <c r="C572" s="285" t="s">
        <v>634</v>
      </c>
      <c r="D572" s="288"/>
      <c r="E572" s="81" t="s">
        <v>119</v>
      </c>
      <c r="F572" s="115">
        <f>F573</f>
        <v>0</v>
      </c>
      <c r="G572" s="115">
        <f>G573</f>
        <v>0</v>
      </c>
      <c r="H572" s="115">
        <f t="shared" ref="H572" si="145">F572+G572</f>
        <v>0</v>
      </c>
      <c r="I572" s="115">
        <f>I573</f>
        <v>0</v>
      </c>
      <c r="J572" s="115">
        <f>J573</f>
        <v>0</v>
      </c>
      <c r="K572" s="115">
        <f t="shared" ref="K572" si="146">I572+J572</f>
        <v>0</v>
      </c>
      <c r="L572" s="115">
        <f>L573</f>
        <v>0</v>
      </c>
      <c r="M572" s="115">
        <f>M573</f>
        <v>0</v>
      </c>
      <c r="N572" s="120">
        <f t="shared" si="144"/>
        <v>0</v>
      </c>
      <c r="O572" s="25"/>
    </row>
    <row r="573" spans="1:16" s="9" customFormat="1" hidden="1" outlineLevel="4" x14ac:dyDescent="0.2">
      <c r="A573" s="301" t="s">
        <v>634</v>
      </c>
      <c r="B573" s="301" t="s">
        <v>631</v>
      </c>
      <c r="C573" s="301" t="s">
        <v>634</v>
      </c>
      <c r="D573" s="301"/>
      <c r="E573" s="11"/>
      <c r="F573" s="109"/>
      <c r="G573" s="109"/>
      <c r="H573" s="133">
        <f>F573+G573</f>
        <v>0</v>
      </c>
      <c r="I573" s="109"/>
      <c r="J573" s="109"/>
      <c r="K573" s="311">
        <f>I573+J573</f>
        <v>0</v>
      </c>
      <c r="L573" s="299"/>
      <c r="M573" s="299"/>
      <c r="N573" s="318">
        <f t="shared" si="144"/>
        <v>0</v>
      </c>
      <c r="O573" s="300"/>
      <c r="P573" s="1"/>
    </row>
    <row r="574" spans="1:16" hidden="1" outlineLevel="2" x14ac:dyDescent="0.2">
      <c r="A574" s="285" t="s">
        <v>634</v>
      </c>
      <c r="B574" s="285" t="s">
        <v>631</v>
      </c>
      <c r="C574" s="285" t="s">
        <v>635</v>
      </c>
      <c r="D574" s="285"/>
      <c r="E574" s="81" t="s">
        <v>1075</v>
      </c>
      <c r="F574" s="108">
        <f>SUM(F575:F576)</f>
        <v>0</v>
      </c>
      <c r="G574" s="108">
        <f>SUM(F575:G575)</f>
        <v>0</v>
      </c>
      <c r="H574" s="108">
        <f>F574+G574</f>
        <v>0</v>
      </c>
      <c r="I574" s="108">
        <f>SUM(I575:I576)</f>
        <v>0</v>
      </c>
      <c r="J574" s="108">
        <f>SUM(J575:J576)</f>
        <v>0</v>
      </c>
      <c r="K574" s="115">
        <f>I574+J574</f>
        <v>0</v>
      </c>
      <c r="L574" s="115">
        <f>SUM(L575:L576)</f>
        <v>0</v>
      </c>
      <c r="M574" s="115">
        <f>SUM(M575:M576)</f>
        <v>0</v>
      </c>
      <c r="N574" s="120">
        <f t="shared" si="144"/>
        <v>0</v>
      </c>
      <c r="O574" s="22"/>
    </row>
    <row r="575" spans="1:16" s="9" customFormat="1" hidden="1" outlineLevel="4" x14ac:dyDescent="0.2">
      <c r="A575" s="291" t="s">
        <v>634</v>
      </c>
      <c r="B575" s="291" t="s">
        <v>631</v>
      </c>
      <c r="C575" s="291" t="s">
        <v>635</v>
      </c>
      <c r="D575" s="291" t="s">
        <v>1104</v>
      </c>
      <c r="E575" s="82" t="s">
        <v>1451</v>
      </c>
      <c r="F575" s="109"/>
      <c r="G575" s="109"/>
      <c r="H575" s="133">
        <f>F575+G575</f>
        <v>0</v>
      </c>
      <c r="I575" s="109"/>
      <c r="J575" s="109"/>
      <c r="K575" s="133">
        <f>I575+J575</f>
        <v>0</v>
      </c>
      <c r="L575" s="109"/>
      <c r="M575" s="109"/>
      <c r="N575" s="313">
        <f t="shared" si="144"/>
        <v>0</v>
      </c>
      <c r="O575" s="266"/>
      <c r="P575" s="1"/>
    </row>
    <row r="576" spans="1:16" s="9" customFormat="1" ht="12" hidden="1" outlineLevel="4" thickBot="1" x14ac:dyDescent="0.25">
      <c r="A576" s="291" t="s">
        <v>634</v>
      </c>
      <c r="B576" s="291" t="s">
        <v>631</v>
      </c>
      <c r="C576" s="291" t="s">
        <v>635</v>
      </c>
      <c r="D576" s="291"/>
      <c r="E576" s="11"/>
      <c r="F576" s="109"/>
      <c r="G576" s="109"/>
      <c r="H576" s="133">
        <f>F576+G576</f>
        <v>0</v>
      </c>
      <c r="I576" s="109"/>
      <c r="J576" s="109"/>
      <c r="K576" s="133">
        <f>I576+J576</f>
        <v>0</v>
      </c>
      <c r="L576" s="109"/>
      <c r="M576" s="109"/>
      <c r="N576" s="313">
        <f t="shared" si="144"/>
        <v>0</v>
      </c>
      <c r="O576" s="302"/>
      <c r="P576" s="1"/>
    </row>
    <row r="577" spans="1:16" ht="12" hidden="1" outlineLevel="1" thickBot="1" x14ac:dyDescent="0.25">
      <c r="A577" s="283" t="s">
        <v>634</v>
      </c>
      <c r="B577" s="283" t="s">
        <v>632</v>
      </c>
      <c r="C577" s="283"/>
      <c r="D577" s="283"/>
      <c r="E577" s="80" t="s">
        <v>112</v>
      </c>
      <c r="F577" s="124"/>
      <c r="G577" s="124"/>
      <c r="H577" s="121">
        <f>F577+G577</f>
        <v>0</v>
      </c>
      <c r="I577" s="125"/>
      <c r="J577" s="125"/>
      <c r="K577" s="121">
        <f>I577+J577</f>
        <v>0</v>
      </c>
      <c r="L577" s="125"/>
      <c r="M577" s="125"/>
      <c r="N577" s="122">
        <f t="shared" si="128"/>
        <v>0</v>
      </c>
      <c r="O577" s="143"/>
    </row>
    <row r="578" spans="1:16" ht="12" hidden="1" outlineLevel="1" thickBot="1" x14ac:dyDescent="0.25">
      <c r="A578" s="283" t="s">
        <v>634</v>
      </c>
      <c r="B578" s="283" t="s">
        <v>634</v>
      </c>
      <c r="C578" s="283"/>
      <c r="D578" s="283"/>
      <c r="E578" s="80" t="s">
        <v>113</v>
      </c>
      <c r="F578" s="121">
        <f>F579</f>
        <v>0</v>
      </c>
      <c r="G578" s="121">
        <f t="shared" ref="G578:M578" si="147">G579</f>
        <v>0</v>
      </c>
      <c r="H578" s="121">
        <f t="shared" si="126"/>
        <v>0</v>
      </c>
      <c r="I578" s="121">
        <f t="shared" si="147"/>
        <v>0</v>
      </c>
      <c r="J578" s="121">
        <f t="shared" si="147"/>
        <v>0</v>
      </c>
      <c r="K578" s="121">
        <f t="shared" si="127"/>
        <v>0</v>
      </c>
      <c r="L578" s="121">
        <f t="shared" si="147"/>
        <v>0</v>
      </c>
      <c r="M578" s="121">
        <f t="shared" si="147"/>
        <v>0</v>
      </c>
      <c r="N578" s="122">
        <f t="shared" si="128"/>
        <v>0</v>
      </c>
      <c r="O578" s="33"/>
    </row>
    <row r="579" spans="1:16" hidden="1" outlineLevel="2" x14ac:dyDescent="0.2">
      <c r="A579" s="304" t="s">
        <v>634</v>
      </c>
      <c r="B579" s="304" t="s">
        <v>634</v>
      </c>
      <c r="C579" s="304" t="s">
        <v>630</v>
      </c>
      <c r="D579" s="304"/>
      <c r="E579" s="81" t="s">
        <v>113</v>
      </c>
      <c r="F579" s="142">
        <f>SUM(F580:F580)</f>
        <v>0</v>
      </c>
      <c r="G579" s="142">
        <f>SUM(G580:G580)</f>
        <v>0</v>
      </c>
      <c r="H579" s="142">
        <f>G579+F579</f>
        <v>0</v>
      </c>
      <c r="I579" s="142">
        <f>SUM(I580:I580)</f>
        <v>0</v>
      </c>
      <c r="J579" s="142">
        <f>SUM(J580:J580)</f>
        <v>0</v>
      </c>
      <c r="K579" s="142">
        <f>J579+I579</f>
        <v>0</v>
      </c>
      <c r="L579" s="142">
        <f>SUM(L580:L580)</f>
        <v>0</v>
      </c>
      <c r="M579" s="142">
        <f>SUM(M580:M580)</f>
        <v>0</v>
      </c>
      <c r="N579" s="305">
        <f>L579+M579</f>
        <v>0</v>
      </c>
      <c r="O579" s="30"/>
    </row>
    <row r="580" spans="1:16" s="9" customFormat="1" ht="12" hidden="1" outlineLevel="4" thickBot="1" x14ac:dyDescent="0.25">
      <c r="A580" s="291" t="s">
        <v>634</v>
      </c>
      <c r="B580" s="291" t="s">
        <v>634</v>
      </c>
      <c r="C580" s="291" t="s">
        <v>630</v>
      </c>
      <c r="D580" s="291"/>
      <c r="E580" s="11"/>
      <c r="F580" s="109"/>
      <c r="G580" s="109"/>
      <c r="H580" s="133">
        <f>F580+G580</f>
        <v>0</v>
      </c>
      <c r="I580" s="109"/>
      <c r="J580" s="109"/>
      <c r="K580" s="133">
        <f t="shared" ref="K580" si="148">I580+J580</f>
        <v>0</v>
      </c>
      <c r="L580" s="109"/>
      <c r="M580" s="109"/>
      <c r="N580" s="313">
        <f t="shared" ref="N580" si="149">L580+M580</f>
        <v>0</v>
      </c>
      <c r="O580" s="264"/>
      <c r="P580" s="1"/>
    </row>
    <row r="581" spans="1:16" s="325" customFormat="1" ht="12.75" hidden="1" outlineLevel="4" thickTop="1" thickBot="1" x14ac:dyDescent="0.25">
      <c r="A581" s="283" t="s">
        <v>634</v>
      </c>
      <c r="B581" s="283" t="s">
        <v>635</v>
      </c>
      <c r="C581" s="283"/>
      <c r="D581" s="283"/>
      <c r="E581" s="80" t="s">
        <v>1586</v>
      </c>
      <c r="F581" s="121"/>
      <c r="G581" s="121"/>
      <c r="H581" s="121">
        <f>F581+G581</f>
        <v>0</v>
      </c>
      <c r="I581" s="121"/>
      <c r="J581" s="121"/>
      <c r="K581" s="121">
        <f>I581+J581</f>
        <v>0</v>
      </c>
      <c r="L581" s="121"/>
      <c r="M581" s="121"/>
      <c r="N581" s="122">
        <f>L581+M581</f>
        <v>0</v>
      </c>
      <c r="O581" s="33"/>
      <c r="P581" s="1"/>
    </row>
    <row r="582" spans="1:16" ht="12" hidden="1" outlineLevel="1" thickBot="1" x14ac:dyDescent="0.25">
      <c r="A582" s="283" t="s">
        <v>634</v>
      </c>
      <c r="B582" s="283" t="s">
        <v>636</v>
      </c>
      <c r="C582" s="283"/>
      <c r="D582" s="283"/>
      <c r="E582" s="80" t="s">
        <v>151</v>
      </c>
      <c r="F582" s="124">
        <f>F583</f>
        <v>0</v>
      </c>
      <c r="G582" s="124">
        <f>G583</f>
        <v>0</v>
      </c>
      <c r="H582" s="124">
        <f>F582+G582</f>
        <v>0</v>
      </c>
      <c r="I582" s="124">
        <f>I583</f>
        <v>0</v>
      </c>
      <c r="J582" s="124">
        <f>J583</f>
        <v>0</v>
      </c>
      <c r="K582" s="124">
        <f>I582+J582</f>
        <v>0</v>
      </c>
      <c r="L582" s="124">
        <f>L583</f>
        <v>0</v>
      </c>
      <c r="M582" s="124">
        <f>M583</f>
        <v>0</v>
      </c>
      <c r="N582" s="435">
        <f>L582+M582</f>
        <v>0</v>
      </c>
      <c r="O582" s="33"/>
    </row>
    <row r="583" spans="1:16" hidden="1" outlineLevel="2" x14ac:dyDescent="0.2">
      <c r="A583" s="304" t="s">
        <v>634</v>
      </c>
      <c r="B583" s="304" t="s">
        <v>636</v>
      </c>
      <c r="C583" s="304" t="s">
        <v>630</v>
      </c>
      <c r="D583" s="304"/>
      <c r="E583" s="81" t="s">
        <v>151</v>
      </c>
      <c r="F583" s="142">
        <f>SUM(F584:F586)</f>
        <v>0</v>
      </c>
      <c r="G583" s="142">
        <f>SUM(G584:G586)</f>
        <v>0</v>
      </c>
      <c r="H583" s="142">
        <f>G583+F583</f>
        <v>0</v>
      </c>
      <c r="I583" s="142">
        <f>SUM(I584:I586)</f>
        <v>0</v>
      </c>
      <c r="J583" s="142">
        <f>SUM(J584:J586)</f>
        <v>0</v>
      </c>
      <c r="K583" s="142">
        <f>J583+I583</f>
        <v>0</v>
      </c>
      <c r="L583" s="142">
        <f>SUM(L584:L586)</f>
        <v>0</v>
      </c>
      <c r="M583" s="142">
        <f>SUM(M584:M586)</f>
        <v>0</v>
      </c>
      <c r="N583" s="305">
        <f>L583+M583</f>
        <v>0</v>
      </c>
      <c r="O583" s="30"/>
    </row>
    <row r="584" spans="1:16" s="9" customFormat="1" ht="22.5" hidden="1" outlineLevel="4" x14ac:dyDescent="0.2">
      <c r="A584" s="303" t="s">
        <v>634</v>
      </c>
      <c r="B584" s="303" t="s">
        <v>636</v>
      </c>
      <c r="C584" s="303" t="s">
        <v>630</v>
      </c>
      <c r="D584" s="303" t="s">
        <v>1104</v>
      </c>
      <c r="E584" s="82" t="s">
        <v>237</v>
      </c>
      <c r="F584" s="130"/>
      <c r="G584" s="130"/>
      <c r="H584" s="131">
        <f t="shared" ref="H584" si="150">F584+G584</f>
        <v>0</v>
      </c>
      <c r="I584" s="130"/>
      <c r="J584" s="130"/>
      <c r="K584" s="131">
        <f t="shared" ref="K584:K585" si="151">I584+J584</f>
        <v>0</v>
      </c>
      <c r="L584" s="130"/>
      <c r="M584" s="130"/>
      <c r="N584" s="317">
        <f t="shared" ref="N584:N585" si="152">L584+M584</f>
        <v>0</v>
      </c>
      <c r="O584" s="37"/>
      <c r="P584" s="1"/>
    </row>
    <row r="585" spans="1:16" s="9" customFormat="1" ht="22.5" hidden="1" outlineLevel="4" x14ac:dyDescent="0.2">
      <c r="A585" s="291" t="s">
        <v>634</v>
      </c>
      <c r="B585" s="291" t="s">
        <v>636</v>
      </c>
      <c r="C585" s="291" t="s">
        <v>630</v>
      </c>
      <c r="D585" s="291" t="s">
        <v>1103</v>
      </c>
      <c r="E585" s="82" t="s">
        <v>844</v>
      </c>
      <c r="F585" s="109"/>
      <c r="G585" s="109"/>
      <c r="H585" s="133">
        <f>F585+G585</f>
        <v>0</v>
      </c>
      <c r="I585" s="109"/>
      <c r="J585" s="109"/>
      <c r="K585" s="133">
        <f t="shared" si="151"/>
        <v>0</v>
      </c>
      <c r="L585" s="109"/>
      <c r="M585" s="109"/>
      <c r="N585" s="313">
        <f t="shared" si="152"/>
        <v>0</v>
      </c>
      <c r="O585" s="24"/>
      <c r="P585" s="1"/>
    </row>
    <row r="586" spans="1:16" s="9" customFormat="1" ht="12" hidden="1" outlineLevel="4" thickBot="1" x14ac:dyDescent="0.25">
      <c r="A586" s="291" t="s">
        <v>634</v>
      </c>
      <c r="B586" s="291" t="s">
        <v>636</v>
      </c>
      <c r="C586" s="291" t="s">
        <v>630</v>
      </c>
      <c r="D586" s="291"/>
      <c r="E586" s="11"/>
      <c r="F586" s="109"/>
      <c r="G586" s="109"/>
      <c r="H586" s="133">
        <f t="shared" si="126"/>
        <v>0</v>
      </c>
      <c r="I586" s="109"/>
      <c r="J586" s="109"/>
      <c r="K586" s="133">
        <f t="shared" si="127"/>
        <v>0</v>
      </c>
      <c r="L586" s="109"/>
      <c r="M586" s="109"/>
      <c r="N586" s="313">
        <f t="shared" si="128"/>
        <v>0</v>
      </c>
      <c r="O586" s="37"/>
      <c r="P586" s="1"/>
    </row>
    <row r="587" spans="1:16" ht="12" hidden="1" outlineLevel="1" thickBot="1" x14ac:dyDescent="0.25">
      <c r="A587" s="283" t="s">
        <v>634</v>
      </c>
      <c r="B587" s="283" t="s">
        <v>638</v>
      </c>
      <c r="C587" s="283"/>
      <c r="D587" s="283"/>
      <c r="E587" s="80" t="s">
        <v>114</v>
      </c>
      <c r="F587" s="124"/>
      <c r="G587" s="124"/>
      <c r="H587" s="121">
        <f t="shared" si="126"/>
        <v>0</v>
      </c>
      <c r="I587" s="125"/>
      <c r="J587" s="125"/>
      <c r="K587" s="121">
        <f t="shared" si="127"/>
        <v>0</v>
      </c>
      <c r="L587" s="125"/>
      <c r="M587" s="125"/>
      <c r="N587" s="122">
        <f t="shared" si="128"/>
        <v>0</v>
      </c>
      <c r="O587" s="306"/>
    </row>
    <row r="588" spans="1:16" ht="12.75" collapsed="1" thickTop="1" thickBot="1" x14ac:dyDescent="0.25">
      <c r="A588" s="282" t="s">
        <v>635</v>
      </c>
      <c r="B588" s="282"/>
      <c r="C588" s="282"/>
      <c r="D588" s="282"/>
      <c r="E588" s="157" t="s">
        <v>115</v>
      </c>
      <c r="F588" s="106">
        <f>F589</f>
        <v>0</v>
      </c>
      <c r="G588" s="106">
        <f>G589</f>
        <v>0</v>
      </c>
      <c r="H588" s="106">
        <f t="shared" si="126"/>
        <v>0</v>
      </c>
      <c r="I588" s="106">
        <f>I589</f>
        <v>0</v>
      </c>
      <c r="J588" s="106">
        <f>J589</f>
        <v>0</v>
      </c>
      <c r="K588" s="106">
        <f t="shared" si="127"/>
        <v>0</v>
      </c>
      <c r="L588" s="106">
        <f>L589</f>
        <v>0</v>
      </c>
      <c r="M588" s="106">
        <f>M589</f>
        <v>0</v>
      </c>
      <c r="N588" s="106">
        <f t="shared" si="128"/>
        <v>0</v>
      </c>
      <c r="O588" s="38"/>
    </row>
    <row r="589" spans="1:16" ht="12" hidden="1" outlineLevel="1" thickBot="1" x14ac:dyDescent="0.25">
      <c r="A589" s="283" t="s">
        <v>635</v>
      </c>
      <c r="B589" s="283" t="s">
        <v>630</v>
      </c>
      <c r="C589" s="283"/>
      <c r="D589" s="283"/>
      <c r="E589" s="80" t="s">
        <v>115</v>
      </c>
      <c r="F589" s="121">
        <f>F590+F591</f>
        <v>0</v>
      </c>
      <c r="G589" s="121">
        <f>G590+G591</f>
        <v>0</v>
      </c>
      <c r="H589" s="121">
        <f>F589+G589</f>
        <v>0</v>
      </c>
      <c r="I589" s="121">
        <f>I590+I591</f>
        <v>0</v>
      </c>
      <c r="J589" s="121">
        <f>J590+J591</f>
        <v>0</v>
      </c>
      <c r="K589" s="121">
        <f>I589+J589</f>
        <v>0</v>
      </c>
      <c r="L589" s="121">
        <f>L590+L591</f>
        <v>0</v>
      </c>
      <c r="M589" s="121">
        <f>M590+M591</f>
        <v>0</v>
      </c>
      <c r="N589" s="122">
        <f>L589+M589</f>
        <v>0</v>
      </c>
      <c r="O589" s="33"/>
    </row>
    <row r="590" spans="1:16" s="8" customFormat="1" hidden="1" outlineLevel="3" x14ac:dyDescent="0.2">
      <c r="A590" s="288" t="s">
        <v>635</v>
      </c>
      <c r="B590" s="288" t="s">
        <v>630</v>
      </c>
      <c r="C590" s="288" t="s">
        <v>630</v>
      </c>
      <c r="D590" s="288"/>
      <c r="E590" s="81" t="s">
        <v>90</v>
      </c>
      <c r="F590" s="110"/>
      <c r="G590" s="110"/>
      <c r="H590" s="108">
        <f>F590+G590</f>
        <v>0</v>
      </c>
      <c r="I590" s="110"/>
      <c r="J590" s="110"/>
      <c r="K590" s="108">
        <f>I590+J590</f>
        <v>0</v>
      </c>
      <c r="L590" s="110"/>
      <c r="M590" s="110"/>
      <c r="N590" s="108">
        <f>L590+M590</f>
        <v>0</v>
      </c>
      <c r="O590" s="36"/>
      <c r="P590" s="1"/>
    </row>
    <row r="591" spans="1:16" s="8" customFormat="1" ht="12" hidden="1" outlineLevel="3" thickBot="1" x14ac:dyDescent="0.25">
      <c r="A591" s="288" t="s">
        <v>635</v>
      </c>
      <c r="B591" s="288" t="s">
        <v>630</v>
      </c>
      <c r="C591" s="288" t="s">
        <v>631</v>
      </c>
      <c r="D591" s="288"/>
      <c r="E591" s="81" t="s">
        <v>91</v>
      </c>
      <c r="F591" s="110"/>
      <c r="G591" s="110"/>
      <c r="H591" s="108">
        <f>F591+G591</f>
        <v>0</v>
      </c>
      <c r="I591" s="110"/>
      <c r="J591" s="110"/>
      <c r="K591" s="108">
        <f t="shared" si="127"/>
        <v>0</v>
      </c>
      <c r="L591" s="110"/>
      <c r="M591" s="110"/>
      <c r="N591" s="108">
        <f t="shared" si="128"/>
        <v>0</v>
      </c>
      <c r="O591" s="36"/>
      <c r="P591" s="1"/>
    </row>
    <row r="592" spans="1:16" ht="12" collapsed="1" thickBot="1" x14ac:dyDescent="0.25">
      <c r="A592" s="330" t="s">
        <v>636</v>
      </c>
      <c r="B592" s="330"/>
      <c r="C592" s="330"/>
      <c r="D592" s="330"/>
      <c r="E592" s="437" t="s">
        <v>116</v>
      </c>
      <c r="F592" s="331">
        <f>(F593+F608+F614)</f>
        <v>0</v>
      </c>
      <c r="G592" s="331">
        <f t="shared" ref="G592:M592" si="153">(G593+G608+G614)</f>
        <v>0</v>
      </c>
      <c r="H592" s="331">
        <f>G592+F592</f>
        <v>0</v>
      </c>
      <c r="I592" s="331">
        <f t="shared" si="153"/>
        <v>0</v>
      </c>
      <c r="J592" s="331">
        <f t="shared" si="153"/>
        <v>0</v>
      </c>
      <c r="K592" s="331">
        <f>J592+I592</f>
        <v>0</v>
      </c>
      <c r="L592" s="331">
        <f t="shared" si="153"/>
        <v>0</v>
      </c>
      <c r="M592" s="331">
        <f t="shared" si="153"/>
        <v>0</v>
      </c>
      <c r="N592" s="332">
        <f t="shared" si="128"/>
        <v>0</v>
      </c>
      <c r="O592" s="333"/>
    </row>
    <row r="593" spans="1:16" ht="12" hidden="1" outlineLevel="1" thickBot="1" x14ac:dyDescent="0.25">
      <c r="A593" s="283" t="s">
        <v>636</v>
      </c>
      <c r="B593" s="283" t="s">
        <v>630</v>
      </c>
      <c r="C593" s="283"/>
      <c r="D593" s="283"/>
      <c r="E593" s="80" t="s">
        <v>117</v>
      </c>
      <c r="F593" s="121">
        <f>+SUM(F594:F597)</f>
        <v>0</v>
      </c>
      <c r="G593" s="121">
        <f>+SUM(G594:G597)</f>
        <v>0</v>
      </c>
      <c r="H593" s="121">
        <f>F593+G593</f>
        <v>0</v>
      </c>
      <c r="I593" s="121">
        <f>+SUM(I594:I597)</f>
        <v>0</v>
      </c>
      <c r="J593" s="121">
        <f>+SUM(J594:J597)</f>
        <v>0</v>
      </c>
      <c r="K593" s="121">
        <f>I593+J593</f>
        <v>0</v>
      </c>
      <c r="L593" s="121">
        <f>+SUM(L594:L597)</f>
        <v>0</v>
      </c>
      <c r="M593" s="121">
        <f>+SUM(M594:M597)</f>
        <v>0</v>
      </c>
      <c r="N593" s="122">
        <f>L593+M593</f>
        <v>0</v>
      </c>
      <c r="O593" s="33"/>
    </row>
    <row r="594" spans="1:16" hidden="1" outlineLevel="2" x14ac:dyDescent="0.2">
      <c r="A594" s="288" t="s">
        <v>636</v>
      </c>
      <c r="B594" s="288" t="s">
        <v>630</v>
      </c>
      <c r="C594" s="288" t="s">
        <v>630</v>
      </c>
      <c r="D594" s="288"/>
      <c r="E594" s="81" t="s">
        <v>118</v>
      </c>
      <c r="F594" s="110"/>
      <c r="G594" s="110"/>
      <c r="H594" s="108">
        <f t="shared" si="126"/>
        <v>0</v>
      </c>
      <c r="I594" s="112"/>
      <c r="J594" s="112"/>
      <c r="K594" s="108">
        <f t="shared" si="127"/>
        <v>0</v>
      </c>
      <c r="L594" s="112"/>
      <c r="M594" s="112"/>
      <c r="N594" s="111">
        <f t="shared" si="128"/>
        <v>0</v>
      </c>
      <c r="O594" s="31"/>
    </row>
    <row r="595" spans="1:16" hidden="1" outlineLevel="2" x14ac:dyDescent="0.2">
      <c r="A595" s="288" t="s">
        <v>636</v>
      </c>
      <c r="B595" s="288" t="s">
        <v>630</v>
      </c>
      <c r="C595" s="288" t="s">
        <v>631</v>
      </c>
      <c r="D595" s="288"/>
      <c r="E595" s="81" t="s">
        <v>99</v>
      </c>
      <c r="F595" s="110"/>
      <c r="G595" s="110"/>
      <c r="H595" s="108">
        <f t="shared" si="126"/>
        <v>0</v>
      </c>
      <c r="I595" s="112"/>
      <c r="J595" s="112"/>
      <c r="K595" s="108">
        <f t="shared" si="127"/>
        <v>0</v>
      </c>
      <c r="L595" s="112"/>
      <c r="M595" s="112"/>
      <c r="N595" s="111">
        <f t="shared" si="128"/>
        <v>0</v>
      </c>
      <c r="O595" s="31"/>
    </row>
    <row r="596" spans="1:16" hidden="1" outlineLevel="2" x14ac:dyDescent="0.2">
      <c r="A596" s="288" t="s">
        <v>636</v>
      </c>
      <c r="B596" s="288" t="s">
        <v>630</v>
      </c>
      <c r="C596" s="288" t="s">
        <v>632</v>
      </c>
      <c r="D596" s="288"/>
      <c r="E596" s="81" t="s">
        <v>119</v>
      </c>
      <c r="F596" s="110"/>
      <c r="G596" s="110"/>
      <c r="H596" s="108">
        <f t="shared" si="126"/>
        <v>0</v>
      </c>
      <c r="I596" s="112"/>
      <c r="J596" s="112"/>
      <c r="K596" s="108">
        <f t="shared" si="127"/>
        <v>0</v>
      </c>
      <c r="L596" s="112"/>
      <c r="M596" s="112"/>
      <c r="N596" s="111">
        <f t="shared" si="128"/>
        <v>0</v>
      </c>
      <c r="O596" s="31"/>
    </row>
    <row r="597" spans="1:16" hidden="1" outlineLevel="2" x14ac:dyDescent="0.2">
      <c r="A597" s="288" t="s">
        <v>636</v>
      </c>
      <c r="B597" s="288" t="s">
        <v>630</v>
      </c>
      <c r="C597" s="288" t="s">
        <v>634</v>
      </c>
      <c r="D597" s="288"/>
      <c r="E597" s="81" t="s">
        <v>152</v>
      </c>
      <c r="F597" s="108">
        <f>SUM(F598:F607)</f>
        <v>0</v>
      </c>
      <c r="G597" s="108">
        <f>SUM(G598:G607)</f>
        <v>0</v>
      </c>
      <c r="H597" s="108">
        <f>F597+G597</f>
        <v>0</v>
      </c>
      <c r="I597" s="323">
        <f>SUM(I598:I607)</f>
        <v>0</v>
      </c>
      <c r="J597" s="323">
        <f>SUM(J598:J607)</f>
        <v>0</v>
      </c>
      <c r="K597" s="108">
        <f t="shared" si="127"/>
        <v>0</v>
      </c>
      <c r="L597" s="323">
        <f>SUM(L598:L607)</f>
        <v>0</v>
      </c>
      <c r="M597" s="323">
        <f>SUM(M598:M607)</f>
        <v>0</v>
      </c>
      <c r="N597" s="111">
        <f>L597+M597</f>
        <v>0</v>
      </c>
      <c r="O597" s="31"/>
    </row>
    <row r="598" spans="1:16" s="99" customFormat="1" hidden="1" outlineLevel="4" x14ac:dyDescent="0.2">
      <c r="A598" s="270" t="s">
        <v>636</v>
      </c>
      <c r="B598" s="270" t="s">
        <v>630</v>
      </c>
      <c r="C598" s="270" t="s">
        <v>634</v>
      </c>
      <c r="D598" s="307" t="s">
        <v>1104</v>
      </c>
      <c r="E598" s="82" t="s">
        <v>201</v>
      </c>
      <c r="F598" s="321"/>
      <c r="G598" s="321"/>
      <c r="H598" s="322">
        <f>F598+G598</f>
        <v>0</v>
      </c>
      <c r="I598" s="321"/>
      <c r="J598" s="321"/>
      <c r="K598" s="322">
        <f t="shared" ref="K598:K607" si="154">I598+J598</f>
        <v>0</v>
      </c>
      <c r="L598" s="321"/>
      <c r="M598" s="321"/>
      <c r="N598" s="322">
        <f t="shared" ref="N598:N607" si="155">L598+M598</f>
        <v>0</v>
      </c>
      <c r="O598" s="44"/>
      <c r="P598" s="98"/>
    </row>
    <row r="599" spans="1:16" s="99" customFormat="1" hidden="1" outlineLevel="4" x14ac:dyDescent="0.2">
      <c r="A599" s="290" t="s">
        <v>636</v>
      </c>
      <c r="B599" s="290" t="s">
        <v>630</v>
      </c>
      <c r="C599" s="290" t="s">
        <v>634</v>
      </c>
      <c r="D599" s="270" t="s">
        <v>1103</v>
      </c>
      <c r="E599" s="82" t="s">
        <v>1457</v>
      </c>
      <c r="F599" s="321"/>
      <c r="G599" s="321"/>
      <c r="H599" s="322">
        <f>F599+G599</f>
        <v>0</v>
      </c>
      <c r="I599" s="321"/>
      <c r="J599" s="321"/>
      <c r="K599" s="322">
        <f t="shared" ref="K599:K606" si="156">I599+J599</f>
        <v>0</v>
      </c>
      <c r="L599" s="321"/>
      <c r="M599" s="321"/>
      <c r="N599" s="322">
        <f t="shared" ref="N599:N606" si="157">L599+M599</f>
        <v>0</v>
      </c>
      <c r="O599" s="24"/>
      <c r="P599" s="98"/>
    </row>
    <row r="600" spans="1:16" s="99" customFormat="1" hidden="1" outlineLevel="4" x14ac:dyDescent="0.2">
      <c r="A600" s="290" t="s">
        <v>636</v>
      </c>
      <c r="B600" s="290" t="s">
        <v>630</v>
      </c>
      <c r="C600" s="290" t="s">
        <v>634</v>
      </c>
      <c r="D600" s="270" t="s">
        <v>1105</v>
      </c>
      <c r="E600" s="82" t="s">
        <v>1587</v>
      </c>
      <c r="F600" s="321"/>
      <c r="G600" s="321"/>
      <c r="H600" s="322">
        <f>F600+G600</f>
        <v>0</v>
      </c>
      <c r="I600" s="321"/>
      <c r="J600" s="321"/>
      <c r="K600" s="322">
        <f t="shared" si="156"/>
        <v>0</v>
      </c>
      <c r="L600" s="321"/>
      <c r="M600" s="321"/>
      <c r="N600" s="322">
        <f t="shared" si="157"/>
        <v>0</v>
      </c>
      <c r="O600" s="24"/>
      <c r="P600" s="98"/>
    </row>
    <row r="601" spans="1:16" s="99" customFormat="1" hidden="1" outlineLevel="4" x14ac:dyDescent="0.2">
      <c r="A601" s="270" t="s">
        <v>636</v>
      </c>
      <c r="B601" s="270" t="s">
        <v>630</v>
      </c>
      <c r="C601" s="270" t="s">
        <v>634</v>
      </c>
      <c r="D601" s="307" t="s">
        <v>1106</v>
      </c>
      <c r="E601" s="82" t="s">
        <v>1588</v>
      </c>
      <c r="F601" s="321"/>
      <c r="G601" s="321"/>
      <c r="H601" s="322">
        <f t="shared" ref="H601:H607" si="158">F601+G601</f>
        <v>0</v>
      </c>
      <c r="I601" s="321"/>
      <c r="J601" s="321"/>
      <c r="K601" s="322">
        <f t="shared" si="156"/>
        <v>0</v>
      </c>
      <c r="L601" s="321"/>
      <c r="M601" s="321"/>
      <c r="N601" s="322">
        <f t="shared" si="157"/>
        <v>0</v>
      </c>
      <c r="O601" s="24"/>
      <c r="P601" s="98"/>
    </row>
    <row r="602" spans="1:16" s="99" customFormat="1" hidden="1" outlineLevel="4" x14ac:dyDescent="0.2">
      <c r="A602" s="290" t="s">
        <v>636</v>
      </c>
      <c r="B602" s="290" t="s">
        <v>630</v>
      </c>
      <c r="C602" s="290" t="s">
        <v>634</v>
      </c>
      <c r="D602" s="270" t="s">
        <v>1109</v>
      </c>
      <c r="E602" s="82" t="s">
        <v>1589</v>
      </c>
      <c r="F602" s="321"/>
      <c r="G602" s="321"/>
      <c r="H602" s="322">
        <f t="shared" si="158"/>
        <v>0</v>
      </c>
      <c r="I602" s="321"/>
      <c r="J602" s="321"/>
      <c r="K602" s="322">
        <f t="shared" si="156"/>
        <v>0</v>
      </c>
      <c r="L602" s="321"/>
      <c r="M602" s="321"/>
      <c r="N602" s="322">
        <f t="shared" si="157"/>
        <v>0</v>
      </c>
      <c r="O602" s="24"/>
      <c r="P602" s="98"/>
    </row>
    <row r="603" spans="1:16" s="99" customFormat="1" ht="22.5" hidden="1" outlineLevel="4" x14ac:dyDescent="0.2">
      <c r="A603" s="270" t="s">
        <v>636</v>
      </c>
      <c r="B603" s="270" t="s">
        <v>630</v>
      </c>
      <c r="C603" s="270" t="s">
        <v>634</v>
      </c>
      <c r="D603" s="270" t="s">
        <v>1107</v>
      </c>
      <c r="E603" s="82" t="s">
        <v>1419</v>
      </c>
      <c r="F603" s="321"/>
      <c r="G603" s="321"/>
      <c r="H603" s="322">
        <f t="shared" si="158"/>
        <v>0</v>
      </c>
      <c r="I603" s="321"/>
      <c r="J603" s="321"/>
      <c r="K603" s="322">
        <f t="shared" si="156"/>
        <v>0</v>
      </c>
      <c r="L603" s="321"/>
      <c r="M603" s="321"/>
      <c r="N603" s="322">
        <f t="shared" si="157"/>
        <v>0</v>
      </c>
      <c r="O603" s="24"/>
      <c r="P603" s="98"/>
    </row>
    <row r="604" spans="1:16" s="99" customFormat="1" hidden="1" outlineLevel="4" x14ac:dyDescent="0.2">
      <c r="A604" s="270" t="s">
        <v>636</v>
      </c>
      <c r="B604" s="270" t="s">
        <v>630</v>
      </c>
      <c r="C604" s="270" t="s">
        <v>634</v>
      </c>
      <c r="D604" s="307" t="s">
        <v>1110</v>
      </c>
      <c r="E604" s="82" t="s">
        <v>1590</v>
      </c>
      <c r="F604" s="321"/>
      <c r="G604" s="321"/>
      <c r="H604" s="322">
        <f t="shared" si="158"/>
        <v>0</v>
      </c>
      <c r="I604" s="321"/>
      <c r="J604" s="321"/>
      <c r="K604" s="322">
        <f>I604+J604</f>
        <v>0</v>
      </c>
      <c r="L604" s="321"/>
      <c r="M604" s="321"/>
      <c r="N604" s="322">
        <f t="shared" si="157"/>
        <v>0</v>
      </c>
      <c r="O604" s="24"/>
      <c r="P604" s="98"/>
    </row>
    <row r="605" spans="1:16" s="99" customFormat="1" hidden="1" outlineLevel="4" x14ac:dyDescent="0.2">
      <c r="A605" s="270" t="s">
        <v>636</v>
      </c>
      <c r="B605" s="270" t="s">
        <v>630</v>
      </c>
      <c r="C605" s="270" t="s">
        <v>634</v>
      </c>
      <c r="D605" s="307" t="s">
        <v>1111</v>
      </c>
      <c r="E605" s="82" t="s">
        <v>200</v>
      </c>
      <c r="F605" s="321"/>
      <c r="G605" s="321"/>
      <c r="H605" s="322">
        <f t="shared" si="158"/>
        <v>0</v>
      </c>
      <c r="I605" s="321"/>
      <c r="J605" s="321"/>
      <c r="K605" s="322">
        <f t="shared" si="156"/>
        <v>0</v>
      </c>
      <c r="L605" s="321"/>
      <c r="M605" s="321"/>
      <c r="N605" s="322">
        <f t="shared" si="157"/>
        <v>0</v>
      </c>
      <c r="O605" s="24"/>
      <c r="P605" s="98"/>
    </row>
    <row r="606" spans="1:16" s="99" customFormat="1" hidden="1" outlineLevel="4" x14ac:dyDescent="0.2">
      <c r="A606" s="270" t="s">
        <v>636</v>
      </c>
      <c r="B606" s="270" t="s">
        <v>630</v>
      </c>
      <c r="C606" s="270" t="s">
        <v>634</v>
      </c>
      <c r="D606" s="307" t="s">
        <v>1112</v>
      </c>
      <c r="E606" s="82" t="s">
        <v>1891</v>
      </c>
      <c r="F606" s="321"/>
      <c r="G606" s="321"/>
      <c r="H606" s="322">
        <f t="shared" si="158"/>
        <v>0</v>
      </c>
      <c r="I606" s="321"/>
      <c r="J606" s="321"/>
      <c r="K606" s="322">
        <f t="shared" si="156"/>
        <v>0</v>
      </c>
      <c r="L606" s="321"/>
      <c r="M606" s="321"/>
      <c r="N606" s="322">
        <f t="shared" si="157"/>
        <v>0</v>
      </c>
      <c r="O606" s="24"/>
      <c r="P606" s="98"/>
    </row>
    <row r="607" spans="1:16" s="10" customFormat="1" ht="12" hidden="1" outlineLevel="4" thickBot="1" x14ac:dyDescent="0.25">
      <c r="A607" s="290" t="s">
        <v>636</v>
      </c>
      <c r="B607" s="290" t="s">
        <v>630</v>
      </c>
      <c r="C607" s="290" t="s">
        <v>634</v>
      </c>
      <c r="D607" s="270"/>
      <c r="E607" s="11"/>
      <c r="F607" s="321"/>
      <c r="G607" s="321"/>
      <c r="H607" s="322">
        <f t="shared" si="158"/>
        <v>0</v>
      </c>
      <c r="I607" s="321"/>
      <c r="J607" s="321"/>
      <c r="K607" s="322">
        <f t="shared" si="154"/>
        <v>0</v>
      </c>
      <c r="L607" s="321"/>
      <c r="M607" s="321"/>
      <c r="N607" s="322">
        <f t="shared" si="155"/>
        <v>0</v>
      </c>
      <c r="O607" s="24"/>
      <c r="P607" s="1"/>
    </row>
    <row r="608" spans="1:16" ht="12" hidden="1" outlineLevel="1" thickBot="1" x14ac:dyDescent="0.25">
      <c r="A608" s="283" t="s">
        <v>636</v>
      </c>
      <c r="B608" s="283" t="s">
        <v>631</v>
      </c>
      <c r="C608" s="283"/>
      <c r="D608" s="283"/>
      <c r="E608" s="80" t="s">
        <v>845</v>
      </c>
      <c r="F608" s="124">
        <f>SUM(F609:F613)</f>
        <v>0</v>
      </c>
      <c r="G608" s="124">
        <f>SUM(G609:G613)</f>
        <v>0</v>
      </c>
      <c r="H608" s="121">
        <f>F608+G608</f>
        <v>0</v>
      </c>
      <c r="I608" s="124">
        <f>SUM(I609:I613)</f>
        <v>0</v>
      </c>
      <c r="J608" s="124">
        <f>SUM(J609:J613)</f>
        <v>0</v>
      </c>
      <c r="K608" s="121">
        <f>I608+J608</f>
        <v>0</v>
      </c>
      <c r="L608" s="124">
        <f>SUM(L609:L613)</f>
        <v>0</v>
      </c>
      <c r="M608" s="124">
        <f>SUM(M609:M613)</f>
        <v>0</v>
      </c>
      <c r="N608" s="122">
        <f>L608+M608</f>
        <v>0</v>
      </c>
      <c r="O608" s="33"/>
    </row>
    <row r="609" spans="1:16" hidden="1" outlineLevel="1" x14ac:dyDescent="0.2">
      <c r="A609" s="288" t="s">
        <v>636</v>
      </c>
      <c r="B609" s="288" t="s">
        <v>631</v>
      </c>
      <c r="C609" s="288" t="s">
        <v>630</v>
      </c>
      <c r="D609" s="288"/>
      <c r="E609" s="81" t="s">
        <v>1591</v>
      </c>
      <c r="F609" s="110"/>
      <c r="G609" s="110"/>
      <c r="H609" s="108">
        <f>G609+F609</f>
        <v>0</v>
      </c>
      <c r="I609" s="110"/>
      <c r="J609" s="110"/>
      <c r="K609" s="108">
        <f t="shared" ref="K609:K613" si="159">J609+I609</f>
        <v>0</v>
      </c>
      <c r="L609" s="110"/>
      <c r="M609" s="110"/>
      <c r="N609" s="123">
        <f>L609+M609</f>
        <v>0</v>
      </c>
      <c r="O609" s="150"/>
    </row>
    <row r="610" spans="1:16" hidden="1" outlineLevel="1" x14ac:dyDescent="0.2">
      <c r="A610" s="288" t="s">
        <v>636</v>
      </c>
      <c r="B610" s="288" t="s">
        <v>631</v>
      </c>
      <c r="C610" s="288" t="s">
        <v>631</v>
      </c>
      <c r="D610" s="288"/>
      <c r="E610" s="81" t="s">
        <v>1592</v>
      </c>
      <c r="F610" s="110"/>
      <c r="G610" s="110"/>
      <c r="H610" s="108">
        <f>G610+F610</f>
        <v>0</v>
      </c>
      <c r="I610" s="110"/>
      <c r="J610" s="110"/>
      <c r="K610" s="108">
        <f t="shared" si="159"/>
        <v>0</v>
      </c>
      <c r="L610" s="110"/>
      <c r="M610" s="110"/>
      <c r="N610" s="123">
        <f t="shared" ref="N610:N613" si="160">L610+M610</f>
        <v>0</v>
      </c>
      <c r="O610" s="150"/>
    </row>
    <row r="611" spans="1:16" hidden="1" outlineLevel="1" x14ac:dyDescent="0.2">
      <c r="A611" s="288" t="s">
        <v>636</v>
      </c>
      <c r="B611" s="288" t="s">
        <v>631</v>
      </c>
      <c r="C611" s="288" t="s">
        <v>632</v>
      </c>
      <c r="D611" s="288"/>
      <c r="E611" s="81" t="s">
        <v>1593</v>
      </c>
      <c r="F611" s="110"/>
      <c r="G611" s="110"/>
      <c r="H611" s="108">
        <f>G611+F611</f>
        <v>0</v>
      </c>
      <c r="I611" s="110"/>
      <c r="J611" s="110"/>
      <c r="K611" s="108">
        <f t="shared" si="159"/>
        <v>0</v>
      </c>
      <c r="L611" s="110"/>
      <c r="M611" s="110"/>
      <c r="N611" s="123">
        <f t="shared" si="160"/>
        <v>0</v>
      </c>
      <c r="O611" s="150"/>
    </row>
    <row r="612" spans="1:16" hidden="1" outlineLevel="1" x14ac:dyDescent="0.2">
      <c r="A612" s="288" t="s">
        <v>636</v>
      </c>
      <c r="B612" s="288" t="s">
        <v>631</v>
      </c>
      <c r="C612" s="288" t="s">
        <v>634</v>
      </c>
      <c r="D612" s="288"/>
      <c r="E612" s="81" t="s">
        <v>1594</v>
      </c>
      <c r="F612" s="110"/>
      <c r="G612" s="110"/>
      <c r="H612" s="108">
        <f>G612+F612</f>
        <v>0</v>
      </c>
      <c r="I612" s="110"/>
      <c r="J612" s="110"/>
      <c r="K612" s="108">
        <f t="shared" si="159"/>
        <v>0</v>
      </c>
      <c r="L612" s="110"/>
      <c r="M612" s="110"/>
      <c r="N612" s="123">
        <f t="shared" si="160"/>
        <v>0</v>
      </c>
      <c r="O612" s="150"/>
    </row>
    <row r="613" spans="1:16" ht="12" hidden="1" outlineLevel="1" thickBot="1" x14ac:dyDescent="0.25">
      <c r="A613" s="288" t="s">
        <v>636</v>
      </c>
      <c r="B613" s="288" t="s">
        <v>631</v>
      </c>
      <c r="C613" s="288" t="s">
        <v>635</v>
      </c>
      <c r="D613" s="288"/>
      <c r="E613" s="81" t="s">
        <v>1595</v>
      </c>
      <c r="F613" s="110"/>
      <c r="G613" s="110"/>
      <c r="H613" s="108">
        <f>G613+F613</f>
        <v>0</v>
      </c>
      <c r="I613" s="110"/>
      <c r="J613" s="110"/>
      <c r="K613" s="108">
        <f t="shared" si="159"/>
        <v>0</v>
      </c>
      <c r="L613" s="110"/>
      <c r="M613" s="110"/>
      <c r="N613" s="123">
        <f t="shared" si="160"/>
        <v>0</v>
      </c>
      <c r="O613" s="150"/>
    </row>
    <row r="614" spans="1:16" ht="12" hidden="1" outlineLevel="1" thickBot="1" x14ac:dyDescent="0.25">
      <c r="A614" s="283" t="s">
        <v>636</v>
      </c>
      <c r="B614" s="283" t="s">
        <v>632</v>
      </c>
      <c r="C614" s="283"/>
      <c r="D614" s="283"/>
      <c r="E614" s="80" t="s">
        <v>846</v>
      </c>
      <c r="F614" s="124">
        <f>+F615+F618+F619+F621+F622</f>
        <v>0</v>
      </c>
      <c r="G614" s="124">
        <f>+G615+G618+G619+G621+G622</f>
        <v>0</v>
      </c>
      <c r="H614" s="121">
        <f t="shared" ref="H614:H619" si="161">F614+G614</f>
        <v>0</v>
      </c>
      <c r="I614" s="124">
        <f>+I615+I618+I619+I621+I622</f>
        <v>0</v>
      </c>
      <c r="J614" s="124">
        <f>+J615+J618+J619+J621+J622</f>
        <v>0</v>
      </c>
      <c r="K614" s="121">
        <f t="shared" ref="K614:K619" si="162">I614+J614</f>
        <v>0</v>
      </c>
      <c r="L614" s="124">
        <f>+L615+L618+L619+L621+L622</f>
        <v>0</v>
      </c>
      <c r="M614" s="124">
        <f>+M615+M618+M619+M621+M622</f>
        <v>0</v>
      </c>
      <c r="N614" s="122">
        <f t="shared" ref="N614:N619" si="163">L614+M614</f>
        <v>0</v>
      </c>
      <c r="O614" s="33"/>
    </row>
    <row r="615" spans="1:16" hidden="1" outlineLevel="1" x14ac:dyDescent="0.2">
      <c r="A615" s="288" t="s">
        <v>636</v>
      </c>
      <c r="B615" s="288" t="s">
        <v>632</v>
      </c>
      <c r="C615" s="288" t="s">
        <v>630</v>
      </c>
      <c r="D615" s="288"/>
      <c r="E615" s="81" t="s">
        <v>1892</v>
      </c>
      <c r="F615" s="110">
        <f>+SUM(F616:F617)</f>
        <v>0</v>
      </c>
      <c r="G615" s="110">
        <f>+SUM(G616:G617)</f>
        <v>0</v>
      </c>
      <c r="H615" s="123">
        <f t="shared" si="161"/>
        <v>0</v>
      </c>
      <c r="I615" s="110">
        <f>+SUM(I616:I617)</f>
        <v>0</v>
      </c>
      <c r="J615" s="110">
        <f>+SUM(J616:J617)</f>
        <v>0</v>
      </c>
      <c r="K615" s="123">
        <f t="shared" si="162"/>
        <v>0</v>
      </c>
      <c r="L615" s="110">
        <f>+SUM(L616:L617)</f>
        <v>0</v>
      </c>
      <c r="M615" s="110">
        <f>+SUM(M616:M617)</f>
        <v>0</v>
      </c>
      <c r="N615" s="123">
        <f t="shared" si="163"/>
        <v>0</v>
      </c>
      <c r="O615" s="150"/>
    </row>
    <row r="616" spans="1:16" hidden="1" outlineLevel="1" x14ac:dyDescent="0.2">
      <c r="A616" s="270" t="s">
        <v>636</v>
      </c>
      <c r="B616" s="270" t="s">
        <v>632</v>
      </c>
      <c r="C616" s="270" t="s">
        <v>630</v>
      </c>
      <c r="D616" s="307" t="s">
        <v>1104</v>
      </c>
      <c r="E616" s="82" t="s">
        <v>1503</v>
      </c>
      <c r="F616" s="321"/>
      <c r="G616" s="321"/>
      <c r="H616" s="322">
        <f t="shared" si="161"/>
        <v>0</v>
      </c>
      <c r="I616" s="321"/>
      <c r="J616" s="321"/>
      <c r="K616" s="322">
        <f t="shared" si="162"/>
        <v>0</v>
      </c>
      <c r="L616" s="321"/>
      <c r="M616" s="321"/>
      <c r="N616" s="322">
        <f t="shared" si="163"/>
        <v>0</v>
      </c>
      <c r="O616" s="24"/>
    </row>
    <row r="617" spans="1:16" hidden="1" outlineLevel="1" x14ac:dyDescent="0.2">
      <c r="A617" s="270" t="s">
        <v>636</v>
      </c>
      <c r="B617" s="270" t="s">
        <v>632</v>
      </c>
      <c r="C617" s="270" t="s">
        <v>630</v>
      </c>
      <c r="D617" s="307" t="s">
        <v>1103</v>
      </c>
      <c r="E617" s="82" t="s">
        <v>1893</v>
      </c>
      <c r="F617" s="321"/>
      <c r="G617" s="321"/>
      <c r="H617" s="322">
        <f t="shared" si="161"/>
        <v>0</v>
      </c>
      <c r="I617" s="321"/>
      <c r="J617" s="321"/>
      <c r="K617" s="322">
        <f t="shared" si="162"/>
        <v>0</v>
      </c>
      <c r="L617" s="321"/>
      <c r="M617" s="321"/>
      <c r="N617" s="322">
        <f t="shared" si="163"/>
        <v>0</v>
      </c>
      <c r="O617" s="24"/>
    </row>
    <row r="618" spans="1:16" hidden="1" outlineLevel="1" x14ac:dyDescent="0.2">
      <c r="A618" s="288" t="s">
        <v>636</v>
      </c>
      <c r="B618" s="288" t="s">
        <v>632</v>
      </c>
      <c r="C618" s="288" t="s">
        <v>631</v>
      </c>
      <c r="D618" s="288"/>
      <c r="E618" s="81" t="s">
        <v>1894</v>
      </c>
      <c r="F618" s="110"/>
      <c r="G618" s="110"/>
      <c r="H618" s="123">
        <f t="shared" si="161"/>
        <v>0</v>
      </c>
      <c r="I618" s="110"/>
      <c r="J618" s="110"/>
      <c r="K618" s="123">
        <f t="shared" si="162"/>
        <v>0</v>
      </c>
      <c r="L618" s="110"/>
      <c r="M618" s="110"/>
      <c r="N618" s="123">
        <f t="shared" si="163"/>
        <v>0</v>
      </c>
      <c r="O618" s="150"/>
    </row>
    <row r="619" spans="1:16" hidden="1" outlineLevel="1" x14ac:dyDescent="0.2">
      <c r="A619" s="288" t="s">
        <v>636</v>
      </c>
      <c r="B619" s="288" t="s">
        <v>632</v>
      </c>
      <c r="C619" s="288" t="s">
        <v>632</v>
      </c>
      <c r="D619" s="288"/>
      <c r="E619" s="81" t="s">
        <v>1895</v>
      </c>
      <c r="F619" s="110">
        <f>+F620</f>
        <v>0</v>
      </c>
      <c r="G619" s="110">
        <f>+G620</f>
        <v>0</v>
      </c>
      <c r="H619" s="123">
        <f t="shared" si="161"/>
        <v>0</v>
      </c>
      <c r="I619" s="110">
        <f>+I620</f>
        <v>0</v>
      </c>
      <c r="J619" s="110">
        <f>+J620</f>
        <v>0</v>
      </c>
      <c r="K619" s="123">
        <f t="shared" si="162"/>
        <v>0</v>
      </c>
      <c r="L619" s="110">
        <f>+L620</f>
        <v>0</v>
      </c>
      <c r="M619" s="110">
        <f>+M620</f>
        <v>0</v>
      </c>
      <c r="N619" s="123">
        <f t="shared" si="163"/>
        <v>0</v>
      </c>
      <c r="O619" s="150"/>
    </row>
    <row r="620" spans="1:16" hidden="1" outlineLevel="1" x14ac:dyDescent="0.2">
      <c r="A620" s="270" t="s">
        <v>636</v>
      </c>
      <c r="B620" s="270" t="s">
        <v>632</v>
      </c>
      <c r="C620" s="270" t="s">
        <v>632</v>
      </c>
      <c r="D620" s="307" t="s">
        <v>1104</v>
      </c>
      <c r="E620" s="82" t="s">
        <v>1896</v>
      </c>
      <c r="F620" s="321"/>
      <c r="G620" s="321"/>
      <c r="H620" s="322">
        <f t="shared" ref="H620" si="164">F620+G620</f>
        <v>0</v>
      </c>
      <c r="I620" s="321"/>
      <c r="J620" s="321"/>
      <c r="K620" s="322">
        <f t="shared" ref="K620" si="165">I620+J620</f>
        <v>0</v>
      </c>
      <c r="L620" s="321"/>
      <c r="M620" s="321"/>
      <c r="N620" s="322">
        <f t="shared" ref="N620" si="166">L620+M620</f>
        <v>0</v>
      </c>
      <c r="O620" s="24"/>
    </row>
    <row r="621" spans="1:16" hidden="1" outlineLevel="1" x14ac:dyDescent="0.2">
      <c r="A621" s="288" t="s">
        <v>636</v>
      </c>
      <c r="B621" s="288" t="s">
        <v>632</v>
      </c>
      <c r="C621" s="288" t="s">
        <v>634</v>
      </c>
      <c r="D621" s="288"/>
      <c r="E621" s="81" t="s">
        <v>1897</v>
      </c>
      <c r="F621" s="110"/>
      <c r="G621" s="110"/>
      <c r="H621" s="123">
        <f>F621+G621</f>
        <v>0</v>
      </c>
      <c r="I621" s="110"/>
      <c r="J621" s="110"/>
      <c r="K621" s="123">
        <f>I621+J621</f>
        <v>0</v>
      </c>
      <c r="L621" s="110"/>
      <c r="M621" s="110"/>
      <c r="N621" s="123">
        <f>L621+M621</f>
        <v>0</v>
      </c>
      <c r="O621" s="150"/>
    </row>
    <row r="622" spans="1:16" ht="12" hidden="1" outlineLevel="1" thickBot="1" x14ac:dyDescent="0.25">
      <c r="A622" s="288" t="s">
        <v>636</v>
      </c>
      <c r="B622" s="288" t="s">
        <v>632</v>
      </c>
      <c r="C622" s="288" t="s">
        <v>635</v>
      </c>
      <c r="D622" s="288"/>
      <c r="E622" s="81" t="s">
        <v>1898</v>
      </c>
      <c r="F622" s="110"/>
      <c r="G622" s="110"/>
      <c r="H622" s="123">
        <f>F622+G622</f>
        <v>0</v>
      </c>
      <c r="I622" s="110"/>
      <c r="J622" s="110"/>
      <c r="K622" s="123">
        <f>I622+J622</f>
        <v>0</v>
      </c>
      <c r="L622" s="110"/>
      <c r="M622" s="110"/>
      <c r="N622" s="123">
        <f>L622+M622</f>
        <v>0</v>
      </c>
      <c r="O622" s="150"/>
    </row>
    <row r="623" spans="1:16" ht="12.75" collapsed="1" thickTop="1" thickBot="1" x14ac:dyDescent="0.25">
      <c r="A623" s="428" t="s">
        <v>638</v>
      </c>
      <c r="B623" s="428"/>
      <c r="C623" s="428"/>
      <c r="D623" s="428"/>
      <c r="E623" s="429" t="s">
        <v>120</v>
      </c>
      <c r="F623" s="430">
        <f>F624+F629+F630+F631</f>
        <v>0</v>
      </c>
      <c r="G623" s="430">
        <f>G624+G629+G630+G631</f>
        <v>0</v>
      </c>
      <c r="H623" s="430">
        <f>F623+G623</f>
        <v>0</v>
      </c>
      <c r="I623" s="430">
        <f>I624+I629+I630+I631</f>
        <v>0</v>
      </c>
      <c r="J623" s="430">
        <f>J624+J629+J630+J631</f>
        <v>0</v>
      </c>
      <c r="K623" s="430">
        <f>I623+J623</f>
        <v>0</v>
      </c>
      <c r="L623" s="430">
        <f>L624+L629+L630+L631</f>
        <v>0</v>
      </c>
      <c r="M623" s="430">
        <f>M624+M629+M630+M631</f>
        <v>0</v>
      </c>
      <c r="N623" s="430">
        <f>L623+M623</f>
        <v>0</v>
      </c>
      <c r="O623" s="431"/>
    </row>
    <row r="624" spans="1:16" ht="12" hidden="1" outlineLevel="1" collapsed="1" thickBot="1" x14ac:dyDescent="0.25">
      <c r="A624" s="283" t="s">
        <v>638</v>
      </c>
      <c r="B624" s="283" t="s">
        <v>630</v>
      </c>
      <c r="C624" s="283"/>
      <c r="D624" s="283"/>
      <c r="E624" s="80" t="s">
        <v>762</v>
      </c>
      <c r="F624" s="124">
        <f>SUM(F625:F628)</f>
        <v>0</v>
      </c>
      <c r="G624" s="124">
        <f>SUM(G625:G628)</f>
        <v>0</v>
      </c>
      <c r="H624" s="121">
        <f>F624+G624</f>
        <v>0</v>
      </c>
      <c r="I624" s="125">
        <f>SUM(I625:I628)</f>
        <v>0</v>
      </c>
      <c r="J624" s="125">
        <f>SUM(J625:J628)</f>
        <v>0</v>
      </c>
      <c r="K624" s="121">
        <f>I624+J624</f>
        <v>0</v>
      </c>
      <c r="L624" s="125">
        <f>SUM(L625:L628)</f>
        <v>0</v>
      </c>
      <c r="M624" s="125">
        <f>SUM(M625:M628)</f>
        <v>0</v>
      </c>
      <c r="N624" s="121">
        <f>L624+M624</f>
        <v>0</v>
      </c>
      <c r="O624" s="432"/>
      <c r="P624" s="105"/>
    </row>
    <row r="625" spans="1:16" hidden="1" outlineLevel="2" x14ac:dyDescent="0.2">
      <c r="A625" s="288" t="s">
        <v>638</v>
      </c>
      <c r="B625" s="288" t="s">
        <v>630</v>
      </c>
      <c r="C625" s="288" t="s">
        <v>630</v>
      </c>
      <c r="D625" s="288"/>
      <c r="E625" s="81" t="s">
        <v>1899</v>
      </c>
      <c r="F625" s="110"/>
      <c r="G625" s="110"/>
      <c r="H625" s="123">
        <f>F625+G625</f>
        <v>0</v>
      </c>
      <c r="I625" s="123"/>
      <c r="J625" s="110"/>
      <c r="K625" s="123">
        <f>I625+J625</f>
        <v>0</v>
      </c>
      <c r="L625" s="110"/>
      <c r="M625" s="110"/>
      <c r="N625" s="123">
        <f>L625+M625</f>
        <v>0</v>
      </c>
      <c r="O625" s="150"/>
      <c r="P625" s="105"/>
    </row>
    <row r="626" spans="1:16" hidden="1" outlineLevel="2" x14ac:dyDescent="0.2">
      <c r="A626" s="288" t="s">
        <v>638</v>
      </c>
      <c r="B626" s="288" t="s">
        <v>630</v>
      </c>
      <c r="C626" s="288" t="s">
        <v>631</v>
      </c>
      <c r="D626" s="288"/>
      <c r="E626" s="81" t="s">
        <v>1900</v>
      </c>
      <c r="F626" s="110"/>
      <c r="G626" s="110"/>
      <c r="H626" s="123">
        <f t="shared" ref="H626:H628" si="167">F626+G626</f>
        <v>0</v>
      </c>
      <c r="I626" s="123"/>
      <c r="J626" s="110"/>
      <c r="K626" s="123">
        <f t="shared" ref="K626:K628" si="168">I626+J626</f>
        <v>0</v>
      </c>
      <c r="L626" s="110"/>
      <c r="M626" s="110"/>
      <c r="N626" s="123">
        <f t="shared" ref="N626:N628" si="169">L626+M626</f>
        <v>0</v>
      </c>
      <c r="O626" s="150"/>
      <c r="P626" s="105"/>
    </row>
    <row r="627" spans="1:16" ht="22.5" hidden="1" outlineLevel="2" x14ac:dyDescent="0.2">
      <c r="A627" s="288" t="s">
        <v>638</v>
      </c>
      <c r="B627" s="288" t="s">
        <v>630</v>
      </c>
      <c r="C627" s="288" t="s">
        <v>632</v>
      </c>
      <c r="D627" s="288"/>
      <c r="E627" s="81" t="s">
        <v>1901</v>
      </c>
      <c r="F627" s="110"/>
      <c r="G627" s="110"/>
      <c r="H627" s="123">
        <f>F627+G627</f>
        <v>0</v>
      </c>
      <c r="I627" s="123"/>
      <c r="J627" s="110"/>
      <c r="K627" s="123">
        <f t="shared" si="168"/>
        <v>0</v>
      </c>
      <c r="L627" s="110"/>
      <c r="M627" s="110"/>
      <c r="N627" s="123">
        <f t="shared" si="169"/>
        <v>0</v>
      </c>
      <c r="O627" s="150"/>
      <c r="P627" s="105"/>
    </row>
    <row r="628" spans="1:16" ht="22.5" hidden="1" outlineLevel="2" x14ac:dyDescent="0.2">
      <c r="A628" s="288" t="s">
        <v>638</v>
      </c>
      <c r="B628" s="288" t="s">
        <v>630</v>
      </c>
      <c r="C628" s="288" t="s">
        <v>634</v>
      </c>
      <c r="D628" s="288"/>
      <c r="E628" s="81" t="s">
        <v>1902</v>
      </c>
      <c r="F628" s="110"/>
      <c r="G628" s="110"/>
      <c r="H628" s="123">
        <f t="shared" si="167"/>
        <v>0</v>
      </c>
      <c r="I628" s="123"/>
      <c r="J628" s="110"/>
      <c r="K628" s="123">
        <f t="shared" si="168"/>
        <v>0</v>
      </c>
      <c r="L628" s="110"/>
      <c r="M628" s="110"/>
      <c r="N628" s="123">
        <f t="shared" si="169"/>
        <v>0</v>
      </c>
      <c r="O628" s="150"/>
      <c r="P628" s="105"/>
    </row>
    <row r="629" spans="1:16" ht="12" hidden="1" outlineLevel="1" thickBot="1" x14ac:dyDescent="0.25">
      <c r="A629" s="293" t="s">
        <v>638</v>
      </c>
      <c r="B629" s="293" t="s">
        <v>631</v>
      </c>
      <c r="C629" s="293"/>
      <c r="D629" s="293"/>
      <c r="E629" s="161" t="s">
        <v>763</v>
      </c>
      <c r="F629" s="426"/>
      <c r="G629" s="426"/>
      <c r="H629" s="126">
        <f t="shared" si="126"/>
        <v>0</v>
      </c>
      <c r="I629" s="427"/>
      <c r="J629" s="427"/>
      <c r="K629" s="126">
        <f t="shared" si="127"/>
        <v>0</v>
      </c>
      <c r="L629" s="427"/>
      <c r="M629" s="427"/>
      <c r="N629" s="127">
        <f t="shared" si="128"/>
        <v>0</v>
      </c>
      <c r="O629" s="34"/>
    </row>
    <row r="630" spans="1:16" ht="12" hidden="1" outlineLevel="1" thickBot="1" x14ac:dyDescent="0.25">
      <c r="A630" s="283" t="s">
        <v>638</v>
      </c>
      <c r="B630" s="283" t="s">
        <v>632</v>
      </c>
      <c r="C630" s="283"/>
      <c r="D630" s="283"/>
      <c r="E630" s="80" t="s">
        <v>759</v>
      </c>
      <c r="F630" s="124"/>
      <c r="G630" s="124"/>
      <c r="H630" s="121">
        <f>F630+G630</f>
        <v>0</v>
      </c>
      <c r="I630" s="125"/>
      <c r="J630" s="125"/>
      <c r="K630" s="121">
        <f>I630+J630</f>
        <v>0</v>
      </c>
      <c r="L630" s="125"/>
      <c r="M630" s="125"/>
      <c r="N630" s="122">
        <f>L630+M630</f>
        <v>0</v>
      </c>
      <c r="O630" s="33"/>
    </row>
    <row r="631" spans="1:16" ht="12" hidden="1" outlineLevel="1" thickBot="1" x14ac:dyDescent="0.25">
      <c r="A631" s="283" t="s">
        <v>638</v>
      </c>
      <c r="B631" s="283" t="s">
        <v>634</v>
      </c>
      <c r="C631" s="283"/>
      <c r="D631" s="283"/>
      <c r="E631" s="80" t="s">
        <v>1458</v>
      </c>
      <c r="F631" s="124"/>
      <c r="G631" s="124"/>
      <c r="H631" s="121">
        <f>F631+G631</f>
        <v>0</v>
      </c>
      <c r="I631" s="125"/>
      <c r="J631" s="125"/>
      <c r="K631" s="121">
        <f>I631+J631</f>
        <v>0</v>
      </c>
      <c r="L631" s="125"/>
      <c r="M631" s="125"/>
      <c r="N631" s="122">
        <f>L631+M631</f>
        <v>0</v>
      </c>
      <c r="O631" s="33"/>
    </row>
    <row r="632" spans="1:16" ht="12.75" thickTop="1" thickBot="1" x14ac:dyDescent="0.25">
      <c r="A632" s="282" t="s">
        <v>642</v>
      </c>
      <c r="B632" s="282"/>
      <c r="C632" s="282"/>
      <c r="D632" s="282"/>
      <c r="E632" s="157" t="s">
        <v>847</v>
      </c>
      <c r="F632" s="106">
        <f>+F633+F634+F636+F642+F635</f>
        <v>0</v>
      </c>
      <c r="G632" s="106">
        <f>+G633+G634+G636+G642+G635</f>
        <v>111240000</v>
      </c>
      <c r="H632" s="106">
        <f>F632+G632</f>
        <v>111240000</v>
      </c>
      <c r="I632" s="106">
        <f>+I633+I634+I636+I642+I635</f>
        <v>0</v>
      </c>
      <c r="J632" s="106">
        <f>+J633+J634+J636+J642+J635</f>
        <v>139500000</v>
      </c>
      <c r="K632" s="106">
        <f>I632+J632</f>
        <v>139500000</v>
      </c>
      <c r="L632" s="106">
        <f>+L633+L634+L636+L642+L635</f>
        <v>0</v>
      </c>
      <c r="M632" s="106">
        <f>+M633+M634+M636+M642+M635</f>
        <v>0</v>
      </c>
      <c r="N632" s="106">
        <f>L632+M632</f>
        <v>0</v>
      </c>
      <c r="O632" s="38"/>
    </row>
    <row r="633" spans="1:16" ht="12" outlineLevel="1" thickBot="1" x14ac:dyDescent="0.25">
      <c r="A633" s="283" t="s">
        <v>642</v>
      </c>
      <c r="B633" s="283" t="s">
        <v>630</v>
      </c>
      <c r="C633" s="283"/>
      <c r="D633" s="283"/>
      <c r="E633" s="80" t="s">
        <v>121</v>
      </c>
      <c r="F633" s="124"/>
      <c r="G633" s="124">
        <v>59225000</v>
      </c>
      <c r="H633" s="121">
        <f t="shared" si="126"/>
        <v>59225000</v>
      </c>
      <c r="I633" s="124"/>
      <c r="J633" s="124">
        <v>67500000</v>
      </c>
      <c r="K633" s="121">
        <f t="shared" si="127"/>
        <v>67500000</v>
      </c>
      <c r="L633" s="124"/>
      <c r="M633" s="124"/>
      <c r="N633" s="122">
        <f t="shared" si="128"/>
        <v>0</v>
      </c>
      <c r="O633" s="33"/>
    </row>
    <row r="634" spans="1:16" ht="12" outlineLevel="1" thickBot="1" x14ac:dyDescent="0.25">
      <c r="A634" s="283" t="s">
        <v>642</v>
      </c>
      <c r="B634" s="283" t="s">
        <v>631</v>
      </c>
      <c r="C634" s="283"/>
      <c r="D634" s="283"/>
      <c r="E634" s="80" t="s">
        <v>136</v>
      </c>
      <c r="F634" s="124"/>
      <c r="G634" s="124">
        <v>0</v>
      </c>
      <c r="H634" s="121">
        <f t="shared" ref="H634:H664" si="170">F634+G634</f>
        <v>0</v>
      </c>
      <c r="I634" s="125"/>
      <c r="J634" s="125">
        <v>0</v>
      </c>
      <c r="K634" s="121">
        <f t="shared" ref="K634:K664" si="171">I634+J634</f>
        <v>0</v>
      </c>
      <c r="L634" s="125"/>
      <c r="M634" s="125"/>
      <c r="N634" s="122">
        <f t="shared" ref="N634:N664" si="172">L634+M634</f>
        <v>0</v>
      </c>
      <c r="O634" s="33"/>
    </row>
    <row r="635" spans="1:16" ht="12" outlineLevel="1" thickBot="1" x14ac:dyDescent="0.25">
      <c r="A635" s="283" t="s">
        <v>642</v>
      </c>
      <c r="B635" s="283" t="s">
        <v>632</v>
      </c>
      <c r="C635" s="283"/>
      <c r="D635" s="283"/>
      <c r="E635" s="80" t="s">
        <v>752</v>
      </c>
      <c r="F635" s="124"/>
      <c r="G635" s="124">
        <v>515000</v>
      </c>
      <c r="H635" s="121">
        <f t="shared" ref="H635:H639" si="173">F635+G635</f>
        <v>515000</v>
      </c>
      <c r="I635" s="125"/>
      <c r="J635" s="125">
        <v>0</v>
      </c>
      <c r="K635" s="121">
        <f>I635+J635</f>
        <v>0</v>
      </c>
      <c r="L635" s="125"/>
      <c r="M635" s="125"/>
      <c r="N635" s="122">
        <f>L635+M635</f>
        <v>0</v>
      </c>
      <c r="O635" s="33"/>
    </row>
    <row r="636" spans="1:16" ht="12" outlineLevel="1" thickBot="1" x14ac:dyDescent="0.25">
      <c r="A636" s="283" t="s">
        <v>642</v>
      </c>
      <c r="B636" s="283" t="s">
        <v>634</v>
      </c>
      <c r="C636" s="283"/>
      <c r="D636" s="283"/>
      <c r="E636" s="80" t="s">
        <v>3</v>
      </c>
      <c r="F636" s="121">
        <f>SUM(F637:F641)</f>
        <v>0</v>
      </c>
      <c r="G636" s="121">
        <f>SUM(G637:G641)</f>
        <v>51500000</v>
      </c>
      <c r="H636" s="121">
        <f>F636+G636</f>
        <v>51500000</v>
      </c>
      <c r="I636" s="121">
        <f>SUM(I637:I641)</f>
        <v>0</v>
      </c>
      <c r="J636" s="121">
        <f>SUM(J637:J641)</f>
        <v>72000000</v>
      </c>
      <c r="K636" s="121">
        <f>I636+J636</f>
        <v>72000000</v>
      </c>
      <c r="L636" s="121">
        <f>SUM(L637:L641)</f>
        <v>0</v>
      </c>
      <c r="M636" s="121">
        <f>SUM(M637:M641)</f>
        <v>0</v>
      </c>
      <c r="N636" s="122">
        <f>L636+M636</f>
        <v>0</v>
      </c>
      <c r="O636" s="33"/>
    </row>
    <row r="637" spans="1:16" outlineLevel="2" x14ac:dyDescent="0.2">
      <c r="A637" s="288" t="s">
        <v>642</v>
      </c>
      <c r="B637" s="288" t="s">
        <v>634</v>
      </c>
      <c r="C637" s="288" t="s">
        <v>630</v>
      </c>
      <c r="D637" s="288"/>
      <c r="E637" s="81" t="s">
        <v>122</v>
      </c>
      <c r="F637" s="110"/>
      <c r="G637" s="110">
        <v>51500000</v>
      </c>
      <c r="H637" s="108">
        <f t="shared" si="173"/>
        <v>51500000</v>
      </c>
      <c r="I637" s="112"/>
      <c r="J637" s="112">
        <v>72000000</v>
      </c>
      <c r="K637" s="108">
        <f t="shared" si="171"/>
        <v>72000000</v>
      </c>
      <c r="L637" s="112"/>
      <c r="M637" s="112"/>
      <c r="N637" s="111">
        <f t="shared" si="172"/>
        <v>0</v>
      </c>
      <c r="O637" s="31"/>
    </row>
    <row r="638" spans="1:16" outlineLevel="2" x14ac:dyDescent="0.2">
      <c r="A638" s="288" t="s">
        <v>642</v>
      </c>
      <c r="B638" s="288" t="s">
        <v>634</v>
      </c>
      <c r="C638" s="288" t="s">
        <v>631</v>
      </c>
      <c r="D638" s="288"/>
      <c r="E638" s="81" t="s">
        <v>641</v>
      </c>
      <c r="F638" s="110"/>
      <c r="G638" s="110"/>
      <c r="H638" s="108">
        <f t="shared" si="173"/>
        <v>0</v>
      </c>
      <c r="I638" s="112"/>
      <c r="J638" s="112"/>
      <c r="K638" s="108">
        <f t="shared" si="171"/>
        <v>0</v>
      </c>
      <c r="L638" s="112"/>
      <c r="M638" s="112"/>
      <c r="N638" s="111">
        <f t="shared" si="172"/>
        <v>0</v>
      </c>
      <c r="O638" s="31"/>
    </row>
    <row r="639" spans="1:16" outlineLevel="2" x14ac:dyDescent="0.2">
      <c r="A639" s="288" t="s">
        <v>642</v>
      </c>
      <c r="B639" s="288" t="s">
        <v>634</v>
      </c>
      <c r="C639" s="288" t="s">
        <v>632</v>
      </c>
      <c r="D639" s="288"/>
      <c r="E639" s="81" t="s">
        <v>669</v>
      </c>
      <c r="F639" s="110"/>
      <c r="G639" s="110"/>
      <c r="H639" s="108">
        <f t="shared" si="173"/>
        <v>0</v>
      </c>
      <c r="I639" s="112"/>
      <c r="J639" s="112"/>
      <c r="K639" s="108">
        <f t="shared" ref="K639" si="174">I639+J639</f>
        <v>0</v>
      </c>
      <c r="L639" s="112"/>
      <c r="M639" s="112"/>
      <c r="N639" s="111">
        <f t="shared" ref="N639" si="175">L639+M639</f>
        <v>0</v>
      </c>
      <c r="O639" s="31"/>
    </row>
    <row r="640" spans="1:16" outlineLevel="2" x14ac:dyDescent="0.2">
      <c r="A640" s="288" t="s">
        <v>642</v>
      </c>
      <c r="B640" s="288" t="s">
        <v>634</v>
      </c>
      <c r="C640" s="288" t="s">
        <v>634</v>
      </c>
      <c r="D640" s="288"/>
      <c r="E640" s="81" t="s">
        <v>1459</v>
      </c>
      <c r="F640" s="110"/>
      <c r="G640" s="110"/>
      <c r="H640" s="108">
        <f t="shared" ref="H640:H645" si="176">F640+G640</f>
        <v>0</v>
      </c>
      <c r="I640" s="112"/>
      <c r="J640" s="112"/>
      <c r="K640" s="108">
        <f>I640+J640</f>
        <v>0</v>
      </c>
      <c r="L640" s="112"/>
      <c r="M640" s="112"/>
      <c r="N640" s="111">
        <f t="shared" si="172"/>
        <v>0</v>
      </c>
      <c r="O640" s="31"/>
    </row>
    <row r="641" spans="1:16" ht="12" outlineLevel="2" thickBot="1" x14ac:dyDescent="0.25">
      <c r="A641" s="288" t="s">
        <v>642</v>
      </c>
      <c r="B641" s="288" t="s">
        <v>634</v>
      </c>
      <c r="C641" s="288" t="s">
        <v>635</v>
      </c>
      <c r="D641" s="288"/>
      <c r="E641" s="81" t="s">
        <v>1903</v>
      </c>
      <c r="F641" s="110"/>
      <c r="G641" s="110"/>
      <c r="H641" s="108">
        <f t="shared" si="176"/>
        <v>0</v>
      </c>
      <c r="I641" s="110"/>
      <c r="J641" s="447"/>
      <c r="K641" s="108">
        <f>I641+J641</f>
        <v>0</v>
      </c>
      <c r="L641" s="112"/>
      <c r="M641" s="112"/>
      <c r="N641" s="111">
        <f>L641+M641</f>
        <v>0</v>
      </c>
      <c r="O641" s="22"/>
    </row>
    <row r="642" spans="1:16" ht="12" outlineLevel="1" thickBot="1" x14ac:dyDescent="0.25">
      <c r="A642" s="283" t="s">
        <v>642</v>
      </c>
      <c r="B642" s="283" t="s">
        <v>635</v>
      </c>
      <c r="C642" s="283"/>
      <c r="D642" s="283"/>
      <c r="E642" s="80" t="s">
        <v>623</v>
      </c>
      <c r="F642" s="124"/>
      <c r="G642" s="124"/>
      <c r="H642" s="121">
        <f t="shared" si="176"/>
        <v>0</v>
      </c>
      <c r="I642" s="125"/>
      <c r="J642" s="125"/>
      <c r="K642" s="121">
        <f t="shared" si="171"/>
        <v>0</v>
      </c>
      <c r="L642" s="125"/>
      <c r="M642" s="125"/>
      <c r="N642" s="122">
        <f t="shared" si="172"/>
        <v>0</v>
      </c>
      <c r="O642" s="33"/>
    </row>
    <row r="643" spans="1:16" ht="12.75" collapsed="1" thickTop="1" thickBot="1" x14ac:dyDescent="0.25">
      <c r="A643" s="282" t="s">
        <v>643</v>
      </c>
      <c r="B643" s="282"/>
      <c r="C643" s="282"/>
      <c r="D643" s="282"/>
      <c r="E643" s="157" t="s">
        <v>123</v>
      </c>
      <c r="F643" s="106">
        <f>+F644+F648+F652</f>
        <v>0</v>
      </c>
      <c r="G643" s="106">
        <f>+G644+G648+G652</f>
        <v>0</v>
      </c>
      <c r="H643" s="106">
        <f t="shared" si="176"/>
        <v>0</v>
      </c>
      <c r="I643" s="106">
        <f>+I644+I648+I652</f>
        <v>0</v>
      </c>
      <c r="J643" s="106">
        <f>+J644+J648+J652</f>
        <v>0</v>
      </c>
      <c r="K643" s="106">
        <f t="shared" si="171"/>
        <v>0</v>
      </c>
      <c r="L643" s="106">
        <f>+L644+L648+L652</f>
        <v>0</v>
      </c>
      <c r="M643" s="106">
        <f>+M644+M648+M652</f>
        <v>0</v>
      </c>
      <c r="N643" s="106">
        <f t="shared" si="172"/>
        <v>0</v>
      </c>
      <c r="O643" s="38"/>
    </row>
    <row r="644" spans="1:16" ht="12" hidden="1" outlineLevel="1" thickBot="1" x14ac:dyDescent="0.25">
      <c r="A644" s="283" t="s">
        <v>643</v>
      </c>
      <c r="B644" s="283" t="s">
        <v>630</v>
      </c>
      <c r="C644" s="283"/>
      <c r="D644" s="283"/>
      <c r="E644" s="80" t="s">
        <v>153</v>
      </c>
      <c r="F644" s="121">
        <f>F645+F646+F647</f>
        <v>0</v>
      </c>
      <c r="G644" s="121">
        <f>G645+G646+G647</f>
        <v>0</v>
      </c>
      <c r="H644" s="121">
        <f t="shared" si="176"/>
        <v>0</v>
      </c>
      <c r="I644" s="121">
        <f>I645+I646+I647</f>
        <v>0</v>
      </c>
      <c r="J644" s="121">
        <f>J645+J646+J647</f>
        <v>0</v>
      </c>
      <c r="K644" s="121">
        <f>I644+J644</f>
        <v>0</v>
      </c>
      <c r="L644" s="121">
        <f>L645+L646+L647</f>
        <v>0</v>
      </c>
      <c r="M644" s="121">
        <f>M645+M646+M647</f>
        <v>0</v>
      </c>
      <c r="N644" s="122">
        <f>L644+M644</f>
        <v>0</v>
      </c>
      <c r="O644" s="33"/>
    </row>
    <row r="645" spans="1:16" hidden="1" outlineLevel="2" x14ac:dyDescent="0.2">
      <c r="A645" s="288" t="s">
        <v>643</v>
      </c>
      <c r="B645" s="288" t="s">
        <v>630</v>
      </c>
      <c r="C645" s="288" t="s">
        <v>630</v>
      </c>
      <c r="D645" s="288"/>
      <c r="E645" s="81" t="s">
        <v>124</v>
      </c>
      <c r="F645" s="110"/>
      <c r="G645" s="110"/>
      <c r="H645" s="108">
        <f t="shared" si="176"/>
        <v>0</v>
      </c>
      <c r="I645" s="110"/>
      <c r="J645" s="110"/>
      <c r="K645" s="108">
        <f t="shared" si="171"/>
        <v>0</v>
      </c>
      <c r="L645" s="110"/>
      <c r="M645" s="110"/>
      <c r="N645" s="111">
        <f t="shared" si="172"/>
        <v>0</v>
      </c>
      <c r="O645" s="31"/>
    </row>
    <row r="646" spans="1:16" s="8" customFormat="1" hidden="1" outlineLevel="2" x14ac:dyDescent="0.2">
      <c r="A646" s="288" t="s">
        <v>643</v>
      </c>
      <c r="B646" s="288" t="s">
        <v>630</v>
      </c>
      <c r="C646" s="288" t="s">
        <v>631</v>
      </c>
      <c r="D646" s="288"/>
      <c r="E646" s="81" t="s">
        <v>125</v>
      </c>
      <c r="F646" s="110"/>
      <c r="G646" s="110"/>
      <c r="H646" s="108">
        <f t="shared" si="170"/>
        <v>0</v>
      </c>
      <c r="I646" s="110"/>
      <c r="J646" s="110"/>
      <c r="K646" s="108">
        <f t="shared" si="171"/>
        <v>0</v>
      </c>
      <c r="L646" s="110"/>
      <c r="M646" s="110"/>
      <c r="N646" s="111">
        <f t="shared" si="172"/>
        <v>0</v>
      </c>
      <c r="O646" s="31"/>
      <c r="P646" s="1"/>
    </row>
    <row r="647" spans="1:16" s="8" customFormat="1" ht="12" hidden="1" outlineLevel="2" thickBot="1" x14ac:dyDescent="0.25">
      <c r="A647" s="288" t="s">
        <v>643</v>
      </c>
      <c r="B647" s="288" t="s">
        <v>630</v>
      </c>
      <c r="C647" s="288" t="s">
        <v>632</v>
      </c>
      <c r="D647" s="288"/>
      <c r="E647" s="81" t="s">
        <v>126</v>
      </c>
      <c r="F647" s="110"/>
      <c r="G647" s="110"/>
      <c r="H647" s="108">
        <f t="shared" si="170"/>
        <v>0</v>
      </c>
      <c r="I647" s="110"/>
      <c r="J647" s="110"/>
      <c r="K647" s="108">
        <f t="shared" si="171"/>
        <v>0</v>
      </c>
      <c r="L647" s="110"/>
      <c r="M647" s="110"/>
      <c r="N647" s="111">
        <f t="shared" si="172"/>
        <v>0</v>
      </c>
      <c r="O647" s="31"/>
      <c r="P647" s="1"/>
    </row>
    <row r="648" spans="1:16" ht="12" hidden="1" outlineLevel="1" thickBot="1" x14ac:dyDescent="0.25">
      <c r="A648" s="283" t="s">
        <v>643</v>
      </c>
      <c r="B648" s="283" t="s">
        <v>631</v>
      </c>
      <c r="C648" s="283"/>
      <c r="D648" s="283"/>
      <c r="E648" s="80" t="s">
        <v>154</v>
      </c>
      <c r="F648" s="121">
        <f>+F649+F650+F651</f>
        <v>0</v>
      </c>
      <c r="G648" s="121">
        <f>+G649+G650+G651</f>
        <v>0</v>
      </c>
      <c r="H648" s="121">
        <f>F648+G648</f>
        <v>0</v>
      </c>
      <c r="I648" s="121">
        <f>+I649+I650+I651</f>
        <v>0</v>
      </c>
      <c r="J648" s="121">
        <f>+J649+J650+J651</f>
        <v>0</v>
      </c>
      <c r="K648" s="121">
        <f>I648+J648</f>
        <v>0</v>
      </c>
      <c r="L648" s="121">
        <f>+L649+L650+L651</f>
        <v>0</v>
      </c>
      <c r="M648" s="121">
        <f>+M649+M650+M651</f>
        <v>0</v>
      </c>
      <c r="N648" s="122">
        <f>L648+M648</f>
        <v>0</v>
      </c>
      <c r="O648" s="33"/>
    </row>
    <row r="649" spans="1:16" hidden="1" outlineLevel="2" x14ac:dyDescent="0.2">
      <c r="A649" s="288" t="s">
        <v>643</v>
      </c>
      <c r="B649" s="288" t="s">
        <v>631</v>
      </c>
      <c r="C649" s="288" t="s">
        <v>630</v>
      </c>
      <c r="D649" s="288"/>
      <c r="E649" s="81" t="s">
        <v>124</v>
      </c>
      <c r="F649" s="110"/>
      <c r="G649" s="110"/>
      <c r="H649" s="108">
        <f>F649+G649</f>
        <v>0</v>
      </c>
      <c r="I649" s="110"/>
      <c r="J649" s="110"/>
      <c r="K649" s="108">
        <f>I649+J649</f>
        <v>0</v>
      </c>
      <c r="L649" s="110"/>
      <c r="M649" s="110"/>
      <c r="N649" s="111">
        <f t="shared" si="172"/>
        <v>0</v>
      </c>
      <c r="O649" s="31"/>
    </row>
    <row r="650" spans="1:16" s="8" customFormat="1" hidden="1" outlineLevel="2" x14ac:dyDescent="0.2">
      <c r="A650" s="288" t="s">
        <v>643</v>
      </c>
      <c r="B650" s="288" t="s">
        <v>631</v>
      </c>
      <c r="C650" s="288" t="s">
        <v>631</v>
      </c>
      <c r="D650" s="288"/>
      <c r="E650" s="81" t="s">
        <v>125</v>
      </c>
      <c r="F650" s="110"/>
      <c r="G650" s="110"/>
      <c r="H650" s="108">
        <f t="shared" si="170"/>
        <v>0</v>
      </c>
      <c r="I650" s="110"/>
      <c r="J650" s="110"/>
      <c r="K650" s="108">
        <f t="shared" si="171"/>
        <v>0</v>
      </c>
      <c r="L650" s="110"/>
      <c r="M650" s="110"/>
      <c r="N650" s="111">
        <f t="shared" si="172"/>
        <v>0</v>
      </c>
      <c r="O650" s="31"/>
      <c r="P650" s="1"/>
    </row>
    <row r="651" spans="1:16" s="8" customFormat="1" ht="12" hidden="1" outlineLevel="2" thickBot="1" x14ac:dyDescent="0.25">
      <c r="A651" s="295" t="s">
        <v>643</v>
      </c>
      <c r="B651" s="295" t="s">
        <v>631</v>
      </c>
      <c r="C651" s="295" t="s">
        <v>632</v>
      </c>
      <c r="D651" s="295"/>
      <c r="E651" s="160" t="s">
        <v>126</v>
      </c>
      <c r="F651" s="145"/>
      <c r="G651" s="145"/>
      <c r="H651" s="146">
        <f t="shared" si="170"/>
        <v>0</v>
      </c>
      <c r="I651" s="147"/>
      <c r="J651" s="147"/>
      <c r="K651" s="146">
        <f t="shared" si="171"/>
        <v>0</v>
      </c>
      <c r="L651" s="147"/>
      <c r="M651" s="147"/>
      <c r="N651" s="146">
        <f t="shared" si="172"/>
        <v>0</v>
      </c>
      <c r="O651" s="148"/>
      <c r="P651" s="1"/>
    </row>
    <row r="652" spans="1:16" ht="12" hidden="1" outlineLevel="1" thickBot="1" x14ac:dyDescent="0.25">
      <c r="A652" s="293" t="s">
        <v>643</v>
      </c>
      <c r="B652" s="293" t="s">
        <v>632</v>
      </c>
      <c r="C652" s="293"/>
      <c r="D652" s="293"/>
      <c r="E652" s="161" t="s">
        <v>155</v>
      </c>
      <c r="F652" s="126">
        <f>+F653+F654+F655</f>
        <v>0</v>
      </c>
      <c r="G652" s="126">
        <f>+G653+G654+G655</f>
        <v>0</v>
      </c>
      <c r="H652" s="126">
        <f>F652+G652</f>
        <v>0</v>
      </c>
      <c r="I652" s="126">
        <f>+I653+I654+I655</f>
        <v>0</v>
      </c>
      <c r="J652" s="126">
        <f>+J653+J654+J655</f>
        <v>0</v>
      </c>
      <c r="K652" s="126">
        <f>I652+J652</f>
        <v>0</v>
      </c>
      <c r="L652" s="126">
        <f>+L653+L654+L655</f>
        <v>0</v>
      </c>
      <c r="M652" s="126">
        <f>+M653+M654+M655</f>
        <v>0</v>
      </c>
      <c r="N652" s="126">
        <f>L652+M652</f>
        <v>0</v>
      </c>
      <c r="O652" s="51"/>
    </row>
    <row r="653" spans="1:16" hidden="1" outlineLevel="2" x14ac:dyDescent="0.2">
      <c r="A653" s="288" t="s">
        <v>643</v>
      </c>
      <c r="B653" s="288" t="s">
        <v>632</v>
      </c>
      <c r="C653" s="288" t="s">
        <v>630</v>
      </c>
      <c r="D653" s="288"/>
      <c r="E653" s="81" t="s">
        <v>124</v>
      </c>
      <c r="F653" s="114"/>
      <c r="G653" s="114"/>
      <c r="H653" s="115">
        <f t="shared" si="170"/>
        <v>0</v>
      </c>
      <c r="I653" s="114"/>
      <c r="J653" s="114"/>
      <c r="K653" s="115">
        <f t="shared" si="171"/>
        <v>0</v>
      </c>
      <c r="L653" s="114"/>
      <c r="M653" s="114"/>
      <c r="N653" s="115">
        <f t="shared" si="172"/>
        <v>0</v>
      </c>
      <c r="O653" s="52"/>
    </row>
    <row r="654" spans="1:16" s="8" customFormat="1" hidden="1" outlineLevel="2" x14ac:dyDescent="0.2">
      <c r="A654" s="288" t="s">
        <v>643</v>
      </c>
      <c r="B654" s="288" t="s">
        <v>632</v>
      </c>
      <c r="C654" s="288" t="s">
        <v>631</v>
      </c>
      <c r="D654" s="288"/>
      <c r="E654" s="81" t="s">
        <v>125</v>
      </c>
      <c r="F654" s="110"/>
      <c r="G654" s="110"/>
      <c r="H654" s="108">
        <f t="shared" si="170"/>
        <v>0</v>
      </c>
      <c r="I654" s="110"/>
      <c r="J654" s="110"/>
      <c r="K654" s="108">
        <f t="shared" si="171"/>
        <v>0</v>
      </c>
      <c r="L654" s="110"/>
      <c r="M654" s="110"/>
      <c r="N654" s="108">
        <f t="shared" si="172"/>
        <v>0</v>
      </c>
      <c r="O654" s="36"/>
      <c r="P654" s="1"/>
    </row>
    <row r="655" spans="1:16" s="8" customFormat="1" ht="12" hidden="1" outlineLevel="2" thickBot="1" x14ac:dyDescent="0.25">
      <c r="A655" s="296" t="s">
        <v>643</v>
      </c>
      <c r="B655" s="296" t="s">
        <v>632</v>
      </c>
      <c r="C655" s="296" t="s">
        <v>632</v>
      </c>
      <c r="D655" s="296"/>
      <c r="E655" s="158" t="s">
        <v>126</v>
      </c>
      <c r="F655" s="135"/>
      <c r="G655" s="135"/>
      <c r="H655" s="136">
        <f t="shared" si="170"/>
        <v>0</v>
      </c>
      <c r="I655" s="149"/>
      <c r="J655" s="149"/>
      <c r="K655" s="136">
        <f t="shared" si="171"/>
        <v>0</v>
      </c>
      <c r="L655" s="149"/>
      <c r="M655" s="149"/>
      <c r="N655" s="136">
        <f t="shared" si="172"/>
        <v>0</v>
      </c>
      <c r="O655" s="150"/>
      <c r="P655" s="1"/>
    </row>
    <row r="656" spans="1:16" s="8" customFormat="1" ht="12.75" collapsed="1" thickTop="1" thickBot="1" x14ac:dyDescent="0.25">
      <c r="A656" s="297" t="s">
        <v>644</v>
      </c>
      <c r="B656" s="297"/>
      <c r="C656" s="297"/>
      <c r="D656" s="297"/>
      <c r="E656" s="162" t="s">
        <v>127</v>
      </c>
      <c r="F656" s="138">
        <f>+F657+F661+F665+F669</f>
        <v>0</v>
      </c>
      <c r="G656" s="138">
        <f>+G657+G661+G665+G669</f>
        <v>0</v>
      </c>
      <c r="H656" s="138">
        <f>F656+G656</f>
        <v>0</v>
      </c>
      <c r="I656" s="138">
        <f>+I657+I661+I665+I669</f>
        <v>0</v>
      </c>
      <c r="J656" s="138">
        <f>+J657+J661+J665+J669</f>
        <v>0</v>
      </c>
      <c r="K656" s="138">
        <f>I656+J656</f>
        <v>0</v>
      </c>
      <c r="L656" s="138">
        <f>+L657+L661+L665+L669</f>
        <v>0</v>
      </c>
      <c r="M656" s="138">
        <f>+M657+M661+M665+M669</f>
        <v>0</v>
      </c>
      <c r="N656" s="138">
        <f>L656+M656</f>
        <v>0</v>
      </c>
      <c r="O656" s="151"/>
      <c r="P656" s="1"/>
    </row>
    <row r="657" spans="1:16" ht="12.75" hidden="1" outlineLevel="1" collapsed="1" thickTop="1" thickBot="1" x14ac:dyDescent="0.25">
      <c r="A657" s="293" t="s">
        <v>644</v>
      </c>
      <c r="B657" s="293" t="s">
        <v>630</v>
      </c>
      <c r="C657" s="293"/>
      <c r="D657" s="293"/>
      <c r="E657" s="161" t="s">
        <v>153</v>
      </c>
      <c r="F657" s="126">
        <f>+F658+F659+F660</f>
        <v>0</v>
      </c>
      <c r="G657" s="126">
        <f>+G658+G659+G660</f>
        <v>0</v>
      </c>
      <c r="H657" s="126">
        <f>F657+G657</f>
        <v>0</v>
      </c>
      <c r="I657" s="126">
        <f>+I658+I659+I660</f>
        <v>0</v>
      </c>
      <c r="J657" s="126">
        <f>+J658+J659+J660</f>
        <v>0</v>
      </c>
      <c r="K657" s="126">
        <f>I657+J657</f>
        <v>0</v>
      </c>
      <c r="L657" s="126">
        <f>+L658+L659+L660</f>
        <v>0</v>
      </c>
      <c r="M657" s="126">
        <f>+M658+M659+M660</f>
        <v>0</v>
      </c>
      <c r="N657" s="127">
        <f>L657+M657</f>
        <v>0</v>
      </c>
      <c r="O657" s="152"/>
      <c r="P657" s="105"/>
    </row>
    <row r="658" spans="1:16" s="8" customFormat="1" hidden="1" outlineLevel="2" x14ac:dyDescent="0.2">
      <c r="A658" s="285" t="s">
        <v>644</v>
      </c>
      <c r="B658" s="285" t="s">
        <v>630</v>
      </c>
      <c r="C658" s="285" t="s">
        <v>630</v>
      </c>
      <c r="D658" s="285"/>
      <c r="E658" s="81" t="s">
        <v>124</v>
      </c>
      <c r="F658" s="114"/>
      <c r="G658" s="114"/>
      <c r="H658" s="115">
        <f t="shared" si="170"/>
        <v>0</v>
      </c>
      <c r="I658" s="114"/>
      <c r="J658" s="114"/>
      <c r="K658" s="115">
        <f>I658+J658</f>
        <v>0</v>
      </c>
      <c r="L658" s="114"/>
      <c r="M658" s="114"/>
      <c r="N658" s="120">
        <f t="shared" si="172"/>
        <v>0</v>
      </c>
      <c r="O658" s="25"/>
      <c r="P658" s="1"/>
    </row>
    <row r="659" spans="1:16" s="8" customFormat="1" hidden="1" outlineLevel="2" x14ac:dyDescent="0.2">
      <c r="A659" s="288" t="s">
        <v>644</v>
      </c>
      <c r="B659" s="288" t="s">
        <v>630</v>
      </c>
      <c r="C659" s="288" t="s">
        <v>631</v>
      </c>
      <c r="D659" s="288"/>
      <c r="E659" s="81" t="s">
        <v>125</v>
      </c>
      <c r="F659" s="110"/>
      <c r="G659" s="110"/>
      <c r="H659" s="108">
        <f t="shared" si="170"/>
        <v>0</v>
      </c>
      <c r="I659" s="110"/>
      <c r="J659" s="110"/>
      <c r="K659" s="108">
        <f t="shared" si="171"/>
        <v>0</v>
      </c>
      <c r="L659" s="110"/>
      <c r="M659" s="110"/>
      <c r="N659" s="111">
        <f t="shared" si="172"/>
        <v>0</v>
      </c>
      <c r="O659" s="31"/>
      <c r="P659" s="1"/>
    </row>
    <row r="660" spans="1:16" s="8" customFormat="1" ht="12" hidden="1" outlineLevel="2" thickBot="1" x14ac:dyDescent="0.25">
      <c r="A660" s="288" t="s">
        <v>644</v>
      </c>
      <c r="B660" s="288" t="s">
        <v>630</v>
      </c>
      <c r="C660" s="288" t="s">
        <v>632</v>
      </c>
      <c r="D660" s="288"/>
      <c r="E660" s="81" t="s">
        <v>126</v>
      </c>
      <c r="F660" s="110"/>
      <c r="G660" s="110"/>
      <c r="H660" s="108">
        <f t="shared" si="170"/>
        <v>0</v>
      </c>
      <c r="I660" s="110"/>
      <c r="J660" s="110"/>
      <c r="K660" s="108">
        <f t="shared" si="171"/>
        <v>0</v>
      </c>
      <c r="L660" s="110"/>
      <c r="M660" s="110"/>
      <c r="N660" s="111">
        <f t="shared" si="172"/>
        <v>0</v>
      </c>
      <c r="O660" s="31"/>
      <c r="P660" s="1"/>
    </row>
    <row r="661" spans="1:16" ht="12" hidden="1" outlineLevel="1" thickBot="1" x14ac:dyDescent="0.25">
      <c r="A661" s="283" t="s">
        <v>644</v>
      </c>
      <c r="B661" s="283" t="s">
        <v>631</v>
      </c>
      <c r="C661" s="283"/>
      <c r="D661" s="283"/>
      <c r="E661" s="80" t="s">
        <v>154</v>
      </c>
      <c r="F661" s="121">
        <f>+F662+F663+F664</f>
        <v>0</v>
      </c>
      <c r="G661" s="121">
        <f>+G662+G663+G664</f>
        <v>0</v>
      </c>
      <c r="H661" s="121">
        <f>F661+G661</f>
        <v>0</v>
      </c>
      <c r="I661" s="121">
        <f>+I662+I663+I664</f>
        <v>0</v>
      </c>
      <c r="J661" s="121">
        <f>+J662+J663+J664</f>
        <v>0</v>
      </c>
      <c r="K661" s="107">
        <f>I661+J661</f>
        <v>0</v>
      </c>
      <c r="L661" s="121">
        <f>+L662+L663+L664</f>
        <v>0</v>
      </c>
      <c r="M661" s="121">
        <f>+M662+M663+M664</f>
        <v>0</v>
      </c>
      <c r="N661" s="122">
        <f>L661+M661</f>
        <v>0</v>
      </c>
      <c r="O661" s="33"/>
    </row>
    <row r="662" spans="1:16" s="8" customFormat="1" hidden="1" outlineLevel="2" x14ac:dyDescent="0.2">
      <c r="A662" s="285" t="s">
        <v>644</v>
      </c>
      <c r="B662" s="285" t="s">
        <v>631</v>
      </c>
      <c r="C662" s="285" t="s">
        <v>630</v>
      </c>
      <c r="D662" s="285"/>
      <c r="E662" s="81" t="s">
        <v>124</v>
      </c>
      <c r="F662" s="114"/>
      <c r="G662" s="114"/>
      <c r="H662" s="115">
        <f t="shared" si="170"/>
        <v>0</v>
      </c>
      <c r="I662" s="114"/>
      <c r="J662" s="114"/>
      <c r="K662" s="142">
        <f t="shared" si="171"/>
        <v>0</v>
      </c>
      <c r="L662" s="114"/>
      <c r="M662" s="114"/>
      <c r="N662" s="120">
        <f t="shared" si="172"/>
        <v>0</v>
      </c>
      <c r="O662" s="25"/>
      <c r="P662" s="1"/>
    </row>
    <row r="663" spans="1:16" s="8" customFormat="1" hidden="1" outlineLevel="2" x14ac:dyDescent="0.2">
      <c r="A663" s="288" t="s">
        <v>644</v>
      </c>
      <c r="B663" s="288" t="s">
        <v>631</v>
      </c>
      <c r="C663" s="288" t="s">
        <v>631</v>
      </c>
      <c r="D663" s="288"/>
      <c r="E663" s="81" t="s">
        <v>125</v>
      </c>
      <c r="F663" s="110"/>
      <c r="G663" s="110"/>
      <c r="H663" s="108">
        <f t="shared" si="170"/>
        <v>0</v>
      </c>
      <c r="I663" s="110"/>
      <c r="J663" s="110"/>
      <c r="K663" s="108">
        <f t="shared" si="171"/>
        <v>0</v>
      </c>
      <c r="L663" s="110"/>
      <c r="M663" s="110"/>
      <c r="N663" s="111">
        <f t="shared" si="172"/>
        <v>0</v>
      </c>
      <c r="O663" s="31"/>
      <c r="P663" s="1"/>
    </row>
    <row r="664" spans="1:16" s="16" customFormat="1" ht="12" hidden="1" outlineLevel="2" thickBot="1" x14ac:dyDescent="0.25">
      <c r="A664" s="296" t="s">
        <v>644</v>
      </c>
      <c r="B664" s="296" t="s">
        <v>631</v>
      </c>
      <c r="C664" s="296" t="s">
        <v>632</v>
      </c>
      <c r="D664" s="296"/>
      <c r="E664" s="81" t="s">
        <v>126</v>
      </c>
      <c r="F664" s="135"/>
      <c r="G664" s="135"/>
      <c r="H664" s="136">
        <f t="shared" si="170"/>
        <v>0</v>
      </c>
      <c r="I664" s="135"/>
      <c r="J664" s="135"/>
      <c r="K664" s="136">
        <f t="shared" si="171"/>
        <v>0</v>
      </c>
      <c r="L664" s="135"/>
      <c r="M664" s="135"/>
      <c r="N664" s="137">
        <f t="shared" si="172"/>
        <v>0</v>
      </c>
      <c r="O664" s="27"/>
      <c r="P664" s="1"/>
    </row>
    <row r="665" spans="1:16" s="15" customFormat="1" ht="12" hidden="1" outlineLevel="1" thickBot="1" x14ac:dyDescent="0.25">
      <c r="A665" s="283" t="s">
        <v>644</v>
      </c>
      <c r="B665" s="283" t="s">
        <v>632</v>
      </c>
      <c r="C665" s="283"/>
      <c r="D665" s="283"/>
      <c r="E665" s="80" t="s">
        <v>155</v>
      </c>
      <c r="F665" s="121">
        <f>+F666+F667+F668</f>
        <v>0</v>
      </c>
      <c r="G665" s="121">
        <f>+G666+G667+G668</f>
        <v>0</v>
      </c>
      <c r="H665" s="121">
        <f>F665+G665</f>
        <v>0</v>
      </c>
      <c r="I665" s="121">
        <f>+I666+I667+I668</f>
        <v>0</v>
      </c>
      <c r="J665" s="121">
        <f>+J666+J667+J668</f>
        <v>0</v>
      </c>
      <c r="K665" s="121">
        <f>I665+J665</f>
        <v>0</v>
      </c>
      <c r="L665" s="121">
        <f>+L666+L667+L668</f>
        <v>0</v>
      </c>
      <c r="M665" s="121">
        <f>+M666+M667+M668</f>
        <v>0</v>
      </c>
      <c r="N665" s="122">
        <f>L665+M665</f>
        <v>0</v>
      </c>
      <c r="O665" s="33"/>
      <c r="P665" s="1"/>
    </row>
    <row r="666" spans="1:16" hidden="1" outlineLevel="2" x14ac:dyDescent="0.2">
      <c r="A666" s="285" t="s">
        <v>644</v>
      </c>
      <c r="B666" s="285" t="s">
        <v>632</v>
      </c>
      <c r="C666" s="285" t="s">
        <v>630</v>
      </c>
      <c r="D666" s="285"/>
      <c r="E666" s="81" t="s">
        <v>124</v>
      </c>
      <c r="F666" s="114"/>
      <c r="G666" s="114"/>
      <c r="H666" s="115">
        <f t="shared" ref="H666:H668" si="177">F666+G666</f>
        <v>0</v>
      </c>
      <c r="I666" s="114"/>
      <c r="J666" s="114"/>
      <c r="K666" s="115">
        <f t="shared" ref="K666:K672" si="178">I666+J666</f>
        <v>0</v>
      </c>
      <c r="L666" s="114"/>
      <c r="M666" s="114"/>
      <c r="N666" s="120">
        <f>L666+M666</f>
        <v>0</v>
      </c>
      <c r="O666" s="25"/>
    </row>
    <row r="667" spans="1:16" s="8" customFormat="1" hidden="1" outlineLevel="2" x14ac:dyDescent="0.2">
      <c r="A667" s="288" t="s">
        <v>644</v>
      </c>
      <c r="B667" s="288" t="s">
        <v>632</v>
      </c>
      <c r="C667" s="288" t="s">
        <v>631</v>
      </c>
      <c r="D667" s="288"/>
      <c r="E667" s="81" t="s">
        <v>125</v>
      </c>
      <c r="F667" s="110"/>
      <c r="G667" s="110"/>
      <c r="H667" s="108">
        <f t="shared" si="177"/>
        <v>0</v>
      </c>
      <c r="I667" s="110"/>
      <c r="J667" s="110"/>
      <c r="K667" s="108">
        <f t="shared" si="178"/>
        <v>0</v>
      </c>
      <c r="L667" s="110"/>
      <c r="M667" s="110"/>
      <c r="N667" s="111">
        <f t="shared" ref="N667:N672" si="179">L667+M667</f>
        <v>0</v>
      </c>
      <c r="O667" s="31"/>
      <c r="P667" s="1"/>
    </row>
    <row r="668" spans="1:16" s="8" customFormat="1" ht="12" hidden="1" outlineLevel="2" thickBot="1" x14ac:dyDescent="0.25">
      <c r="A668" s="295" t="s">
        <v>644</v>
      </c>
      <c r="B668" s="296" t="s">
        <v>632</v>
      </c>
      <c r="C668" s="296" t="s">
        <v>632</v>
      </c>
      <c r="D668" s="296"/>
      <c r="E668" s="158" t="s">
        <v>126</v>
      </c>
      <c r="F668" s="135"/>
      <c r="G668" s="135"/>
      <c r="H668" s="136">
        <f t="shared" si="177"/>
        <v>0</v>
      </c>
      <c r="I668" s="145"/>
      <c r="J668" s="145"/>
      <c r="K668" s="146">
        <f t="shared" si="178"/>
        <v>0</v>
      </c>
      <c r="L668" s="145"/>
      <c r="M668" s="145"/>
      <c r="N668" s="309">
        <f>L668+M668</f>
        <v>0</v>
      </c>
      <c r="O668" s="310"/>
      <c r="P668" s="1"/>
    </row>
    <row r="669" spans="1:16" ht="12" hidden="1" outlineLevel="1" thickBot="1" x14ac:dyDescent="0.25">
      <c r="A669" s="293" t="s">
        <v>644</v>
      </c>
      <c r="B669" s="283" t="s">
        <v>634</v>
      </c>
      <c r="C669" s="283"/>
      <c r="D669" s="283"/>
      <c r="E669" s="80" t="s">
        <v>137</v>
      </c>
      <c r="F669" s="121">
        <f>SUM(F670)</f>
        <v>0</v>
      </c>
      <c r="G669" s="121">
        <f>SUM(G670)</f>
        <v>0</v>
      </c>
      <c r="H669" s="121">
        <f>F669+G669</f>
        <v>0</v>
      </c>
      <c r="I669" s="121">
        <f>SUM(I670)</f>
        <v>0</v>
      </c>
      <c r="J669" s="121">
        <f>SUM(J670)</f>
        <v>0</v>
      </c>
      <c r="K669" s="126">
        <f>I669+J669</f>
        <v>0</v>
      </c>
      <c r="L669" s="121">
        <f>SUM(L670)</f>
        <v>0</v>
      </c>
      <c r="M669" s="121">
        <f>SUM(M670)</f>
        <v>0</v>
      </c>
      <c r="N669" s="153">
        <f>L669+M669</f>
        <v>0</v>
      </c>
      <c r="O669" s="436"/>
    </row>
    <row r="670" spans="1:16" ht="12" hidden="1" outlineLevel="2" thickBot="1" x14ac:dyDescent="0.25">
      <c r="A670" s="295" t="s">
        <v>644</v>
      </c>
      <c r="B670" s="296" t="s">
        <v>634</v>
      </c>
      <c r="C670" s="296" t="s">
        <v>630</v>
      </c>
      <c r="D670" s="296"/>
      <c r="E670" s="158" t="s">
        <v>1596</v>
      </c>
      <c r="F670" s="135"/>
      <c r="G670" s="135"/>
      <c r="H670" s="136">
        <f>F670+G670</f>
        <v>0</v>
      </c>
      <c r="I670" s="145"/>
      <c r="J670" s="145"/>
      <c r="K670" s="146">
        <f>I670+J670</f>
        <v>0</v>
      </c>
      <c r="L670" s="145"/>
      <c r="M670" s="145"/>
      <c r="N670" s="309">
        <f>L670+M670</f>
        <v>0</v>
      </c>
      <c r="O670" s="310"/>
    </row>
    <row r="671" spans="1:16" ht="24" customHeight="1" thickTop="1" thickBot="1" x14ac:dyDescent="0.25">
      <c r="A671" s="801" t="s">
        <v>129</v>
      </c>
      <c r="B671" s="802"/>
      <c r="C671" s="802"/>
      <c r="D671" s="802"/>
      <c r="E671" s="803"/>
      <c r="F671" s="308">
        <f>+F16+F29+F32+F559+F588+F592+F623+F632+F643+F656</f>
        <v>0</v>
      </c>
      <c r="G671" s="308">
        <f>+G16+G29+G32+G559+G588+G592+G623+G632+G643+G656</f>
        <v>17889881000</v>
      </c>
      <c r="H671" s="308">
        <f>F671+G671</f>
        <v>17889881000</v>
      </c>
      <c r="I671" s="134">
        <f>+I16+I29+I32+I559+I588+I592+I623+I632+I643+I656</f>
        <v>0</v>
      </c>
      <c r="J671" s="134">
        <f>+J16+J29+J32+J559+J588+J592+J623+J632+J643+J656</f>
        <v>24327089124</v>
      </c>
      <c r="K671" s="134">
        <f t="shared" si="178"/>
        <v>24327089124</v>
      </c>
      <c r="L671" s="138">
        <f>+L16+L29+L32+L559+L588+L592+L623+L632+L643+L656</f>
        <v>0</v>
      </c>
      <c r="M671" s="138">
        <f>+M16+M29+M32+M559+M588+M592+M623+M632+M643+M656</f>
        <v>337616497</v>
      </c>
      <c r="N671" s="138">
        <f>L671+M671</f>
        <v>337616497</v>
      </c>
      <c r="O671" s="53"/>
    </row>
    <row r="672" spans="1:16" ht="24" customHeight="1" thickTop="1" thickBot="1" x14ac:dyDescent="0.25">
      <c r="A672" s="804" t="s">
        <v>130</v>
      </c>
      <c r="B672" s="805"/>
      <c r="C672" s="805"/>
      <c r="D672" s="805"/>
      <c r="E672" s="806"/>
      <c r="F672" s="139"/>
      <c r="G672" s="140">
        <v>28036220000</v>
      </c>
      <c r="H672" s="106">
        <f>F672+G672</f>
        <v>28036220000</v>
      </c>
      <c r="I672" s="140"/>
      <c r="J672" s="140">
        <v>19490383000</v>
      </c>
      <c r="K672" s="106">
        <f t="shared" si="178"/>
        <v>19490383000</v>
      </c>
      <c r="L672" s="140"/>
      <c r="M672" s="141">
        <v>1203569045</v>
      </c>
      <c r="N672" s="319">
        <f t="shared" si="179"/>
        <v>1203569045</v>
      </c>
      <c r="O672" s="38"/>
    </row>
    <row r="673" spans="5:15" ht="24" customHeight="1" x14ac:dyDescent="0.2">
      <c r="E673" s="54"/>
      <c r="F673" s="1"/>
      <c r="G673" s="1"/>
      <c r="H673" s="1"/>
      <c r="I673" s="1"/>
      <c r="J673" s="1"/>
      <c r="K673" s="1"/>
      <c r="L673" s="1"/>
      <c r="M673" s="1"/>
      <c r="N673" s="1"/>
      <c r="O673" s="1"/>
    </row>
    <row r="674" spans="5:15" ht="24" customHeight="1" x14ac:dyDescent="0.2">
      <c r="E674" s="55" t="s">
        <v>131</v>
      </c>
      <c r="F674" s="1"/>
      <c r="G674" s="1"/>
      <c r="H674" s="1"/>
      <c r="I674" s="1"/>
      <c r="J674" s="1"/>
      <c r="K674" s="1"/>
      <c r="L674" s="1"/>
      <c r="M674" s="1"/>
      <c r="N674" s="1"/>
      <c r="O674" s="1"/>
    </row>
    <row r="675" spans="5:15" ht="24" customHeight="1" x14ac:dyDescent="0.2">
      <c r="E675" s="794" t="s">
        <v>30</v>
      </c>
      <c r="F675" s="795" t="s">
        <v>75</v>
      </c>
      <c r="G675" s="795"/>
      <c r="H675" s="795"/>
      <c r="I675" s="795" t="s">
        <v>76</v>
      </c>
      <c r="J675" s="795"/>
      <c r="K675" s="795"/>
      <c r="L675" s="798" t="s">
        <v>77</v>
      </c>
      <c r="M675" s="799"/>
      <c r="N675" s="800"/>
      <c r="O675" s="104"/>
    </row>
    <row r="676" spans="5:15" ht="42" customHeight="1" x14ac:dyDescent="0.2">
      <c r="E676" s="794"/>
      <c r="F676" s="103" t="s">
        <v>35</v>
      </c>
      <c r="G676" s="103" t="s">
        <v>82</v>
      </c>
      <c r="H676" s="103" t="s">
        <v>78</v>
      </c>
      <c r="I676" s="103" t="s">
        <v>35</v>
      </c>
      <c r="J676" s="103" t="s">
        <v>82</v>
      </c>
      <c r="K676" s="103" t="s">
        <v>78</v>
      </c>
      <c r="L676" s="103" t="s">
        <v>83</v>
      </c>
      <c r="M676" s="103" t="s">
        <v>82</v>
      </c>
      <c r="N676" s="103" t="s">
        <v>78</v>
      </c>
      <c r="O676" s="103" t="s">
        <v>78</v>
      </c>
    </row>
    <row r="677" spans="5:15" ht="24" customHeight="1" x14ac:dyDescent="0.2">
      <c r="E677" s="794"/>
      <c r="F677" s="17">
        <v>1</v>
      </c>
      <c r="G677" s="17">
        <v>2</v>
      </c>
      <c r="H677" s="17" t="s">
        <v>79</v>
      </c>
      <c r="I677" s="17">
        <v>4</v>
      </c>
      <c r="J677" s="17">
        <v>5</v>
      </c>
      <c r="K677" s="17" t="s">
        <v>80</v>
      </c>
      <c r="L677" s="17">
        <v>7</v>
      </c>
      <c r="M677" s="17">
        <v>8</v>
      </c>
      <c r="N677" s="103" t="s">
        <v>81</v>
      </c>
      <c r="O677" s="103" t="s">
        <v>81</v>
      </c>
    </row>
    <row r="678" spans="5:15" ht="24" customHeight="1" x14ac:dyDescent="0.2">
      <c r="E678" s="56" t="s">
        <v>132</v>
      </c>
      <c r="F678" s="18">
        <f t="shared" ref="F678:O678" si="180">+F16+F29+F32+F559+F588+F592+F623+F632</f>
        <v>0</v>
      </c>
      <c r="G678" s="18">
        <f t="shared" si="180"/>
        <v>17889881000</v>
      </c>
      <c r="H678" s="18">
        <f t="shared" si="180"/>
        <v>17889881000</v>
      </c>
      <c r="I678" s="18">
        <f t="shared" si="180"/>
        <v>0</v>
      </c>
      <c r="J678" s="18">
        <f t="shared" si="180"/>
        <v>24327089124</v>
      </c>
      <c r="K678" s="18">
        <f t="shared" si="180"/>
        <v>24327089124</v>
      </c>
      <c r="L678" s="18">
        <f t="shared" si="180"/>
        <v>0</v>
      </c>
      <c r="M678" s="18">
        <f t="shared" si="180"/>
        <v>337616497</v>
      </c>
      <c r="N678" s="18">
        <f t="shared" si="180"/>
        <v>337616497</v>
      </c>
      <c r="O678" s="18">
        <f t="shared" si="180"/>
        <v>0</v>
      </c>
    </row>
    <row r="679" spans="5:15" ht="24" customHeight="1" x14ac:dyDescent="0.2">
      <c r="E679" s="56" t="s">
        <v>133</v>
      </c>
      <c r="F679" s="18">
        <f t="shared" ref="F679:N679" si="181">+F643+F656</f>
        <v>0</v>
      </c>
      <c r="G679" s="18">
        <f t="shared" si="181"/>
        <v>0</v>
      </c>
      <c r="H679" s="18">
        <f t="shared" si="181"/>
        <v>0</v>
      </c>
      <c r="I679" s="18">
        <f t="shared" si="181"/>
        <v>0</v>
      </c>
      <c r="J679" s="18">
        <f>+J643+J656</f>
        <v>0</v>
      </c>
      <c r="K679" s="18">
        <f>+K643+K656</f>
        <v>0</v>
      </c>
      <c r="L679" s="18">
        <f>+L643+L656</f>
        <v>0</v>
      </c>
      <c r="M679" s="18">
        <f t="shared" si="181"/>
        <v>0</v>
      </c>
      <c r="N679" s="18">
        <f t="shared" si="181"/>
        <v>0</v>
      </c>
      <c r="O679" s="18">
        <f>+O643+O656</f>
        <v>0</v>
      </c>
    </row>
    <row r="680" spans="5:15" ht="24" customHeight="1" x14ac:dyDescent="0.2">
      <c r="E680" s="56" t="s">
        <v>36</v>
      </c>
      <c r="F680" s="18">
        <f>+F672</f>
        <v>0</v>
      </c>
      <c r="G680" s="18">
        <f t="shared" ref="G680:M680" si="182">+G672</f>
        <v>28036220000</v>
      </c>
      <c r="H680" s="18">
        <f t="shared" si="182"/>
        <v>28036220000</v>
      </c>
      <c r="I680" s="18">
        <f>+I672</f>
        <v>0</v>
      </c>
      <c r="J680" s="18">
        <f>+J672</f>
        <v>19490383000</v>
      </c>
      <c r="K680" s="18">
        <f>+K672</f>
        <v>19490383000</v>
      </c>
      <c r="L680" s="18">
        <f>+L672</f>
        <v>0</v>
      </c>
      <c r="M680" s="18">
        <f t="shared" si="182"/>
        <v>1203569045</v>
      </c>
      <c r="N680" s="18">
        <f>+N672</f>
        <v>1203569045</v>
      </c>
      <c r="O680" s="18">
        <f>+O672</f>
        <v>0</v>
      </c>
    </row>
    <row r="681" spans="5:15" ht="24" customHeight="1" x14ac:dyDescent="0.2">
      <c r="E681" s="54"/>
      <c r="F681" s="1"/>
      <c r="G681" s="1"/>
      <c r="H681" s="1"/>
      <c r="I681" s="1"/>
      <c r="J681" s="1"/>
      <c r="K681" s="1"/>
      <c r="L681" s="1"/>
      <c r="M681" s="1"/>
      <c r="N681" s="1"/>
      <c r="O681" s="1"/>
    </row>
    <row r="682" spans="5:15" ht="24" customHeight="1" x14ac:dyDescent="0.2">
      <c r="E682" s="54"/>
      <c r="F682" s="1"/>
      <c r="G682" s="1"/>
      <c r="H682" s="1"/>
      <c r="I682" s="1"/>
      <c r="J682" s="1"/>
      <c r="K682" s="1"/>
      <c r="L682" s="1"/>
      <c r="M682" s="1"/>
      <c r="N682" s="1"/>
      <c r="O682" s="1"/>
    </row>
    <row r="683" spans="5:15" ht="24" customHeight="1" x14ac:dyDescent="0.2">
      <c r="E683" s="54"/>
      <c r="F683" s="1"/>
      <c r="G683" s="1"/>
      <c r="H683" s="1"/>
      <c r="I683" s="1"/>
      <c r="J683" s="1"/>
      <c r="K683" s="1"/>
      <c r="L683" s="1"/>
      <c r="M683" s="1"/>
      <c r="N683" s="1"/>
      <c r="O683" s="1"/>
    </row>
    <row r="684" spans="5:15" ht="24" customHeight="1" x14ac:dyDescent="0.2">
      <c r="E684" s="54"/>
      <c r="F684" s="1"/>
      <c r="G684" s="1"/>
      <c r="H684" s="1"/>
      <c r="I684" s="1"/>
      <c r="J684" s="1"/>
      <c r="K684" s="1"/>
      <c r="L684" s="1"/>
      <c r="M684" s="1"/>
      <c r="N684" s="1"/>
      <c r="O684" s="1"/>
    </row>
    <row r="685" spans="5:15" ht="24" customHeight="1" x14ac:dyDescent="0.2">
      <c r="E685" s="54"/>
      <c r="F685" s="1"/>
      <c r="G685" s="1"/>
      <c r="H685" s="1"/>
      <c r="I685" s="1"/>
      <c r="J685" s="1"/>
      <c r="K685" s="1"/>
      <c r="L685" s="1"/>
      <c r="M685" s="1"/>
      <c r="N685" s="1"/>
      <c r="O685" s="1"/>
    </row>
    <row r="686" spans="5:15" ht="24" customHeight="1" x14ac:dyDescent="0.2">
      <c r="E686" s="54"/>
      <c r="F686" s="1"/>
      <c r="G686" s="1"/>
      <c r="H686" s="1"/>
      <c r="I686" s="1"/>
      <c r="J686" s="1"/>
      <c r="K686" s="1"/>
      <c r="L686" s="1"/>
      <c r="M686" s="1"/>
      <c r="N686" s="1"/>
      <c r="O686" s="1"/>
    </row>
    <row r="687" spans="5:15" ht="24" customHeight="1" x14ac:dyDescent="0.2">
      <c r="E687" s="54"/>
      <c r="F687" s="1"/>
      <c r="G687" s="1"/>
      <c r="H687" s="1"/>
      <c r="I687" s="1"/>
      <c r="J687" s="1"/>
      <c r="K687" s="1"/>
      <c r="L687" s="1"/>
      <c r="M687" s="1"/>
      <c r="N687" s="1"/>
      <c r="O687" s="1"/>
    </row>
    <row r="688" spans="5:15" ht="24" customHeight="1" x14ac:dyDescent="0.2">
      <c r="E688" s="54"/>
      <c r="F688" s="1"/>
      <c r="G688" s="1"/>
      <c r="H688" s="1"/>
      <c r="I688" s="1"/>
      <c r="J688" s="1"/>
      <c r="K688" s="1"/>
      <c r="L688" s="1"/>
      <c r="M688" s="1"/>
      <c r="N688" s="1"/>
      <c r="O688" s="1"/>
    </row>
    <row r="689" spans="5:15" ht="24" customHeight="1" x14ac:dyDescent="0.2">
      <c r="E689" s="54"/>
      <c r="F689" s="1"/>
      <c r="G689" s="1"/>
      <c r="H689" s="1"/>
      <c r="I689" s="1"/>
      <c r="J689" s="1"/>
      <c r="K689" s="1"/>
      <c r="L689" s="1"/>
      <c r="M689" s="1"/>
      <c r="N689" s="1"/>
      <c r="O689" s="1"/>
    </row>
    <row r="690" spans="5:15" ht="24" customHeight="1" x14ac:dyDescent="0.2">
      <c r="E690" s="54"/>
      <c r="F690" s="1"/>
      <c r="G690" s="1"/>
      <c r="H690" s="1"/>
      <c r="I690" s="1"/>
      <c r="J690" s="1"/>
      <c r="K690" s="1"/>
      <c r="L690" s="1"/>
      <c r="M690" s="1"/>
      <c r="N690" s="1"/>
      <c r="O690" s="1"/>
    </row>
    <row r="691" spans="5:15" ht="24" customHeight="1" x14ac:dyDescent="0.2">
      <c r="E691" s="54"/>
      <c r="F691" s="1"/>
      <c r="G691" s="1"/>
      <c r="H691" s="1"/>
      <c r="I691" s="1"/>
      <c r="J691" s="1"/>
      <c r="K691" s="1"/>
      <c r="L691" s="1"/>
      <c r="M691" s="1"/>
      <c r="N691" s="1"/>
      <c r="O691" s="1"/>
    </row>
    <row r="692" spans="5:15" ht="24" customHeight="1" x14ac:dyDescent="0.2">
      <c r="E692" s="54"/>
      <c r="F692" s="1"/>
      <c r="G692" s="1"/>
      <c r="H692" s="1"/>
      <c r="I692" s="1"/>
      <c r="J692" s="1"/>
      <c r="K692" s="1"/>
      <c r="L692" s="1"/>
      <c r="M692" s="1"/>
      <c r="N692" s="1"/>
      <c r="O692" s="1"/>
    </row>
    <row r="693" spans="5:15" ht="24" customHeight="1" x14ac:dyDescent="0.2">
      <c r="E693" s="54"/>
      <c r="F693" s="1"/>
      <c r="G693" s="1"/>
      <c r="H693" s="1"/>
      <c r="I693" s="1"/>
      <c r="J693" s="1"/>
      <c r="K693" s="1"/>
      <c r="L693" s="1"/>
      <c r="M693" s="1"/>
      <c r="N693" s="1"/>
      <c r="O693" s="1"/>
    </row>
    <row r="694" spans="5:15" ht="24" customHeight="1" x14ac:dyDescent="0.2">
      <c r="E694" s="54"/>
      <c r="F694" s="1"/>
      <c r="G694" s="1"/>
      <c r="H694" s="1"/>
      <c r="I694" s="1"/>
      <c r="J694" s="1"/>
      <c r="K694" s="1"/>
      <c r="L694" s="1"/>
      <c r="M694" s="1"/>
      <c r="N694" s="1"/>
      <c r="O694" s="1"/>
    </row>
  </sheetData>
  <sheetProtection algorithmName="SHA-512" hashValue="28YHUAxDMd6HFtohcmyl6n787FTqpeRqcgHI6A92yP4AvMmHa6VHxcKBhGidF7S6bHxLOfaGZQ+TqXGKGv8M8w==" saltValue="AT+luXKgwzCmLLUTsfyTbw==" spinCount="100000" sheet="1" objects="1" scenarios="1" selectLockedCells="1"/>
  <mergeCells count="24">
    <mergeCell ref="D1:N1"/>
    <mergeCell ref="D2:N2"/>
    <mergeCell ref="D3:N3"/>
    <mergeCell ref="F13:H13"/>
    <mergeCell ref="I13:K13"/>
    <mergeCell ref="E13:E15"/>
    <mergeCell ref="E5:G5"/>
    <mergeCell ref="E6:G6"/>
    <mergeCell ref="B8:F8"/>
    <mergeCell ref="L13:N13"/>
    <mergeCell ref="A6:D6"/>
    <mergeCell ref="A5:D5"/>
    <mergeCell ref="O13:O15"/>
    <mergeCell ref="B14:B15"/>
    <mergeCell ref="C14:C15"/>
    <mergeCell ref="D14:D15"/>
    <mergeCell ref="E675:E677"/>
    <mergeCell ref="F675:H675"/>
    <mergeCell ref="A13:D13"/>
    <mergeCell ref="I675:K675"/>
    <mergeCell ref="L675:N675"/>
    <mergeCell ref="A671:E671"/>
    <mergeCell ref="A672:E672"/>
    <mergeCell ref="A14:A15"/>
  </mergeCells>
  <conditionalFormatting sqref="A38:C38 A42:C42 A554:C555 A582:C583 A587:C588 A294:C294 A574:C574 A577:C579 A49:C50 A44:C44 A563:C563 A565:C566 A568:C568 A570:C570 A16:C21 A254:C256 A257:A274 B257:C275 A296:C340 A511:C515 A526:C527 A559:C561 A593:C597 A631:C638 A52:C189 A349:C372 A623:C624 A197:C245 A23:C27 A29:C34 A191:C195 A374:C453 A459:C476 A521:C521 A629:C629 A640:C640 A642:C669 A641:B641 A502:C502 A504:C504 A499:C500 A493:C495 A590:C591">
    <cfRule type="expression" dxfId="327" priority="512">
      <formula>IF(A16&gt;9,FALSE,TRUE)</formula>
    </cfRule>
  </conditionalFormatting>
  <conditionalFormatting sqref="D38 D42 D493:D495 D554:D555 D582:D583 D587:D588 D574 D577:D579 D49:D50 D44 D563 D565:D566 D568 D570 D344 D16:D21 D191:D193 D52:D188 D206 D211 D221:D222 D226 D255:D290 D296:D342 D511:D515 D559:D561 D593:D597 D631:D638 D640 D234:D236 D346 D23:D27 D29:D34 D293:D294 D349:D372 D374:D453 D459:D476 D521 D623:D624 D629 D642:D669 D499:D502 D504 D590:D591">
    <cfRule type="cellIs" dxfId="326" priority="505" operator="between">
      <formula>10</formula>
      <formula>99</formula>
    </cfRule>
    <cfRule type="cellIs" dxfId="325" priority="506" operator="between">
      <formula>0</formula>
      <formula>9</formula>
    </cfRule>
  </conditionalFormatting>
  <conditionalFormatting sqref="A35:C35 A37:C37">
    <cfRule type="expression" dxfId="324" priority="504">
      <formula>IF(A35&gt;9,FALSE,TRUE)</formula>
    </cfRule>
  </conditionalFormatting>
  <conditionalFormatting sqref="D35 D37">
    <cfRule type="cellIs" dxfId="323" priority="502" operator="between">
      <formula>10</formula>
      <formula>99</formula>
    </cfRule>
    <cfRule type="cellIs" dxfId="322" priority="503" operator="between">
      <formula>0</formula>
      <formula>9</formula>
    </cfRule>
  </conditionalFormatting>
  <conditionalFormatting sqref="A41:C41">
    <cfRule type="expression" dxfId="321" priority="501">
      <formula>IF(A41&gt;9,FALSE,TRUE)</formula>
    </cfRule>
  </conditionalFormatting>
  <conditionalFormatting sqref="D41">
    <cfRule type="cellIs" dxfId="320" priority="499" operator="between">
      <formula>10</formula>
      <formula>99</formula>
    </cfRule>
    <cfRule type="cellIs" dxfId="319" priority="500" operator="between">
      <formula>0</formula>
      <formula>9</formula>
    </cfRule>
  </conditionalFormatting>
  <conditionalFormatting sqref="A48:C48">
    <cfRule type="expression" dxfId="318" priority="498">
      <formula>IF(A48&gt;9,FALSE,TRUE)</formula>
    </cfRule>
  </conditionalFormatting>
  <conditionalFormatting sqref="D48">
    <cfRule type="cellIs" dxfId="317" priority="496" operator="between">
      <formula>10</formula>
      <formula>99</formula>
    </cfRule>
    <cfRule type="cellIs" dxfId="316" priority="497" operator="between">
      <formula>0</formula>
      <formula>9</formula>
    </cfRule>
  </conditionalFormatting>
  <conditionalFormatting sqref="D194:D195 D198:D199 D201:D202 D204 D208:D209 D213:D216 D218:D219 D224 D228:D229 D231:D232 D238:D239 D241:D243 D245 D254">
    <cfRule type="cellIs" dxfId="315" priority="481" operator="between">
      <formula>10</formula>
      <formula>99</formula>
    </cfRule>
    <cfRule type="cellIs" dxfId="314" priority="482" operator="between">
      <formula>0</formula>
      <formula>9</formula>
    </cfRule>
  </conditionalFormatting>
  <conditionalFormatting sqref="D200 D203 D205 D207 D210 D212 D217 D220 D223 D225 D227 D230 D233 D237 D240 D244 D197">
    <cfRule type="cellIs" dxfId="313" priority="478" operator="between">
      <formula>10</formula>
      <formula>99</formula>
    </cfRule>
    <cfRule type="cellIs" dxfId="312" priority="479" operator="between">
      <formula>0</formula>
      <formula>9</formula>
    </cfRule>
  </conditionalFormatting>
  <conditionalFormatting sqref="A477:C480 A492:C492">
    <cfRule type="expression" dxfId="311" priority="442">
      <formula>IF(A477&gt;9,FALSE,TRUE)</formula>
    </cfRule>
  </conditionalFormatting>
  <conditionalFormatting sqref="D477:D482 D492">
    <cfRule type="cellIs" dxfId="310" priority="440" operator="between">
      <formula>10</formula>
      <formula>99</formula>
    </cfRule>
    <cfRule type="cellIs" dxfId="309" priority="441" operator="between">
      <formula>0</formula>
      <formula>9</formula>
    </cfRule>
  </conditionalFormatting>
  <conditionalFormatting sqref="A496:C496 A498:C498">
    <cfRule type="expression" dxfId="308" priority="439">
      <formula>IF(A496&gt;9,FALSE,TRUE)</formula>
    </cfRule>
  </conditionalFormatting>
  <conditionalFormatting sqref="D496 D498">
    <cfRule type="cellIs" dxfId="307" priority="437" operator="between">
      <formula>10</formula>
      <formula>99</formula>
    </cfRule>
    <cfRule type="cellIs" dxfId="306" priority="438" operator="between">
      <formula>0</formula>
      <formula>9</formula>
    </cfRule>
  </conditionalFormatting>
  <conditionalFormatting sqref="A508:C508">
    <cfRule type="expression" dxfId="305" priority="436">
      <formula>IF(A508&gt;9,FALSE,TRUE)</formula>
    </cfRule>
  </conditionalFormatting>
  <conditionalFormatting sqref="D508">
    <cfRule type="cellIs" dxfId="304" priority="434" operator="between">
      <formula>10</formula>
      <formula>99</formula>
    </cfRule>
    <cfRule type="cellIs" dxfId="303" priority="435" operator="between">
      <formula>0</formula>
      <formula>9</formula>
    </cfRule>
  </conditionalFormatting>
  <conditionalFormatting sqref="A506:C507">
    <cfRule type="expression" dxfId="302" priority="433">
      <formula>IF(A506&gt;9,FALSE,TRUE)</formula>
    </cfRule>
  </conditionalFormatting>
  <conditionalFormatting sqref="D506:D507">
    <cfRule type="cellIs" dxfId="301" priority="431" operator="between">
      <formula>10</formula>
      <formula>99</formula>
    </cfRule>
    <cfRule type="cellIs" dxfId="300" priority="432" operator="between">
      <formula>0</formula>
      <formula>9</formula>
    </cfRule>
  </conditionalFormatting>
  <conditionalFormatting sqref="A505:C505">
    <cfRule type="expression" dxfId="299" priority="430">
      <formula>IF(A505&gt;9,FALSE,TRUE)</formula>
    </cfRule>
  </conditionalFormatting>
  <conditionalFormatting sqref="D505">
    <cfRule type="cellIs" dxfId="298" priority="428" operator="between">
      <formula>10</formula>
      <formula>99</formula>
    </cfRule>
    <cfRule type="cellIs" dxfId="297" priority="429" operator="between">
      <formula>0</formula>
      <formula>9</formula>
    </cfRule>
  </conditionalFormatting>
  <conditionalFormatting sqref="A509:C509">
    <cfRule type="expression" dxfId="296" priority="427">
      <formula>IF(A509&gt;9,FALSE,TRUE)</formula>
    </cfRule>
  </conditionalFormatting>
  <conditionalFormatting sqref="D509">
    <cfRule type="cellIs" dxfId="295" priority="425" operator="between">
      <formula>10</formula>
      <formula>99</formula>
    </cfRule>
    <cfRule type="cellIs" dxfId="294" priority="426" operator="between">
      <formula>0</formula>
      <formula>9</formula>
    </cfRule>
  </conditionalFormatting>
  <conditionalFormatting sqref="A524:C524">
    <cfRule type="expression" dxfId="293" priority="424">
      <formula>IF(A524&gt;9,FALSE,TRUE)</formula>
    </cfRule>
  </conditionalFormatting>
  <conditionalFormatting sqref="D524">
    <cfRule type="cellIs" dxfId="292" priority="422" operator="between">
      <formula>10</formula>
      <formula>99</formula>
    </cfRule>
    <cfRule type="cellIs" dxfId="291" priority="423" operator="between">
      <formula>0</formula>
      <formula>9</formula>
    </cfRule>
  </conditionalFormatting>
  <conditionalFormatting sqref="A522:C522">
    <cfRule type="expression" dxfId="290" priority="421">
      <formula>IF(A522&gt;9,FALSE,TRUE)</formula>
    </cfRule>
  </conditionalFormatting>
  <conditionalFormatting sqref="D522">
    <cfRule type="cellIs" dxfId="289" priority="419" operator="between">
      <formula>10</formula>
      <formula>99</formula>
    </cfRule>
    <cfRule type="cellIs" dxfId="288" priority="420" operator="between">
      <formula>0</formula>
      <formula>9</formula>
    </cfRule>
  </conditionalFormatting>
  <conditionalFormatting sqref="A530:C530">
    <cfRule type="expression" dxfId="287" priority="415">
      <formula>IF(A530&gt;9,FALSE,TRUE)</formula>
    </cfRule>
  </conditionalFormatting>
  <conditionalFormatting sqref="D526 D530">
    <cfRule type="cellIs" dxfId="286" priority="413" operator="between">
      <formula>10</formula>
      <formula>99</formula>
    </cfRule>
    <cfRule type="cellIs" dxfId="285" priority="414" operator="between">
      <formula>0</formula>
      <formula>9</formula>
    </cfRule>
  </conditionalFormatting>
  <conditionalFormatting sqref="A525:C525">
    <cfRule type="expression" dxfId="284" priority="412">
      <formula>IF(A525&gt;9,FALSE,TRUE)</formula>
    </cfRule>
  </conditionalFormatting>
  <conditionalFormatting sqref="D525">
    <cfRule type="cellIs" dxfId="283" priority="410" operator="between">
      <formula>10</formula>
      <formula>99</formula>
    </cfRule>
    <cfRule type="cellIs" dxfId="282" priority="411" operator="between">
      <formula>0</formula>
      <formula>9</formula>
    </cfRule>
  </conditionalFormatting>
  <conditionalFormatting sqref="A533:C533 A535:C536 B537 A537:A538 C537:C538 C540 A540">
    <cfRule type="expression" dxfId="281" priority="406">
      <formula>IF(A533&gt;9,FALSE,TRUE)</formula>
    </cfRule>
  </conditionalFormatting>
  <conditionalFormatting sqref="D533 D535:D538 D540">
    <cfRule type="cellIs" dxfId="280" priority="404" operator="between">
      <formula>10</formula>
      <formula>99</formula>
    </cfRule>
    <cfRule type="cellIs" dxfId="279" priority="405" operator="between">
      <formula>0</formula>
      <formula>9</formula>
    </cfRule>
  </conditionalFormatting>
  <conditionalFormatting sqref="A531:C531">
    <cfRule type="expression" dxfId="278" priority="403">
      <formula>IF(A531&gt;9,FALSE,TRUE)</formula>
    </cfRule>
  </conditionalFormatting>
  <conditionalFormatting sqref="D531">
    <cfRule type="cellIs" dxfId="277" priority="401" operator="between">
      <formula>10</formula>
      <formula>99</formula>
    </cfRule>
    <cfRule type="cellIs" dxfId="276" priority="402" operator="between">
      <formula>0</formula>
      <formula>9</formula>
    </cfRule>
  </conditionalFormatting>
  <conditionalFormatting sqref="A534:C534">
    <cfRule type="expression" dxfId="275" priority="400">
      <formula>IF(A534&gt;9,FALSE,TRUE)</formula>
    </cfRule>
  </conditionalFormatting>
  <conditionalFormatting sqref="D534">
    <cfRule type="cellIs" dxfId="274" priority="398" operator="between">
      <formula>10</formula>
      <formula>99</formula>
    </cfRule>
    <cfRule type="cellIs" dxfId="273" priority="399" operator="between">
      <formula>0</formula>
      <formula>9</formula>
    </cfRule>
  </conditionalFormatting>
  <conditionalFormatting sqref="B540 A544:C544 A547:C547">
    <cfRule type="expression" dxfId="272" priority="397">
      <formula>IF(A540&gt;9,FALSE,TRUE)</formula>
    </cfRule>
  </conditionalFormatting>
  <conditionalFormatting sqref="D544 D547">
    <cfRule type="cellIs" dxfId="271" priority="395" operator="between">
      <formula>10</formula>
      <formula>99</formula>
    </cfRule>
    <cfRule type="cellIs" dxfId="270" priority="396" operator="between">
      <formula>0</formula>
      <formula>9</formula>
    </cfRule>
  </conditionalFormatting>
  <conditionalFormatting sqref="A541:C541">
    <cfRule type="expression" dxfId="269" priority="394">
      <formula>IF(A541&gt;9,FALSE,TRUE)</formula>
    </cfRule>
  </conditionalFormatting>
  <conditionalFormatting sqref="D541">
    <cfRule type="cellIs" dxfId="268" priority="392" operator="between">
      <formula>10</formula>
      <formula>99</formula>
    </cfRule>
    <cfRule type="cellIs" dxfId="267" priority="393" operator="between">
      <formula>0</formula>
      <formula>9</formula>
    </cfRule>
  </conditionalFormatting>
  <conditionalFormatting sqref="A545:C545">
    <cfRule type="expression" dxfId="266" priority="391">
      <formula>IF(A545&gt;9,FALSE,TRUE)</formula>
    </cfRule>
  </conditionalFormatting>
  <conditionalFormatting sqref="D545">
    <cfRule type="cellIs" dxfId="265" priority="389" operator="between">
      <formula>10</formula>
      <formula>99</formula>
    </cfRule>
    <cfRule type="cellIs" dxfId="264" priority="390" operator="between">
      <formula>0</formula>
      <formula>9</formula>
    </cfRule>
  </conditionalFormatting>
  <conditionalFormatting sqref="A584:C584">
    <cfRule type="expression" dxfId="263" priority="382">
      <formula>IF(A584&gt;9,FALSE,TRUE)</formula>
    </cfRule>
  </conditionalFormatting>
  <conditionalFormatting sqref="D584">
    <cfRule type="cellIs" dxfId="262" priority="380" operator="between">
      <formula>10</formula>
      <formula>99</formula>
    </cfRule>
    <cfRule type="cellIs" dxfId="261" priority="381" operator="between">
      <formula>0</formula>
      <formula>9</formula>
    </cfRule>
  </conditionalFormatting>
  <conditionalFormatting sqref="A586:C586">
    <cfRule type="expression" dxfId="260" priority="385">
      <formula>IF(A586&gt;9,FALSE,TRUE)</formula>
    </cfRule>
  </conditionalFormatting>
  <conditionalFormatting sqref="D586">
    <cfRule type="cellIs" dxfId="259" priority="383" operator="between">
      <formula>10</formula>
      <formula>99</formula>
    </cfRule>
    <cfRule type="cellIs" dxfId="258" priority="384" operator="between">
      <formula>0</formula>
      <formula>9</formula>
    </cfRule>
  </conditionalFormatting>
  <conditionalFormatting sqref="A589:C589">
    <cfRule type="expression" dxfId="257" priority="370">
      <formula>IF(A589&gt;9,FALSE,TRUE)</formula>
    </cfRule>
  </conditionalFormatting>
  <conditionalFormatting sqref="D589">
    <cfRule type="cellIs" dxfId="256" priority="368" operator="between">
      <formula>10</formula>
      <formula>99</formula>
    </cfRule>
    <cfRule type="cellIs" dxfId="255" priority="369" operator="between">
      <formula>0</formula>
      <formula>9</formula>
    </cfRule>
  </conditionalFormatting>
  <conditionalFormatting sqref="A608:C608">
    <cfRule type="expression" dxfId="254" priority="364">
      <formula>IF(A608&gt;9,FALSE,TRUE)</formula>
    </cfRule>
  </conditionalFormatting>
  <conditionalFormatting sqref="D608">
    <cfRule type="cellIs" dxfId="253" priority="362" operator="between">
      <formula>10</formula>
      <formula>99</formula>
    </cfRule>
    <cfRule type="cellIs" dxfId="252" priority="363" operator="between">
      <formula>0</formula>
      <formula>9</formula>
    </cfRule>
  </conditionalFormatting>
  <conditionalFormatting sqref="A614:C614">
    <cfRule type="expression" dxfId="251" priority="361">
      <formula>IF(A614&gt;9,FALSE,TRUE)</formula>
    </cfRule>
  </conditionalFormatting>
  <conditionalFormatting sqref="D614">
    <cfRule type="cellIs" dxfId="250" priority="359" operator="between">
      <formula>10</formula>
      <formula>99</formula>
    </cfRule>
    <cfRule type="cellIs" dxfId="249" priority="360" operator="between">
      <formula>0</formula>
      <formula>9</formula>
    </cfRule>
  </conditionalFormatting>
  <conditionalFormatting sqref="A481:C482 A485:C491">
    <cfRule type="expression" dxfId="248" priority="326">
      <formula>IF(A481&gt;9,FALSE,TRUE)</formula>
    </cfRule>
  </conditionalFormatting>
  <conditionalFormatting sqref="A275">
    <cfRule type="expression" dxfId="247" priority="270">
      <formula>IF(A275&gt;9,FALSE,TRUE)</formula>
    </cfRule>
  </conditionalFormatting>
  <conditionalFormatting sqref="D527">
    <cfRule type="cellIs" dxfId="246" priority="321" operator="between">
      <formula>10</formula>
      <formula>99</formula>
    </cfRule>
    <cfRule type="cellIs" dxfId="245" priority="322" operator="between">
      <formula>0</formula>
      <formula>9</formula>
    </cfRule>
  </conditionalFormatting>
  <conditionalFormatting sqref="D572">
    <cfRule type="cellIs" dxfId="244" priority="315" operator="between">
      <formula>10</formula>
      <formula>99</formula>
    </cfRule>
    <cfRule type="cellIs" dxfId="243" priority="316" operator="between">
      <formula>0</formula>
      <formula>9</formula>
    </cfRule>
  </conditionalFormatting>
  <conditionalFormatting sqref="B538">
    <cfRule type="expression" dxfId="242" priority="320">
      <formula>IF(B538&gt;9,FALSE,TRUE)</formula>
    </cfRule>
  </conditionalFormatting>
  <conditionalFormatting sqref="D576">
    <cfRule type="cellIs" dxfId="241" priority="312" operator="between">
      <formula>10</formula>
      <formula>99</formula>
    </cfRule>
    <cfRule type="cellIs" dxfId="240" priority="313" operator="between">
      <formula>0</formula>
      <formula>9</formula>
    </cfRule>
  </conditionalFormatting>
  <conditionalFormatting sqref="A572:C572">
    <cfRule type="expression" dxfId="239" priority="317">
      <formula>IF(A572&gt;9,FALSE,TRUE)</formula>
    </cfRule>
  </conditionalFormatting>
  <conditionalFormatting sqref="A576:C576">
    <cfRule type="expression" dxfId="238" priority="314">
      <formula>IF(A576&gt;9,FALSE,TRUE)</formula>
    </cfRule>
  </conditionalFormatting>
  <conditionalFormatting sqref="A39:C39">
    <cfRule type="expression" dxfId="237" priority="296">
      <formula>IF(A39&gt;9,FALSE,TRUE)</formula>
    </cfRule>
  </conditionalFormatting>
  <conditionalFormatting sqref="D39">
    <cfRule type="cellIs" dxfId="236" priority="294" operator="between">
      <formula>10</formula>
      <formula>99</formula>
    </cfRule>
    <cfRule type="cellIs" dxfId="235" priority="295" operator="between">
      <formula>0</formula>
      <formula>9</formula>
    </cfRule>
  </conditionalFormatting>
  <conditionalFormatting sqref="A36:C36">
    <cfRule type="expression" dxfId="234" priority="293">
      <formula>IF(A36&gt;9,FALSE,TRUE)</formula>
    </cfRule>
  </conditionalFormatting>
  <conditionalFormatting sqref="D36">
    <cfRule type="cellIs" dxfId="233" priority="291" operator="between">
      <formula>10</formula>
      <formula>99</formula>
    </cfRule>
    <cfRule type="cellIs" dxfId="232" priority="292" operator="between">
      <formula>0</formula>
      <formula>9</formula>
    </cfRule>
  </conditionalFormatting>
  <conditionalFormatting sqref="A40:C40">
    <cfRule type="expression" dxfId="231" priority="290">
      <formula>IF(A40&gt;9,FALSE,TRUE)</formula>
    </cfRule>
  </conditionalFormatting>
  <conditionalFormatting sqref="D40">
    <cfRule type="cellIs" dxfId="230" priority="288" operator="between">
      <formula>10</formula>
      <formula>99</formula>
    </cfRule>
    <cfRule type="cellIs" dxfId="229" priority="289" operator="between">
      <formula>0</formula>
      <formula>9</formula>
    </cfRule>
  </conditionalFormatting>
  <conditionalFormatting sqref="A43:C43">
    <cfRule type="expression" dxfId="228" priority="287">
      <formula>IF(A43&gt;9,FALSE,TRUE)</formula>
    </cfRule>
  </conditionalFormatting>
  <conditionalFormatting sqref="D43">
    <cfRule type="cellIs" dxfId="227" priority="285" operator="between">
      <formula>10</formula>
      <formula>99</formula>
    </cfRule>
    <cfRule type="cellIs" dxfId="226" priority="286" operator="between">
      <formula>0</formula>
      <formula>9</formula>
    </cfRule>
  </conditionalFormatting>
  <conditionalFormatting sqref="A45:C46">
    <cfRule type="expression" dxfId="225" priority="284">
      <formula>IF(A45&gt;9,FALSE,TRUE)</formula>
    </cfRule>
  </conditionalFormatting>
  <conditionalFormatting sqref="D45:D46">
    <cfRule type="cellIs" dxfId="224" priority="282" operator="between">
      <formula>10</formula>
      <formula>99</formula>
    </cfRule>
    <cfRule type="cellIs" dxfId="223" priority="283" operator="between">
      <formula>0</formula>
      <formula>9</formula>
    </cfRule>
  </conditionalFormatting>
  <conditionalFormatting sqref="A51:C51">
    <cfRule type="expression" dxfId="222" priority="281">
      <formula>IF(A51&gt;9,FALSE,TRUE)</formula>
    </cfRule>
  </conditionalFormatting>
  <conditionalFormatting sqref="D51">
    <cfRule type="cellIs" dxfId="221" priority="279" operator="between">
      <formula>10</formula>
      <formula>99</formula>
    </cfRule>
    <cfRule type="cellIs" dxfId="220" priority="280" operator="between">
      <formula>0</formula>
      <formula>9</formula>
    </cfRule>
  </conditionalFormatting>
  <conditionalFormatting sqref="D295">
    <cfRule type="cellIs" dxfId="219" priority="265" operator="between">
      <formula>10</formula>
      <formula>99</formula>
    </cfRule>
    <cfRule type="cellIs" dxfId="218" priority="266" operator="between">
      <formula>0</formula>
      <formula>9</formula>
    </cfRule>
  </conditionalFormatting>
  <conditionalFormatting sqref="A295:C295">
    <cfRule type="expression" dxfId="217" priority="267">
      <formula>IF(A295&gt;9,FALSE,TRUE)</formula>
    </cfRule>
  </conditionalFormatting>
  <conditionalFormatting sqref="A497:C497">
    <cfRule type="expression" dxfId="216" priority="245">
      <formula>IF(A497&gt;9,FALSE,TRUE)</formula>
    </cfRule>
  </conditionalFormatting>
  <conditionalFormatting sqref="D497">
    <cfRule type="cellIs" dxfId="215" priority="243" operator="between">
      <formula>10</formula>
      <formula>99</formula>
    </cfRule>
    <cfRule type="cellIs" dxfId="214" priority="244" operator="between">
      <formula>0</formula>
      <formula>9</formula>
    </cfRule>
  </conditionalFormatting>
  <conditionalFormatting sqref="A510:C510">
    <cfRule type="expression" dxfId="213" priority="242">
      <formula>IF(A510&gt;9,FALSE,TRUE)</formula>
    </cfRule>
  </conditionalFormatting>
  <conditionalFormatting sqref="D510">
    <cfRule type="cellIs" dxfId="212" priority="240" operator="between">
      <formula>10</formula>
      <formula>99</formula>
    </cfRule>
    <cfRule type="cellIs" dxfId="211" priority="241" operator="between">
      <formula>0</formula>
      <formula>9</formula>
    </cfRule>
  </conditionalFormatting>
  <conditionalFormatting sqref="A523:C523">
    <cfRule type="expression" dxfId="210" priority="239">
      <formula>IF(A523&gt;9,FALSE,TRUE)</formula>
    </cfRule>
  </conditionalFormatting>
  <conditionalFormatting sqref="D523">
    <cfRule type="cellIs" dxfId="209" priority="237" operator="between">
      <formula>10</formula>
      <formula>99</formula>
    </cfRule>
    <cfRule type="cellIs" dxfId="208" priority="238" operator="between">
      <formula>0</formula>
      <formula>9</formula>
    </cfRule>
  </conditionalFormatting>
  <conditionalFormatting sqref="A484:C484">
    <cfRule type="expression" dxfId="207" priority="249">
      <formula>IF(A484&gt;9,FALSE,TRUE)</formula>
    </cfRule>
  </conditionalFormatting>
  <conditionalFormatting sqref="D483:D491">
    <cfRule type="cellIs" dxfId="206" priority="247" operator="between">
      <formula>10</formula>
      <formula>99</formula>
    </cfRule>
    <cfRule type="cellIs" dxfId="205" priority="248" operator="between">
      <formula>0</formula>
      <formula>9</formula>
    </cfRule>
  </conditionalFormatting>
  <conditionalFormatting sqref="A483:C483">
    <cfRule type="expression" dxfId="204" priority="246">
      <formula>IF(A483&gt;9,FALSE,TRUE)</formula>
    </cfRule>
  </conditionalFormatting>
  <conditionalFormatting sqref="A528:C528">
    <cfRule type="expression" dxfId="203" priority="236">
      <formula>IF(A528&gt;9,FALSE,TRUE)</formula>
    </cfRule>
  </conditionalFormatting>
  <conditionalFormatting sqref="D528">
    <cfRule type="cellIs" dxfId="202" priority="234" operator="between">
      <formula>10</formula>
      <formula>99</formula>
    </cfRule>
    <cfRule type="cellIs" dxfId="201" priority="235" operator="between">
      <formula>0</formula>
      <formula>9</formula>
    </cfRule>
  </conditionalFormatting>
  <conditionalFormatting sqref="A532:C532">
    <cfRule type="expression" dxfId="200" priority="230">
      <formula>IF(A532&gt;9,FALSE,TRUE)</formula>
    </cfRule>
  </conditionalFormatting>
  <conditionalFormatting sqref="D532">
    <cfRule type="cellIs" dxfId="199" priority="228" operator="between">
      <formula>10</formula>
      <formula>99</formula>
    </cfRule>
    <cfRule type="cellIs" dxfId="198" priority="229" operator="between">
      <formula>0</formula>
      <formula>9</formula>
    </cfRule>
  </conditionalFormatting>
  <conditionalFormatting sqref="A542:C543">
    <cfRule type="expression" dxfId="197" priority="223">
      <formula>IF(A542&gt;9,FALSE,TRUE)</formula>
    </cfRule>
  </conditionalFormatting>
  <conditionalFormatting sqref="D542:D543">
    <cfRule type="cellIs" dxfId="196" priority="221" operator="between">
      <formula>10</formula>
      <formula>99</formula>
    </cfRule>
    <cfRule type="cellIs" dxfId="195" priority="222" operator="between">
      <formula>0</formula>
      <formula>9</formula>
    </cfRule>
  </conditionalFormatting>
  <conditionalFormatting sqref="C539 A539">
    <cfRule type="expression" dxfId="194" priority="227">
      <formula>IF(A539&gt;9,FALSE,TRUE)</formula>
    </cfRule>
  </conditionalFormatting>
  <conditionalFormatting sqref="D539">
    <cfRule type="cellIs" dxfId="193" priority="225" operator="between">
      <formula>10</formula>
      <formula>99</formula>
    </cfRule>
    <cfRule type="cellIs" dxfId="192" priority="226" operator="between">
      <formula>0</formula>
      <formula>9</formula>
    </cfRule>
  </conditionalFormatting>
  <conditionalFormatting sqref="A546:C546">
    <cfRule type="expression" dxfId="191" priority="220">
      <formula>IF(A546&gt;9,FALSE,TRUE)</formula>
    </cfRule>
  </conditionalFormatting>
  <conditionalFormatting sqref="D546">
    <cfRule type="cellIs" dxfId="190" priority="218" operator="between">
      <formula>10</formula>
      <formula>99</formula>
    </cfRule>
    <cfRule type="cellIs" dxfId="189" priority="219" operator="between">
      <formula>0</formula>
      <formula>9</formula>
    </cfRule>
  </conditionalFormatting>
  <conditionalFormatting sqref="A562:C562">
    <cfRule type="expression" dxfId="188" priority="217">
      <formula>IF(A562&gt;9,FALSE,TRUE)</formula>
    </cfRule>
  </conditionalFormatting>
  <conditionalFormatting sqref="D562">
    <cfRule type="cellIs" dxfId="187" priority="215" operator="between">
      <formula>10</formula>
      <formula>99</formula>
    </cfRule>
    <cfRule type="cellIs" dxfId="186" priority="216" operator="between">
      <formula>0</formula>
      <formula>9</formula>
    </cfRule>
  </conditionalFormatting>
  <conditionalFormatting sqref="B539">
    <cfRule type="expression" dxfId="185" priority="224">
      <formula>IF(B539&gt;9,FALSE,TRUE)</formula>
    </cfRule>
  </conditionalFormatting>
  <conditionalFormatting sqref="A564:C564">
    <cfRule type="expression" dxfId="184" priority="214">
      <formula>IF(A564&gt;9,FALSE,TRUE)</formula>
    </cfRule>
  </conditionalFormatting>
  <conditionalFormatting sqref="D564">
    <cfRule type="cellIs" dxfId="183" priority="212" operator="between">
      <formula>10</formula>
      <formula>99</formula>
    </cfRule>
    <cfRule type="cellIs" dxfId="182" priority="213" operator="between">
      <formula>0</formula>
      <formula>9</formula>
    </cfRule>
  </conditionalFormatting>
  <conditionalFormatting sqref="A567:C567">
    <cfRule type="expression" dxfId="181" priority="211">
      <formula>IF(A567&gt;9,FALSE,TRUE)</formula>
    </cfRule>
  </conditionalFormatting>
  <conditionalFormatting sqref="D567">
    <cfRule type="cellIs" dxfId="180" priority="209" operator="between">
      <formula>10</formula>
      <formula>99</formula>
    </cfRule>
    <cfRule type="cellIs" dxfId="179" priority="210" operator="between">
      <formula>0</formula>
      <formula>9</formula>
    </cfRule>
  </conditionalFormatting>
  <conditionalFormatting sqref="D569">
    <cfRule type="cellIs" dxfId="178" priority="206" operator="between">
      <formula>10</formula>
      <formula>99</formula>
    </cfRule>
    <cfRule type="cellIs" dxfId="177" priority="207" operator="between">
      <formula>0</formula>
      <formula>9</formula>
    </cfRule>
  </conditionalFormatting>
  <conditionalFormatting sqref="A569:C569">
    <cfRule type="expression" dxfId="176" priority="208">
      <formula>IF(A569&gt;9,FALSE,TRUE)</formula>
    </cfRule>
  </conditionalFormatting>
  <conditionalFormatting sqref="A571:C571">
    <cfRule type="expression" dxfId="175" priority="205">
      <formula>IF(A571&gt;9,FALSE,TRUE)</formula>
    </cfRule>
  </conditionalFormatting>
  <conditionalFormatting sqref="D571">
    <cfRule type="cellIs" dxfId="174" priority="203" operator="between">
      <formula>10</formula>
      <formula>99</formula>
    </cfRule>
    <cfRule type="cellIs" dxfId="173" priority="204" operator="between">
      <formula>0</formula>
      <formula>9</formula>
    </cfRule>
  </conditionalFormatting>
  <conditionalFormatting sqref="A573:C573">
    <cfRule type="expression" dxfId="172" priority="202">
      <formula>IF(A573&gt;9,FALSE,TRUE)</formula>
    </cfRule>
  </conditionalFormatting>
  <conditionalFormatting sqref="D573">
    <cfRule type="cellIs" dxfId="171" priority="200" operator="between">
      <formula>10</formula>
      <formula>99</formula>
    </cfRule>
    <cfRule type="cellIs" dxfId="170" priority="201" operator="between">
      <formula>0</formula>
      <formula>9</formula>
    </cfRule>
  </conditionalFormatting>
  <conditionalFormatting sqref="D575">
    <cfRule type="cellIs" dxfId="169" priority="197" operator="between">
      <formula>10</formula>
      <formula>99</formula>
    </cfRule>
    <cfRule type="cellIs" dxfId="168" priority="198" operator="between">
      <formula>0</formula>
      <formula>9</formula>
    </cfRule>
  </conditionalFormatting>
  <conditionalFormatting sqref="A575:C575">
    <cfRule type="expression" dxfId="167" priority="199">
      <formula>IF(A575&gt;9,FALSE,TRUE)</formula>
    </cfRule>
  </conditionalFormatting>
  <conditionalFormatting sqref="A580:C580">
    <cfRule type="expression" dxfId="166" priority="196">
      <formula>IF(A580&gt;9,FALSE,TRUE)</formula>
    </cfRule>
  </conditionalFormatting>
  <conditionalFormatting sqref="D580">
    <cfRule type="cellIs" dxfId="165" priority="194" operator="between">
      <formula>10</formula>
      <formula>99</formula>
    </cfRule>
    <cfRule type="cellIs" dxfId="164" priority="195" operator="between">
      <formula>0</formula>
      <formula>9</formula>
    </cfRule>
  </conditionalFormatting>
  <conditionalFormatting sqref="A585:C585">
    <cfRule type="expression" dxfId="163" priority="193">
      <formula>IF(A585&gt;9,FALSE,TRUE)</formula>
    </cfRule>
  </conditionalFormatting>
  <conditionalFormatting sqref="D585">
    <cfRule type="cellIs" dxfId="162" priority="191" operator="between">
      <formula>10</formula>
      <formula>99</formula>
    </cfRule>
    <cfRule type="cellIs" dxfId="161" priority="192" operator="between">
      <formula>0</formula>
      <formula>9</formula>
    </cfRule>
  </conditionalFormatting>
  <conditionalFormatting sqref="A246:C250">
    <cfRule type="expression" dxfId="160" priority="184">
      <formula>IF(A246&gt;9,FALSE,TRUE)</formula>
    </cfRule>
  </conditionalFormatting>
  <conditionalFormatting sqref="D246:D250">
    <cfRule type="cellIs" dxfId="159" priority="180" operator="between">
      <formula>10</formula>
      <formula>99</formula>
    </cfRule>
    <cfRule type="cellIs" dxfId="158" priority="181" operator="between">
      <formula>0</formula>
      <formula>9</formula>
    </cfRule>
  </conditionalFormatting>
  <conditionalFormatting sqref="D253">
    <cfRule type="cellIs" dxfId="157" priority="177" operator="between">
      <formula>10</formula>
      <formula>99</formula>
    </cfRule>
    <cfRule type="cellIs" dxfId="156" priority="178" operator="between">
      <formula>0</formula>
      <formula>9</formula>
    </cfRule>
  </conditionalFormatting>
  <conditionalFormatting sqref="A253:C253">
    <cfRule type="expression" dxfId="155" priority="179">
      <formula>IF(A253&gt;9,FALSE,TRUE)</formula>
    </cfRule>
  </conditionalFormatting>
  <conditionalFormatting sqref="D630">
    <cfRule type="cellIs" dxfId="154" priority="174" operator="between">
      <formula>10</formula>
      <formula>99</formula>
    </cfRule>
    <cfRule type="cellIs" dxfId="153" priority="175" operator="between">
      <formula>0</formula>
      <formula>9</formula>
    </cfRule>
  </conditionalFormatting>
  <conditionalFormatting sqref="A630:C630">
    <cfRule type="expression" dxfId="152" priority="176">
      <formula>IF(A630&gt;9,FALSE,TRUE)</formula>
    </cfRule>
  </conditionalFormatting>
  <conditionalFormatting sqref="A598:C598 A601:C601 A604:C604">
    <cfRule type="expression" dxfId="151" priority="173">
      <formula>IF(A598&gt;9,FALSE,TRUE)</formula>
    </cfRule>
  </conditionalFormatting>
  <conditionalFormatting sqref="D598 D601 D604">
    <cfRule type="cellIs" dxfId="150" priority="171" operator="between">
      <formula>10</formula>
      <formula>99</formula>
    </cfRule>
    <cfRule type="cellIs" dxfId="149" priority="172" operator="between">
      <formula>0</formula>
      <formula>9</formula>
    </cfRule>
  </conditionalFormatting>
  <conditionalFormatting sqref="A639:C639">
    <cfRule type="expression" dxfId="148" priority="170">
      <formula>IF(A639&gt;9,FALSE,TRUE)</formula>
    </cfRule>
  </conditionalFormatting>
  <conditionalFormatting sqref="D639">
    <cfRule type="cellIs" dxfId="147" priority="168" operator="between">
      <formula>10</formula>
      <formula>99</formula>
    </cfRule>
    <cfRule type="cellIs" dxfId="146" priority="169" operator="between">
      <formula>0</formula>
      <formula>9</formula>
    </cfRule>
  </conditionalFormatting>
  <conditionalFormatting sqref="A341:C342 A344:C346">
    <cfRule type="expression" dxfId="145" priority="167">
      <formula>IF(A341&gt;9,FALSE,TRUE)</formula>
    </cfRule>
  </conditionalFormatting>
  <conditionalFormatting sqref="D343 D345">
    <cfRule type="cellIs" dxfId="144" priority="163" operator="between">
      <formula>10</formula>
      <formula>99</formula>
    </cfRule>
    <cfRule type="cellIs" dxfId="143" priority="164" operator="between">
      <formula>0</formula>
      <formula>9</formula>
    </cfRule>
  </conditionalFormatting>
  <conditionalFormatting sqref="A343:C343">
    <cfRule type="expression" dxfId="142" priority="162">
      <formula>IF(A343&gt;9,FALSE,TRUE)</formula>
    </cfRule>
  </conditionalFormatting>
  <conditionalFormatting sqref="D189">
    <cfRule type="cellIs" dxfId="141" priority="160" operator="between">
      <formula>10</formula>
      <formula>99</formula>
    </cfRule>
    <cfRule type="cellIs" dxfId="140" priority="161" operator="between">
      <formula>0</formula>
      <formula>9</formula>
    </cfRule>
  </conditionalFormatting>
  <conditionalFormatting sqref="B276:C290 B293:C293">
    <cfRule type="expression" dxfId="139" priority="159">
      <formula>IF(B276&gt;9,FALSE,TRUE)</formula>
    </cfRule>
  </conditionalFormatting>
  <conditionalFormatting sqref="A276:A290 A293">
    <cfRule type="expression" dxfId="138" priority="158">
      <formula>IF(A276&gt;9,FALSE,TRUE)</formula>
    </cfRule>
  </conditionalFormatting>
  <conditionalFormatting sqref="A557:C557">
    <cfRule type="expression" dxfId="137" priority="157">
      <formula>IF(A557&gt;9,FALSE,TRUE)</formula>
    </cfRule>
  </conditionalFormatting>
  <conditionalFormatting sqref="D557">
    <cfRule type="cellIs" dxfId="136" priority="155" operator="between">
      <formula>10</formula>
      <formula>99</formula>
    </cfRule>
    <cfRule type="cellIs" dxfId="135" priority="156" operator="between">
      <formula>0</formula>
      <formula>9</formula>
    </cfRule>
  </conditionalFormatting>
  <conditionalFormatting sqref="A558:C558">
    <cfRule type="expression" dxfId="134" priority="154">
      <formula>IF(A558&gt;9,FALSE,TRUE)</formula>
    </cfRule>
  </conditionalFormatting>
  <conditionalFormatting sqref="D558">
    <cfRule type="cellIs" dxfId="133" priority="152" operator="between">
      <formula>10</formula>
      <formula>99</formula>
    </cfRule>
    <cfRule type="cellIs" dxfId="132" priority="153" operator="between">
      <formula>0</formula>
      <formula>9</formula>
    </cfRule>
  </conditionalFormatting>
  <conditionalFormatting sqref="A556:C556">
    <cfRule type="expression" dxfId="131" priority="151">
      <formula>IF(A556&gt;9,FALSE,TRUE)</formula>
    </cfRule>
  </conditionalFormatting>
  <conditionalFormatting sqref="D556">
    <cfRule type="cellIs" dxfId="130" priority="149" operator="between">
      <formula>10</formula>
      <formula>99</formula>
    </cfRule>
    <cfRule type="cellIs" dxfId="129" priority="150" operator="between">
      <formula>0</formula>
      <formula>9</formula>
    </cfRule>
  </conditionalFormatting>
  <conditionalFormatting sqref="A581:C581">
    <cfRule type="expression" dxfId="128" priority="148">
      <formula>IF(A581&gt;9,FALSE,TRUE)</formula>
    </cfRule>
  </conditionalFormatting>
  <conditionalFormatting sqref="D581">
    <cfRule type="cellIs" dxfId="127" priority="146" operator="between">
      <formula>10</formula>
      <formula>99</formula>
    </cfRule>
    <cfRule type="cellIs" dxfId="126" priority="147" operator="between">
      <formula>0</formula>
      <formula>9</formula>
    </cfRule>
  </conditionalFormatting>
  <conditionalFormatting sqref="A599:C599 A602:C602 A607:C607">
    <cfRule type="expression" dxfId="125" priority="145">
      <formula>IF(A599&gt;9,FALSE,TRUE)</formula>
    </cfRule>
  </conditionalFormatting>
  <conditionalFormatting sqref="D599 D602 D607">
    <cfRule type="cellIs" dxfId="124" priority="143" operator="between">
      <formula>10</formula>
      <formula>99</formula>
    </cfRule>
    <cfRule type="cellIs" dxfId="123" priority="144" operator="between">
      <formula>0</formula>
      <formula>9</formula>
    </cfRule>
  </conditionalFormatting>
  <conditionalFormatting sqref="A600:C600 A603:C603">
    <cfRule type="expression" dxfId="122" priority="142">
      <formula>IF(A600&gt;9,FALSE,TRUE)</formula>
    </cfRule>
  </conditionalFormatting>
  <conditionalFormatting sqref="D600 D603">
    <cfRule type="cellIs" dxfId="121" priority="140" operator="between">
      <formula>10</formula>
      <formula>99</formula>
    </cfRule>
    <cfRule type="cellIs" dxfId="120" priority="141" operator="between">
      <formula>0</formula>
      <formula>9</formula>
    </cfRule>
  </conditionalFormatting>
  <conditionalFormatting sqref="A605:C605">
    <cfRule type="expression" dxfId="119" priority="139">
      <formula>IF(A605&gt;9,FALSE,TRUE)</formula>
    </cfRule>
  </conditionalFormatting>
  <conditionalFormatting sqref="D605">
    <cfRule type="cellIs" dxfId="118" priority="137" operator="between">
      <formula>10</formula>
      <formula>99</formula>
    </cfRule>
    <cfRule type="cellIs" dxfId="117" priority="138" operator="between">
      <formula>0</formula>
      <formula>9</formula>
    </cfRule>
  </conditionalFormatting>
  <conditionalFormatting sqref="A592:C592">
    <cfRule type="expression" dxfId="116" priority="136">
      <formula>IF(A592&gt;9,FALSE,TRUE)</formula>
    </cfRule>
  </conditionalFormatting>
  <conditionalFormatting sqref="D592">
    <cfRule type="cellIs" dxfId="115" priority="134" operator="between">
      <formula>10</formula>
      <formula>99</formula>
    </cfRule>
    <cfRule type="cellIs" dxfId="114" priority="135" operator="between">
      <formula>0</formula>
      <formula>9</formula>
    </cfRule>
  </conditionalFormatting>
  <conditionalFormatting sqref="A609:C613">
    <cfRule type="expression" dxfId="113" priority="133">
      <formula>IF(A609&gt;9,FALSE,TRUE)</formula>
    </cfRule>
  </conditionalFormatting>
  <conditionalFormatting sqref="D609:D613">
    <cfRule type="cellIs" dxfId="112" priority="131" operator="between">
      <formula>10</formula>
      <formula>99</formula>
    </cfRule>
    <cfRule type="cellIs" dxfId="111" priority="132" operator="between">
      <formula>0</formula>
      <formula>9</formula>
    </cfRule>
  </conditionalFormatting>
  <conditionalFormatting sqref="A670:C670">
    <cfRule type="expression" dxfId="110" priority="130">
      <formula>IF(A670&gt;9,FALSE,TRUE)</formula>
    </cfRule>
  </conditionalFormatting>
  <conditionalFormatting sqref="D670">
    <cfRule type="cellIs" dxfId="109" priority="128" operator="between">
      <formula>10</formula>
      <formula>99</formula>
    </cfRule>
    <cfRule type="cellIs" dxfId="108" priority="129" operator="between">
      <formula>0</formula>
      <formula>9</formula>
    </cfRule>
  </conditionalFormatting>
  <conditionalFormatting sqref="A501:C501">
    <cfRule type="expression" dxfId="107" priority="127">
      <formula>IF(A501&gt;9,FALSE,TRUE)</formula>
    </cfRule>
  </conditionalFormatting>
  <conditionalFormatting sqref="A196:C196">
    <cfRule type="expression" dxfId="106" priority="121">
      <formula>IF(A196&gt;9,FALSE,TRUE)</formula>
    </cfRule>
  </conditionalFormatting>
  <conditionalFormatting sqref="D196">
    <cfRule type="cellIs" dxfId="105" priority="119" operator="between">
      <formula>10</formula>
      <formula>99</formula>
    </cfRule>
    <cfRule type="cellIs" dxfId="104" priority="120" operator="between">
      <formula>0</formula>
      <formula>9</formula>
    </cfRule>
  </conditionalFormatting>
  <conditionalFormatting sqref="A22:C22">
    <cfRule type="expression" dxfId="103" priority="112">
      <formula>IF(A22&gt;9,FALSE,TRUE)</formula>
    </cfRule>
  </conditionalFormatting>
  <conditionalFormatting sqref="D22">
    <cfRule type="cellIs" dxfId="102" priority="110" operator="between">
      <formula>10</formula>
      <formula>99</formula>
    </cfRule>
    <cfRule type="cellIs" dxfId="101" priority="111" operator="between">
      <formula>0</formula>
      <formula>9</formula>
    </cfRule>
  </conditionalFormatting>
  <conditionalFormatting sqref="A28:D28">
    <cfRule type="expression" dxfId="100" priority="109">
      <formula>IF(A28&gt;9,FALSE,TRUE)</formula>
    </cfRule>
  </conditionalFormatting>
  <conditionalFormatting sqref="A47:C47">
    <cfRule type="expression" dxfId="99" priority="108">
      <formula>IF(A47&gt;9,FALSE,TRUE)</formula>
    </cfRule>
  </conditionalFormatting>
  <conditionalFormatting sqref="D47">
    <cfRule type="cellIs" dxfId="98" priority="106" operator="between">
      <formula>10</formula>
      <formula>99</formula>
    </cfRule>
    <cfRule type="cellIs" dxfId="97" priority="107" operator="between">
      <formula>0</formula>
      <formula>9</formula>
    </cfRule>
  </conditionalFormatting>
  <conditionalFormatting sqref="A190:C190">
    <cfRule type="expression" dxfId="96" priority="105">
      <formula>IF(A190&gt;9,FALSE,TRUE)</formula>
    </cfRule>
  </conditionalFormatting>
  <conditionalFormatting sqref="D190">
    <cfRule type="cellIs" dxfId="95" priority="103" operator="between">
      <formula>10</formula>
      <formula>99</formula>
    </cfRule>
    <cfRule type="cellIs" dxfId="94" priority="104" operator="between">
      <formula>0</formula>
      <formula>9</formula>
    </cfRule>
  </conditionalFormatting>
  <conditionalFormatting sqref="A251:C251">
    <cfRule type="expression" dxfId="93" priority="102">
      <formula>IF(A251&gt;9,FALSE,TRUE)</formula>
    </cfRule>
  </conditionalFormatting>
  <conditionalFormatting sqref="D251">
    <cfRule type="cellIs" dxfId="92" priority="100" operator="between">
      <formula>10</formula>
      <formula>99</formula>
    </cfRule>
    <cfRule type="cellIs" dxfId="91" priority="101" operator="between">
      <formula>0</formula>
      <formula>9</formula>
    </cfRule>
  </conditionalFormatting>
  <conditionalFormatting sqref="A252:C252">
    <cfRule type="expression" dxfId="90" priority="99">
      <formula>IF(A252&gt;9,FALSE,TRUE)</formula>
    </cfRule>
  </conditionalFormatting>
  <conditionalFormatting sqref="D252">
    <cfRule type="cellIs" dxfId="89" priority="97" operator="between">
      <formula>10</formula>
      <formula>99</formula>
    </cfRule>
    <cfRule type="cellIs" dxfId="88" priority="98" operator="between">
      <formula>0</formula>
      <formula>9</formula>
    </cfRule>
  </conditionalFormatting>
  <conditionalFormatting sqref="D291">
    <cfRule type="cellIs" dxfId="87" priority="95" operator="between">
      <formula>10</formula>
      <formula>99</formula>
    </cfRule>
    <cfRule type="cellIs" dxfId="86" priority="96" operator="between">
      <formula>0</formula>
      <formula>9</formula>
    </cfRule>
  </conditionalFormatting>
  <conditionalFormatting sqref="B291:C291">
    <cfRule type="expression" dxfId="85" priority="94">
      <formula>IF(B291&gt;9,FALSE,TRUE)</formula>
    </cfRule>
  </conditionalFormatting>
  <conditionalFormatting sqref="A291">
    <cfRule type="expression" dxfId="84" priority="93">
      <formula>IF(A291&gt;9,FALSE,TRUE)</formula>
    </cfRule>
  </conditionalFormatting>
  <conditionalFormatting sqref="D292">
    <cfRule type="cellIs" dxfId="83" priority="91" operator="between">
      <formula>10</formula>
      <formula>99</formula>
    </cfRule>
    <cfRule type="cellIs" dxfId="82" priority="92" operator="between">
      <formula>0</formula>
      <formula>9</formula>
    </cfRule>
  </conditionalFormatting>
  <conditionalFormatting sqref="B292:C292">
    <cfRule type="expression" dxfId="81" priority="90">
      <formula>IF(B292&gt;9,FALSE,TRUE)</formula>
    </cfRule>
  </conditionalFormatting>
  <conditionalFormatting sqref="A292">
    <cfRule type="expression" dxfId="80" priority="89">
      <formula>IF(A292&gt;9,FALSE,TRUE)</formula>
    </cfRule>
  </conditionalFormatting>
  <conditionalFormatting sqref="D347">
    <cfRule type="cellIs" dxfId="79" priority="87" operator="between">
      <formula>10</formula>
      <formula>99</formula>
    </cfRule>
    <cfRule type="cellIs" dxfId="78" priority="88" operator="between">
      <formula>0</formula>
      <formula>9</formula>
    </cfRule>
  </conditionalFormatting>
  <conditionalFormatting sqref="A347:C347">
    <cfRule type="expression" dxfId="77" priority="86">
      <formula>IF(A347&gt;9,FALSE,TRUE)</formula>
    </cfRule>
  </conditionalFormatting>
  <conditionalFormatting sqref="D348">
    <cfRule type="cellIs" dxfId="76" priority="84" operator="between">
      <formula>10</formula>
      <formula>99</formula>
    </cfRule>
    <cfRule type="cellIs" dxfId="75" priority="85" operator="between">
      <formula>0</formula>
      <formula>9</formula>
    </cfRule>
  </conditionalFormatting>
  <conditionalFormatting sqref="A348:C348">
    <cfRule type="expression" dxfId="74" priority="83">
      <formula>IF(A348&gt;9,FALSE,TRUE)</formula>
    </cfRule>
  </conditionalFormatting>
  <conditionalFormatting sqref="A457:C457">
    <cfRule type="expression" dxfId="73" priority="67">
      <formula>IF(A457&gt;9,FALSE,TRUE)</formula>
    </cfRule>
  </conditionalFormatting>
  <conditionalFormatting sqref="D457">
    <cfRule type="cellIs" dxfId="72" priority="65" operator="between">
      <formula>10</formula>
      <formula>99</formula>
    </cfRule>
    <cfRule type="cellIs" dxfId="71" priority="66" operator="between">
      <formula>0</formula>
      <formula>9</formula>
    </cfRule>
  </conditionalFormatting>
  <conditionalFormatting sqref="A373:C373">
    <cfRule type="expression" dxfId="70" priority="79">
      <formula>IF(A373&gt;9,FALSE,TRUE)</formula>
    </cfRule>
  </conditionalFormatting>
  <conditionalFormatting sqref="D373">
    <cfRule type="cellIs" dxfId="69" priority="77" operator="between">
      <formula>10</formula>
      <formula>99</formula>
    </cfRule>
    <cfRule type="cellIs" dxfId="68" priority="78" operator="between">
      <formula>0</formula>
      <formula>9</formula>
    </cfRule>
  </conditionalFormatting>
  <conditionalFormatting sqref="A454:C454">
    <cfRule type="expression" dxfId="67" priority="76">
      <formula>IF(A454&gt;9,FALSE,TRUE)</formula>
    </cfRule>
  </conditionalFormatting>
  <conditionalFormatting sqref="D454">
    <cfRule type="cellIs" dxfId="66" priority="74" operator="between">
      <formula>10</formula>
      <formula>99</formula>
    </cfRule>
    <cfRule type="cellIs" dxfId="65" priority="75" operator="between">
      <formula>0</formula>
      <formula>9</formula>
    </cfRule>
  </conditionalFormatting>
  <conditionalFormatting sqref="A455:C455">
    <cfRule type="expression" dxfId="64" priority="73">
      <formula>IF(A455&gt;9,FALSE,TRUE)</formula>
    </cfRule>
  </conditionalFormatting>
  <conditionalFormatting sqref="D455">
    <cfRule type="cellIs" dxfId="63" priority="71" operator="between">
      <formula>10</formula>
      <formula>99</formula>
    </cfRule>
    <cfRule type="cellIs" dxfId="62" priority="72" operator="between">
      <formula>0</formula>
      <formula>9</formula>
    </cfRule>
  </conditionalFormatting>
  <conditionalFormatting sqref="A456:C456">
    <cfRule type="expression" dxfId="61" priority="70">
      <formula>IF(A456&gt;9,FALSE,TRUE)</formula>
    </cfRule>
  </conditionalFormatting>
  <conditionalFormatting sqref="D456">
    <cfRule type="cellIs" dxfId="60" priority="68" operator="between">
      <formula>10</formula>
      <formula>99</formula>
    </cfRule>
    <cfRule type="cellIs" dxfId="59" priority="69" operator="between">
      <formula>0</formula>
      <formula>9</formula>
    </cfRule>
  </conditionalFormatting>
  <conditionalFormatting sqref="A519:C519">
    <cfRule type="expression" dxfId="58" priority="52">
      <formula>IF(A519&gt;9,FALSE,TRUE)</formula>
    </cfRule>
  </conditionalFormatting>
  <conditionalFormatting sqref="D519">
    <cfRule type="cellIs" dxfId="57" priority="50" operator="between">
      <formula>10</formula>
      <formula>99</formula>
    </cfRule>
    <cfRule type="cellIs" dxfId="56" priority="51" operator="between">
      <formula>0</formula>
      <formula>9</formula>
    </cfRule>
  </conditionalFormatting>
  <conditionalFormatting sqref="A458:C458">
    <cfRule type="expression" dxfId="55" priority="64">
      <formula>IF(A458&gt;9,FALSE,TRUE)</formula>
    </cfRule>
  </conditionalFormatting>
  <conditionalFormatting sqref="D458">
    <cfRule type="cellIs" dxfId="54" priority="62" operator="between">
      <formula>10</formula>
      <formula>99</formula>
    </cfRule>
    <cfRule type="cellIs" dxfId="53" priority="63" operator="between">
      <formula>0</formula>
      <formula>9</formula>
    </cfRule>
  </conditionalFormatting>
  <conditionalFormatting sqref="A516:C516">
    <cfRule type="expression" dxfId="52" priority="61">
      <formula>IF(A516&gt;9,FALSE,TRUE)</formula>
    </cfRule>
  </conditionalFormatting>
  <conditionalFormatting sqref="D516">
    <cfRule type="cellIs" dxfId="51" priority="59" operator="between">
      <formula>10</formula>
      <formula>99</formula>
    </cfRule>
    <cfRule type="cellIs" dxfId="50" priority="60" operator="between">
      <formula>0</formula>
      <formula>9</formula>
    </cfRule>
  </conditionalFormatting>
  <conditionalFormatting sqref="A517:C517">
    <cfRule type="expression" dxfId="49" priority="58">
      <formula>IF(A517&gt;9,FALSE,TRUE)</formula>
    </cfRule>
  </conditionalFormatting>
  <conditionalFormatting sqref="D517">
    <cfRule type="cellIs" dxfId="48" priority="56" operator="between">
      <formula>10</formula>
      <formula>99</formula>
    </cfRule>
    <cfRule type="cellIs" dxfId="47" priority="57" operator="between">
      <formula>0</formula>
      <formula>9</formula>
    </cfRule>
  </conditionalFormatting>
  <conditionalFormatting sqref="A518:C518">
    <cfRule type="expression" dxfId="46" priority="55">
      <formula>IF(A518&gt;9,FALSE,TRUE)</formula>
    </cfRule>
  </conditionalFormatting>
  <conditionalFormatting sqref="D518">
    <cfRule type="cellIs" dxfId="45" priority="53" operator="between">
      <formula>10</formula>
      <formula>99</formula>
    </cfRule>
    <cfRule type="cellIs" dxfId="44" priority="54" operator="between">
      <formula>0</formula>
      <formula>9</formula>
    </cfRule>
  </conditionalFormatting>
  <conditionalFormatting sqref="A520:C520">
    <cfRule type="expression" dxfId="43" priority="49">
      <formula>IF(A520&gt;9,FALSE,TRUE)</formula>
    </cfRule>
  </conditionalFormatting>
  <conditionalFormatting sqref="D520">
    <cfRule type="cellIs" dxfId="42" priority="47" operator="between">
      <formula>10</formula>
      <formula>99</formula>
    </cfRule>
    <cfRule type="cellIs" dxfId="41" priority="48" operator="between">
      <formula>0</formula>
      <formula>9</formula>
    </cfRule>
  </conditionalFormatting>
  <conditionalFormatting sqref="A529:C529">
    <cfRule type="expression" dxfId="40" priority="46">
      <formula>IF(A529&gt;9,FALSE,TRUE)</formula>
    </cfRule>
  </conditionalFormatting>
  <conditionalFormatting sqref="D529">
    <cfRule type="cellIs" dxfId="39" priority="44" operator="between">
      <formula>10</formula>
      <formula>99</formula>
    </cfRule>
    <cfRule type="cellIs" dxfId="38" priority="45" operator="between">
      <formula>0</formula>
      <formula>9</formula>
    </cfRule>
  </conditionalFormatting>
  <conditionalFormatting sqref="A549:C549">
    <cfRule type="expression" dxfId="37" priority="40">
      <formula>IF(A549&gt;9,FALSE,TRUE)</formula>
    </cfRule>
  </conditionalFormatting>
  <conditionalFormatting sqref="D549">
    <cfRule type="cellIs" dxfId="36" priority="38" operator="between">
      <formula>10</formula>
      <formula>99</formula>
    </cfRule>
    <cfRule type="cellIs" dxfId="35" priority="39" operator="between">
      <formula>0</formula>
      <formula>9</formula>
    </cfRule>
  </conditionalFormatting>
  <conditionalFormatting sqref="A548:C548">
    <cfRule type="expression" dxfId="34" priority="43">
      <formula>IF(A548&gt;9,FALSE,TRUE)</formula>
    </cfRule>
  </conditionalFormatting>
  <conditionalFormatting sqref="D548">
    <cfRule type="cellIs" dxfId="33" priority="41" operator="between">
      <formula>10</formula>
      <formula>99</formula>
    </cfRule>
    <cfRule type="cellIs" dxfId="32" priority="42" operator="between">
      <formula>0</formula>
      <formula>9</formula>
    </cfRule>
  </conditionalFormatting>
  <conditionalFormatting sqref="A552:C552">
    <cfRule type="expression" dxfId="31" priority="28">
      <formula>IF(A552&gt;9,FALSE,TRUE)</formula>
    </cfRule>
  </conditionalFormatting>
  <conditionalFormatting sqref="D552">
    <cfRule type="cellIs" dxfId="30" priority="26" operator="between">
      <formula>10</formula>
      <formula>99</formula>
    </cfRule>
    <cfRule type="cellIs" dxfId="29" priority="27" operator="between">
      <formula>0</formula>
      <formula>9</formula>
    </cfRule>
  </conditionalFormatting>
  <conditionalFormatting sqref="A551:C551">
    <cfRule type="expression" dxfId="28" priority="31">
      <formula>IF(A551&gt;9,FALSE,TRUE)</formula>
    </cfRule>
  </conditionalFormatting>
  <conditionalFormatting sqref="D551">
    <cfRule type="cellIs" dxfId="27" priority="29" operator="between">
      <formula>10</formula>
      <formula>99</formula>
    </cfRule>
    <cfRule type="cellIs" dxfId="26" priority="30" operator="between">
      <formula>0</formula>
      <formula>9</formula>
    </cfRule>
  </conditionalFormatting>
  <conditionalFormatting sqref="A550:C550">
    <cfRule type="expression" dxfId="25" priority="34">
      <formula>IF(A550&gt;9,FALSE,TRUE)</formula>
    </cfRule>
  </conditionalFormatting>
  <conditionalFormatting sqref="D550">
    <cfRule type="cellIs" dxfId="24" priority="32" operator="between">
      <formula>10</formula>
      <formula>99</formula>
    </cfRule>
    <cfRule type="cellIs" dxfId="23" priority="33" operator="between">
      <formula>0</formula>
      <formula>9</formula>
    </cfRule>
  </conditionalFormatting>
  <conditionalFormatting sqref="A553:C553">
    <cfRule type="expression" dxfId="22" priority="25">
      <formula>IF(A553&gt;9,FALSE,TRUE)</formula>
    </cfRule>
  </conditionalFormatting>
  <conditionalFormatting sqref="D553">
    <cfRule type="cellIs" dxfId="21" priority="23" operator="between">
      <formula>10</formula>
      <formula>99</formula>
    </cfRule>
    <cfRule type="cellIs" dxfId="20" priority="24" operator="between">
      <formula>0</formula>
      <formula>9</formula>
    </cfRule>
  </conditionalFormatting>
  <conditionalFormatting sqref="A615:C615 A618:C619 A621:C622">
    <cfRule type="expression" dxfId="19" priority="19">
      <formula>IF(A615&gt;9,FALSE,TRUE)</formula>
    </cfRule>
  </conditionalFormatting>
  <conditionalFormatting sqref="D615 D618:D619 D621:D622">
    <cfRule type="cellIs" dxfId="18" priority="17" operator="between">
      <formula>10</formula>
      <formula>99</formula>
    </cfRule>
    <cfRule type="cellIs" dxfId="17" priority="18" operator="between">
      <formula>0</formula>
      <formula>9</formula>
    </cfRule>
  </conditionalFormatting>
  <conditionalFormatting sqref="A606:C606">
    <cfRule type="expression" dxfId="16" priority="22">
      <formula>IF(A606&gt;9,FALSE,TRUE)</formula>
    </cfRule>
  </conditionalFormatting>
  <conditionalFormatting sqref="D606">
    <cfRule type="cellIs" dxfId="15" priority="20" operator="between">
      <formula>10</formula>
      <formula>99</formula>
    </cfRule>
    <cfRule type="cellIs" dxfId="14" priority="21" operator="between">
      <formula>0</formula>
      <formula>9</formula>
    </cfRule>
  </conditionalFormatting>
  <conditionalFormatting sqref="A616:C616">
    <cfRule type="expression" dxfId="13" priority="16">
      <formula>IF(A616&gt;9,FALSE,TRUE)</formula>
    </cfRule>
  </conditionalFormatting>
  <conditionalFormatting sqref="D616">
    <cfRule type="cellIs" dxfId="12" priority="14" operator="between">
      <formula>10</formula>
      <formula>99</formula>
    </cfRule>
    <cfRule type="cellIs" dxfId="11" priority="15" operator="between">
      <formula>0</formula>
      <formula>9</formula>
    </cfRule>
  </conditionalFormatting>
  <conditionalFormatting sqref="A617:C617">
    <cfRule type="expression" dxfId="10" priority="13">
      <formula>IF(A617&gt;9,FALSE,TRUE)</formula>
    </cfRule>
  </conditionalFormatting>
  <conditionalFormatting sqref="D617">
    <cfRule type="cellIs" dxfId="9" priority="11" operator="between">
      <formula>10</formula>
      <formula>99</formula>
    </cfRule>
    <cfRule type="cellIs" dxfId="8" priority="12" operator="between">
      <formula>0</formula>
      <formula>9</formula>
    </cfRule>
  </conditionalFormatting>
  <conditionalFormatting sqref="A620:C620">
    <cfRule type="expression" dxfId="7" priority="10">
      <formula>IF(A620&gt;9,FALSE,TRUE)</formula>
    </cfRule>
  </conditionalFormatting>
  <conditionalFormatting sqref="D620">
    <cfRule type="cellIs" dxfId="6" priority="8" operator="between">
      <formula>10</formula>
      <formula>99</formula>
    </cfRule>
    <cfRule type="cellIs" dxfId="5" priority="9" operator="between">
      <formula>0</formula>
      <formula>9</formula>
    </cfRule>
  </conditionalFormatting>
  <conditionalFormatting sqref="A625:C628">
    <cfRule type="expression" dxfId="4" priority="4">
      <formula>IF(A625&gt;9,FALSE,TRUE)</formula>
    </cfRule>
  </conditionalFormatting>
  <conditionalFormatting sqref="D625:D628">
    <cfRule type="expression" dxfId="3" priority="3">
      <formula>IF(D625&gt;9,FALSE,TRUE)</formula>
    </cfRule>
  </conditionalFormatting>
  <conditionalFormatting sqref="C641:D641">
    <cfRule type="expression" dxfId="2" priority="2">
      <formula>IF(C641&gt;9,FALSE,TRUE)</formula>
    </cfRule>
  </conditionalFormatting>
  <conditionalFormatting sqref="A503:D503">
    <cfRule type="expression" dxfId="1" priority="1">
      <formula>IF(A503&gt;9,FALSE,TRUE)</formula>
    </cfRule>
  </conditionalFormatting>
  <printOptions horizontalCentered="1" verticalCentered="1"/>
  <pageMargins left="0.11811023622047245" right="0.70866141732283472" top="7.874015748031496E-2" bottom="0.74803149606299213" header="0.31496062992125984" footer="0.31496062992125984"/>
  <pageSetup scale="10" orientation="landscape" r:id="rId1"/>
  <ignoredErrors>
    <ignoredError sqref="A554" numberStoredAsText="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DESPLEGABLES!$A$2:$A$198</xm:f>
          </x14:formula1>
          <xm:sqref>E5:G5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5F36E-74E0-4666-B3F3-A1C289601D5C}">
  <sheetPr codeName="Hoja7">
    <pageSetUpPr fitToPage="1"/>
  </sheetPr>
  <dimension ref="A1:IW56"/>
  <sheetViews>
    <sheetView showGridLines="0" showRowColHeaders="0" zoomScale="70" zoomScaleNormal="70" workbookViewId="0">
      <selection activeCell="D5" sqref="D5:O5"/>
    </sheetView>
  </sheetViews>
  <sheetFormatPr baseColWidth="10" defaultColWidth="0" defaultRowHeight="12.75" x14ac:dyDescent="0.2"/>
  <cols>
    <col min="1" max="1" width="5.85546875" style="213" customWidth="1"/>
    <col min="2" max="2" width="53.140625" style="213" customWidth="1"/>
    <col min="3" max="4" width="14.85546875" style="213" customWidth="1"/>
    <col min="5" max="5" width="16.28515625" style="213" customWidth="1"/>
    <col min="6" max="17" width="14.85546875" style="213" customWidth="1"/>
    <col min="18" max="257" width="11.42578125" style="213" customWidth="1"/>
    <col min="258" max="258" width="13.28515625" style="213" customWidth="1"/>
    <col min="259" max="260" width="11.42578125" style="213" customWidth="1"/>
    <col min="261" max="261" width="15" style="213" customWidth="1"/>
    <col min="262" max="265" width="11.42578125" style="213" customWidth="1"/>
    <col min="266" max="266" width="15" style="213" customWidth="1"/>
    <col min="267" max="268" width="11.42578125" style="213" customWidth="1"/>
    <col min="269" max="269" width="13.140625" style="213" customWidth="1"/>
    <col min="270" max="270" width="11.42578125" style="213" customWidth="1"/>
    <col min="271" max="512" width="0" style="213" hidden="1"/>
    <col min="513" max="513" width="11.42578125" style="213" customWidth="1"/>
    <col min="514" max="514" width="13.28515625" style="213" customWidth="1"/>
    <col min="515" max="516" width="11.42578125" style="213" customWidth="1"/>
    <col min="517" max="517" width="15" style="213" customWidth="1"/>
    <col min="518" max="521" width="11.42578125" style="213" customWidth="1"/>
    <col min="522" max="522" width="15" style="213" customWidth="1"/>
    <col min="523" max="524" width="11.42578125" style="213" customWidth="1"/>
    <col min="525" max="525" width="13.140625" style="213" customWidth="1"/>
    <col min="526" max="526" width="11.42578125" style="213" customWidth="1"/>
    <col min="527" max="768" width="0" style="213" hidden="1"/>
    <col min="769" max="769" width="11.42578125" style="213" customWidth="1"/>
    <col min="770" max="770" width="13.28515625" style="213" customWidth="1"/>
    <col min="771" max="772" width="11.42578125" style="213" customWidth="1"/>
    <col min="773" max="773" width="15" style="213" customWidth="1"/>
    <col min="774" max="777" width="11.42578125" style="213" customWidth="1"/>
    <col min="778" max="778" width="15" style="213" customWidth="1"/>
    <col min="779" max="780" width="11.42578125" style="213" customWidth="1"/>
    <col min="781" max="781" width="13.140625" style="213" customWidth="1"/>
    <col min="782" max="782" width="11.42578125" style="213" customWidth="1"/>
    <col min="783" max="1024" width="0" style="213" hidden="1"/>
    <col min="1025" max="1025" width="11.42578125" style="213" customWidth="1"/>
    <col min="1026" max="1026" width="13.28515625" style="213" customWidth="1"/>
    <col min="1027" max="1028" width="11.42578125" style="213" customWidth="1"/>
    <col min="1029" max="1029" width="15" style="213" customWidth="1"/>
    <col min="1030" max="1033" width="11.42578125" style="213" customWidth="1"/>
    <col min="1034" max="1034" width="15" style="213" customWidth="1"/>
    <col min="1035" max="1036" width="11.42578125" style="213" customWidth="1"/>
    <col min="1037" max="1037" width="13.140625" style="213" customWidth="1"/>
    <col min="1038" max="1038" width="11.42578125" style="213" customWidth="1"/>
    <col min="1039" max="1280" width="0" style="213" hidden="1"/>
    <col min="1281" max="1281" width="11.42578125" style="213" customWidth="1"/>
    <col min="1282" max="1282" width="13.28515625" style="213" customWidth="1"/>
    <col min="1283" max="1284" width="11.42578125" style="213" customWidth="1"/>
    <col min="1285" max="1285" width="15" style="213" customWidth="1"/>
    <col min="1286" max="1289" width="11.42578125" style="213" customWidth="1"/>
    <col min="1290" max="1290" width="15" style="213" customWidth="1"/>
    <col min="1291" max="1292" width="11.42578125" style="213" customWidth="1"/>
    <col min="1293" max="1293" width="13.140625" style="213" customWidth="1"/>
    <col min="1294" max="1294" width="11.42578125" style="213" customWidth="1"/>
    <col min="1295" max="1536" width="0" style="213" hidden="1"/>
    <col min="1537" max="1537" width="11.42578125" style="213" customWidth="1"/>
    <col min="1538" max="1538" width="13.28515625" style="213" customWidth="1"/>
    <col min="1539" max="1540" width="11.42578125" style="213" customWidth="1"/>
    <col min="1541" max="1541" width="15" style="213" customWidth="1"/>
    <col min="1542" max="1545" width="11.42578125" style="213" customWidth="1"/>
    <col min="1546" max="1546" width="15" style="213" customWidth="1"/>
    <col min="1547" max="1548" width="11.42578125" style="213" customWidth="1"/>
    <col min="1549" max="1549" width="13.140625" style="213" customWidth="1"/>
    <col min="1550" max="1550" width="11.42578125" style="213" customWidth="1"/>
    <col min="1551" max="1792" width="0" style="213" hidden="1"/>
    <col min="1793" max="1793" width="11.42578125" style="213" customWidth="1"/>
    <col min="1794" max="1794" width="13.28515625" style="213" customWidth="1"/>
    <col min="1795" max="1796" width="11.42578125" style="213" customWidth="1"/>
    <col min="1797" max="1797" width="15" style="213" customWidth="1"/>
    <col min="1798" max="1801" width="11.42578125" style="213" customWidth="1"/>
    <col min="1802" max="1802" width="15" style="213" customWidth="1"/>
    <col min="1803" max="1804" width="11.42578125" style="213" customWidth="1"/>
    <col min="1805" max="1805" width="13.140625" style="213" customWidth="1"/>
    <col min="1806" max="1806" width="11.42578125" style="213" customWidth="1"/>
    <col min="1807" max="2048" width="0" style="213" hidden="1"/>
    <col min="2049" max="2049" width="11.42578125" style="213" customWidth="1"/>
    <col min="2050" max="2050" width="13.28515625" style="213" customWidth="1"/>
    <col min="2051" max="2052" width="11.42578125" style="213" customWidth="1"/>
    <col min="2053" max="2053" width="15" style="213" customWidth="1"/>
    <col min="2054" max="2057" width="11.42578125" style="213" customWidth="1"/>
    <col min="2058" max="2058" width="15" style="213" customWidth="1"/>
    <col min="2059" max="2060" width="11.42578125" style="213" customWidth="1"/>
    <col min="2061" max="2061" width="13.140625" style="213" customWidth="1"/>
    <col min="2062" max="2062" width="11.42578125" style="213" customWidth="1"/>
    <col min="2063" max="2304" width="0" style="213" hidden="1"/>
    <col min="2305" max="2305" width="11.42578125" style="213" customWidth="1"/>
    <col min="2306" max="2306" width="13.28515625" style="213" customWidth="1"/>
    <col min="2307" max="2308" width="11.42578125" style="213" customWidth="1"/>
    <col min="2309" max="2309" width="15" style="213" customWidth="1"/>
    <col min="2310" max="2313" width="11.42578125" style="213" customWidth="1"/>
    <col min="2314" max="2314" width="15" style="213" customWidth="1"/>
    <col min="2315" max="2316" width="11.42578125" style="213" customWidth="1"/>
    <col min="2317" max="2317" width="13.140625" style="213" customWidth="1"/>
    <col min="2318" max="2318" width="11.42578125" style="213" customWidth="1"/>
    <col min="2319" max="2560" width="0" style="213" hidden="1"/>
    <col min="2561" max="2561" width="11.42578125" style="213" customWidth="1"/>
    <col min="2562" max="2562" width="13.28515625" style="213" customWidth="1"/>
    <col min="2563" max="2564" width="11.42578125" style="213" customWidth="1"/>
    <col min="2565" max="2565" width="15" style="213" customWidth="1"/>
    <col min="2566" max="2569" width="11.42578125" style="213" customWidth="1"/>
    <col min="2570" max="2570" width="15" style="213" customWidth="1"/>
    <col min="2571" max="2572" width="11.42578125" style="213" customWidth="1"/>
    <col min="2573" max="2573" width="13.140625" style="213" customWidth="1"/>
    <col min="2574" max="2574" width="11.42578125" style="213" customWidth="1"/>
    <col min="2575" max="2816" width="0" style="213" hidden="1"/>
    <col min="2817" max="2817" width="11.42578125" style="213" customWidth="1"/>
    <col min="2818" max="2818" width="13.28515625" style="213" customWidth="1"/>
    <col min="2819" max="2820" width="11.42578125" style="213" customWidth="1"/>
    <col min="2821" max="2821" width="15" style="213" customWidth="1"/>
    <col min="2822" max="2825" width="11.42578125" style="213" customWidth="1"/>
    <col min="2826" max="2826" width="15" style="213" customWidth="1"/>
    <col min="2827" max="2828" width="11.42578125" style="213" customWidth="1"/>
    <col min="2829" max="2829" width="13.140625" style="213" customWidth="1"/>
    <col min="2830" max="2830" width="11.42578125" style="213" customWidth="1"/>
    <col min="2831" max="3072" width="0" style="213" hidden="1"/>
    <col min="3073" max="3073" width="11.42578125" style="213" customWidth="1"/>
    <col min="3074" max="3074" width="13.28515625" style="213" customWidth="1"/>
    <col min="3075" max="3076" width="11.42578125" style="213" customWidth="1"/>
    <col min="3077" max="3077" width="15" style="213" customWidth="1"/>
    <col min="3078" max="3081" width="11.42578125" style="213" customWidth="1"/>
    <col min="3082" max="3082" width="15" style="213" customWidth="1"/>
    <col min="3083" max="3084" width="11.42578125" style="213" customWidth="1"/>
    <col min="3085" max="3085" width="13.140625" style="213" customWidth="1"/>
    <col min="3086" max="3086" width="11.42578125" style="213" customWidth="1"/>
    <col min="3087" max="3328" width="0" style="213" hidden="1"/>
    <col min="3329" max="3329" width="11.42578125" style="213" customWidth="1"/>
    <col min="3330" max="3330" width="13.28515625" style="213" customWidth="1"/>
    <col min="3331" max="3332" width="11.42578125" style="213" customWidth="1"/>
    <col min="3333" max="3333" width="15" style="213" customWidth="1"/>
    <col min="3334" max="3337" width="11.42578125" style="213" customWidth="1"/>
    <col min="3338" max="3338" width="15" style="213" customWidth="1"/>
    <col min="3339" max="3340" width="11.42578125" style="213" customWidth="1"/>
    <col min="3341" max="3341" width="13.140625" style="213" customWidth="1"/>
    <col min="3342" max="3342" width="11.42578125" style="213" customWidth="1"/>
    <col min="3343" max="3584" width="0" style="213" hidden="1"/>
    <col min="3585" max="3585" width="11.42578125" style="213" customWidth="1"/>
    <col min="3586" max="3586" width="13.28515625" style="213" customWidth="1"/>
    <col min="3587" max="3588" width="11.42578125" style="213" customWidth="1"/>
    <col min="3589" max="3589" width="15" style="213" customWidth="1"/>
    <col min="3590" max="3593" width="11.42578125" style="213" customWidth="1"/>
    <col min="3594" max="3594" width="15" style="213" customWidth="1"/>
    <col min="3595" max="3596" width="11.42578125" style="213" customWidth="1"/>
    <col min="3597" max="3597" width="13.140625" style="213" customWidth="1"/>
    <col min="3598" max="3598" width="11.42578125" style="213" customWidth="1"/>
    <col min="3599" max="3840" width="0" style="213" hidden="1"/>
    <col min="3841" max="3841" width="11.42578125" style="213" customWidth="1"/>
    <col min="3842" max="3842" width="13.28515625" style="213" customWidth="1"/>
    <col min="3843" max="3844" width="11.42578125" style="213" customWidth="1"/>
    <col min="3845" max="3845" width="15" style="213" customWidth="1"/>
    <col min="3846" max="3849" width="11.42578125" style="213" customWidth="1"/>
    <col min="3850" max="3850" width="15" style="213" customWidth="1"/>
    <col min="3851" max="3852" width="11.42578125" style="213" customWidth="1"/>
    <col min="3853" max="3853" width="13.140625" style="213" customWidth="1"/>
    <col min="3854" max="3854" width="11.42578125" style="213" customWidth="1"/>
    <col min="3855" max="4096" width="0" style="213" hidden="1"/>
    <col min="4097" max="4097" width="11.42578125" style="213" customWidth="1"/>
    <col min="4098" max="4098" width="13.28515625" style="213" customWidth="1"/>
    <col min="4099" max="4100" width="11.42578125" style="213" customWidth="1"/>
    <col min="4101" max="4101" width="15" style="213" customWidth="1"/>
    <col min="4102" max="4105" width="11.42578125" style="213" customWidth="1"/>
    <col min="4106" max="4106" width="15" style="213" customWidth="1"/>
    <col min="4107" max="4108" width="11.42578125" style="213" customWidth="1"/>
    <col min="4109" max="4109" width="13.140625" style="213" customWidth="1"/>
    <col min="4110" max="4110" width="11.42578125" style="213" customWidth="1"/>
    <col min="4111" max="4352" width="0" style="213" hidden="1"/>
    <col min="4353" max="4353" width="11.42578125" style="213" customWidth="1"/>
    <col min="4354" max="4354" width="13.28515625" style="213" customWidth="1"/>
    <col min="4355" max="4356" width="11.42578125" style="213" customWidth="1"/>
    <col min="4357" max="4357" width="15" style="213" customWidth="1"/>
    <col min="4358" max="4361" width="11.42578125" style="213" customWidth="1"/>
    <col min="4362" max="4362" width="15" style="213" customWidth="1"/>
    <col min="4363" max="4364" width="11.42578125" style="213" customWidth="1"/>
    <col min="4365" max="4365" width="13.140625" style="213" customWidth="1"/>
    <col min="4366" max="4366" width="11.42578125" style="213" customWidth="1"/>
    <col min="4367" max="4608" width="0" style="213" hidden="1"/>
    <col min="4609" max="4609" width="11.42578125" style="213" customWidth="1"/>
    <col min="4610" max="4610" width="13.28515625" style="213" customWidth="1"/>
    <col min="4611" max="4612" width="11.42578125" style="213" customWidth="1"/>
    <col min="4613" max="4613" width="15" style="213" customWidth="1"/>
    <col min="4614" max="4617" width="11.42578125" style="213" customWidth="1"/>
    <col min="4618" max="4618" width="15" style="213" customWidth="1"/>
    <col min="4619" max="4620" width="11.42578125" style="213" customWidth="1"/>
    <col min="4621" max="4621" width="13.140625" style="213" customWidth="1"/>
    <col min="4622" max="4622" width="11.42578125" style="213" customWidth="1"/>
    <col min="4623" max="4864" width="0" style="213" hidden="1"/>
    <col min="4865" max="4865" width="11.42578125" style="213" customWidth="1"/>
    <col min="4866" max="4866" width="13.28515625" style="213" customWidth="1"/>
    <col min="4867" max="4868" width="11.42578125" style="213" customWidth="1"/>
    <col min="4869" max="4869" width="15" style="213" customWidth="1"/>
    <col min="4870" max="4873" width="11.42578125" style="213" customWidth="1"/>
    <col min="4874" max="4874" width="15" style="213" customWidth="1"/>
    <col min="4875" max="4876" width="11.42578125" style="213" customWidth="1"/>
    <col min="4877" max="4877" width="13.140625" style="213" customWidth="1"/>
    <col min="4878" max="4878" width="11.42578125" style="213" customWidth="1"/>
    <col min="4879" max="5120" width="0" style="213" hidden="1"/>
    <col min="5121" max="5121" width="11.42578125" style="213" customWidth="1"/>
    <col min="5122" max="5122" width="13.28515625" style="213" customWidth="1"/>
    <col min="5123" max="5124" width="11.42578125" style="213" customWidth="1"/>
    <col min="5125" max="5125" width="15" style="213" customWidth="1"/>
    <col min="5126" max="5129" width="11.42578125" style="213" customWidth="1"/>
    <col min="5130" max="5130" width="15" style="213" customWidth="1"/>
    <col min="5131" max="5132" width="11.42578125" style="213" customWidth="1"/>
    <col min="5133" max="5133" width="13.140625" style="213" customWidth="1"/>
    <col min="5134" max="5134" width="11.42578125" style="213" customWidth="1"/>
    <col min="5135" max="5376" width="0" style="213" hidden="1"/>
    <col min="5377" max="5377" width="11.42578125" style="213" customWidth="1"/>
    <col min="5378" max="5378" width="13.28515625" style="213" customWidth="1"/>
    <col min="5379" max="5380" width="11.42578125" style="213" customWidth="1"/>
    <col min="5381" max="5381" width="15" style="213" customWidth="1"/>
    <col min="5382" max="5385" width="11.42578125" style="213" customWidth="1"/>
    <col min="5386" max="5386" width="15" style="213" customWidth="1"/>
    <col min="5387" max="5388" width="11.42578125" style="213" customWidth="1"/>
    <col min="5389" max="5389" width="13.140625" style="213" customWidth="1"/>
    <col min="5390" max="5390" width="11.42578125" style="213" customWidth="1"/>
    <col min="5391" max="5632" width="0" style="213" hidden="1"/>
    <col min="5633" max="5633" width="11.42578125" style="213" customWidth="1"/>
    <col min="5634" max="5634" width="13.28515625" style="213" customWidth="1"/>
    <col min="5635" max="5636" width="11.42578125" style="213" customWidth="1"/>
    <col min="5637" max="5637" width="15" style="213" customWidth="1"/>
    <col min="5638" max="5641" width="11.42578125" style="213" customWidth="1"/>
    <col min="5642" max="5642" width="15" style="213" customWidth="1"/>
    <col min="5643" max="5644" width="11.42578125" style="213" customWidth="1"/>
    <col min="5645" max="5645" width="13.140625" style="213" customWidth="1"/>
    <col min="5646" max="5646" width="11.42578125" style="213" customWidth="1"/>
    <col min="5647" max="5888" width="0" style="213" hidden="1"/>
    <col min="5889" max="5889" width="11.42578125" style="213" customWidth="1"/>
    <col min="5890" max="5890" width="13.28515625" style="213" customWidth="1"/>
    <col min="5891" max="5892" width="11.42578125" style="213" customWidth="1"/>
    <col min="5893" max="5893" width="15" style="213" customWidth="1"/>
    <col min="5894" max="5897" width="11.42578125" style="213" customWidth="1"/>
    <col min="5898" max="5898" width="15" style="213" customWidth="1"/>
    <col min="5899" max="5900" width="11.42578125" style="213" customWidth="1"/>
    <col min="5901" max="5901" width="13.140625" style="213" customWidth="1"/>
    <col min="5902" max="5902" width="11.42578125" style="213" customWidth="1"/>
    <col min="5903" max="6144" width="0" style="213" hidden="1"/>
    <col min="6145" max="6145" width="11.42578125" style="213" customWidth="1"/>
    <col min="6146" max="6146" width="13.28515625" style="213" customWidth="1"/>
    <col min="6147" max="6148" width="11.42578125" style="213" customWidth="1"/>
    <col min="6149" max="6149" width="15" style="213" customWidth="1"/>
    <col min="6150" max="6153" width="11.42578125" style="213" customWidth="1"/>
    <col min="6154" max="6154" width="15" style="213" customWidth="1"/>
    <col min="6155" max="6156" width="11.42578125" style="213" customWidth="1"/>
    <col min="6157" max="6157" width="13.140625" style="213" customWidth="1"/>
    <col min="6158" max="6158" width="11.42578125" style="213" customWidth="1"/>
    <col min="6159" max="6400" width="0" style="213" hidden="1"/>
    <col min="6401" max="6401" width="11.42578125" style="213" customWidth="1"/>
    <col min="6402" max="6402" width="13.28515625" style="213" customWidth="1"/>
    <col min="6403" max="6404" width="11.42578125" style="213" customWidth="1"/>
    <col min="6405" max="6405" width="15" style="213" customWidth="1"/>
    <col min="6406" max="6409" width="11.42578125" style="213" customWidth="1"/>
    <col min="6410" max="6410" width="15" style="213" customWidth="1"/>
    <col min="6411" max="6412" width="11.42578125" style="213" customWidth="1"/>
    <col min="6413" max="6413" width="13.140625" style="213" customWidth="1"/>
    <col min="6414" max="6414" width="11.42578125" style="213" customWidth="1"/>
    <col min="6415" max="6656" width="0" style="213" hidden="1"/>
    <col min="6657" max="6657" width="11.42578125" style="213" customWidth="1"/>
    <col min="6658" max="6658" width="13.28515625" style="213" customWidth="1"/>
    <col min="6659" max="6660" width="11.42578125" style="213" customWidth="1"/>
    <col min="6661" max="6661" width="15" style="213" customWidth="1"/>
    <col min="6662" max="6665" width="11.42578125" style="213" customWidth="1"/>
    <col min="6666" max="6666" width="15" style="213" customWidth="1"/>
    <col min="6667" max="6668" width="11.42578125" style="213" customWidth="1"/>
    <col min="6669" max="6669" width="13.140625" style="213" customWidth="1"/>
    <col min="6670" max="6670" width="11.42578125" style="213" customWidth="1"/>
    <col min="6671" max="6912" width="0" style="213" hidden="1"/>
    <col min="6913" max="6913" width="11.42578125" style="213" customWidth="1"/>
    <col min="6914" max="6914" width="13.28515625" style="213" customWidth="1"/>
    <col min="6915" max="6916" width="11.42578125" style="213" customWidth="1"/>
    <col min="6917" max="6917" width="15" style="213" customWidth="1"/>
    <col min="6918" max="6921" width="11.42578125" style="213" customWidth="1"/>
    <col min="6922" max="6922" width="15" style="213" customWidth="1"/>
    <col min="6923" max="6924" width="11.42578125" style="213" customWidth="1"/>
    <col min="6925" max="6925" width="13.140625" style="213" customWidth="1"/>
    <col min="6926" max="6926" width="11.42578125" style="213" customWidth="1"/>
    <col min="6927" max="7168" width="0" style="213" hidden="1"/>
    <col min="7169" max="7169" width="11.42578125" style="213" customWidth="1"/>
    <col min="7170" max="7170" width="13.28515625" style="213" customWidth="1"/>
    <col min="7171" max="7172" width="11.42578125" style="213" customWidth="1"/>
    <col min="7173" max="7173" width="15" style="213" customWidth="1"/>
    <col min="7174" max="7177" width="11.42578125" style="213" customWidth="1"/>
    <col min="7178" max="7178" width="15" style="213" customWidth="1"/>
    <col min="7179" max="7180" width="11.42578125" style="213" customWidth="1"/>
    <col min="7181" max="7181" width="13.140625" style="213" customWidth="1"/>
    <col min="7182" max="7182" width="11.42578125" style="213" customWidth="1"/>
    <col min="7183" max="7424" width="0" style="213" hidden="1"/>
    <col min="7425" max="7425" width="11.42578125" style="213" customWidth="1"/>
    <col min="7426" max="7426" width="13.28515625" style="213" customWidth="1"/>
    <col min="7427" max="7428" width="11.42578125" style="213" customWidth="1"/>
    <col min="7429" max="7429" width="15" style="213" customWidth="1"/>
    <col min="7430" max="7433" width="11.42578125" style="213" customWidth="1"/>
    <col min="7434" max="7434" width="15" style="213" customWidth="1"/>
    <col min="7435" max="7436" width="11.42578125" style="213" customWidth="1"/>
    <col min="7437" max="7437" width="13.140625" style="213" customWidth="1"/>
    <col min="7438" max="7438" width="11.42578125" style="213" customWidth="1"/>
    <col min="7439" max="7680" width="0" style="213" hidden="1"/>
    <col min="7681" max="7681" width="11.42578125" style="213" customWidth="1"/>
    <col min="7682" max="7682" width="13.28515625" style="213" customWidth="1"/>
    <col min="7683" max="7684" width="11.42578125" style="213" customWidth="1"/>
    <col min="7685" max="7685" width="15" style="213" customWidth="1"/>
    <col min="7686" max="7689" width="11.42578125" style="213" customWidth="1"/>
    <col min="7690" max="7690" width="15" style="213" customWidth="1"/>
    <col min="7691" max="7692" width="11.42578125" style="213" customWidth="1"/>
    <col min="7693" max="7693" width="13.140625" style="213" customWidth="1"/>
    <col min="7694" max="7694" width="11.42578125" style="213" customWidth="1"/>
    <col min="7695" max="7936" width="0" style="213" hidden="1"/>
    <col min="7937" max="7937" width="11.42578125" style="213" customWidth="1"/>
    <col min="7938" max="7938" width="13.28515625" style="213" customWidth="1"/>
    <col min="7939" max="7940" width="11.42578125" style="213" customWidth="1"/>
    <col min="7941" max="7941" width="15" style="213" customWidth="1"/>
    <col min="7942" max="7945" width="11.42578125" style="213" customWidth="1"/>
    <col min="7946" max="7946" width="15" style="213" customWidth="1"/>
    <col min="7947" max="7948" width="11.42578125" style="213" customWidth="1"/>
    <col min="7949" max="7949" width="13.140625" style="213" customWidth="1"/>
    <col min="7950" max="7950" width="11.42578125" style="213" customWidth="1"/>
    <col min="7951" max="8192" width="0" style="213" hidden="1"/>
    <col min="8193" max="8193" width="11.42578125" style="213" customWidth="1"/>
    <col min="8194" max="8194" width="13.28515625" style="213" customWidth="1"/>
    <col min="8195" max="8196" width="11.42578125" style="213" customWidth="1"/>
    <col min="8197" max="8197" width="15" style="213" customWidth="1"/>
    <col min="8198" max="8201" width="11.42578125" style="213" customWidth="1"/>
    <col min="8202" max="8202" width="15" style="213" customWidth="1"/>
    <col min="8203" max="8204" width="11.42578125" style="213" customWidth="1"/>
    <col min="8205" max="8205" width="13.140625" style="213" customWidth="1"/>
    <col min="8206" max="8206" width="11.42578125" style="213" customWidth="1"/>
    <col min="8207" max="8448" width="0" style="213" hidden="1"/>
    <col min="8449" max="8449" width="11.42578125" style="213" customWidth="1"/>
    <col min="8450" max="8450" width="13.28515625" style="213" customWidth="1"/>
    <col min="8451" max="8452" width="11.42578125" style="213" customWidth="1"/>
    <col min="8453" max="8453" width="15" style="213" customWidth="1"/>
    <col min="8454" max="8457" width="11.42578125" style="213" customWidth="1"/>
    <col min="8458" max="8458" width="15" style="213" customWidth="1"/>
    <col min="8459" max="8460" width="11.42578125" style="213" customWidth="1"/>
    <col min="8461" max="8461" width="13.140625" style="213" customWidth="1"/>
    <col min="8462" max="8462" width="11.42578125" style="213" customWidth="1"/>
    <col min="8463" max="8704" width="0" style="213" hidden="1"/>
    <col min="8705" max="8705" width="11.42578125" style="213" customWidth="1"/>
    <col min="8706" max="8706" width="13.28515625" style="213" customWidth="1"/>
    <col min="8707" max="8708" width="11.42578125" style="213" customWidth="1"/>
    <col min="8709" max="8709" width="15" style="213" customWidth="1"/>
    <col min="8710" max="8713" width="11.42578125" style="213" customWidth="1"/>
    <col min="8714" max="8714" width="15" style="213" customWidth="1"/>
    <col min="8715" max="8716" width="11.42578125" style="213" customWidth="1"/>
    <col min="8717" max="8717" width="13.140625" style="213" customWidth="1"/>
    <col min="8718" max="8718" width="11.42578125" style="213" customWidth="1"/>
    <col min="8719" max="8960" width="0" style="213" hidden="1"/>
    <col min="8961" max="8961" width="11.42578125" style="213" customWidth="1"/>
    <col min="8962" max="8962" width="13.28515625" style="213" customWidth="1"/>
    <col min="8963" max="8964" width="11.42578125" style="213" customWidth="1"/>
    <col min="8965" max="8965" width="15" style="213" customWidth="1"/>
    <col min="8966" max="8969" width="11.42578125" style="213" customWidth="1"/>
    <col min="8970" max="8970" width="15" style="213" customWidth="1"/>
    <col min="8971" max="8972" width="11.42578125" style="213" customWidth="1"/>
    <col min="8973" max="8973" width="13.140625" style="213" customWidth="1"/>
    <col min="8974" max="8974" width="11.42578125" style="213" customWidth="1"/>
    <col min="8975" max="9216" width="0" style="213" hidden="1"/>
    <col min="9217" max="9217" width="11.42578125" style="213" customWidth="1"/>
    <col min="9218" max="9218" width="13.28515625" style="213" customWidth="1"/>
    <col min="9219" max="9220" width="11.42578125" style="213" customWidth="1"/>
    <col min="9221" max="9221" width="15" style="213" customWidth="1"/>
    <col min="9222" max="9225" width="11.42578125" style="213" customWidth="1"/>
    <col min="9226" max="9226" width="15" style="213" customWidth="1"/>
    <col min="9227" max="9228" width="11.42578125" style="213" customWidth="1"/>
    <col min="9229" max="9229" width="13.140625" style="213" customWidth="1"/>
    <col min="9230" max="9230" width="11.42578125" style="213" customWidth="1"/>
    <col min="9231" max="9472" width="0" style="213" hidden="1"/>
    <col min="9473" max="9473" width="11.42578125" style="213" customWidth="1"/>
    <col min="9474" max="9474" width="13.28515625" style="213" customWidth="1"/>
    <col min="9475" max="9476" width="11.42578125" style="213" customWidth="1"/>
    <col min="9477" max="9477" width="15" style="213" customWidth="1"/>
    <col min="9478" max="9481" width="11.42578125" style="213" customWidth="1"/>
    <col min="9482" max="9482" width="15" style="213" customWidth="1"/>
    <col min="9483" max="9484" width="11.42578125" style="213" customWidth="1"/>
    <col min="9485" max="9485" width="13.140625" style="213" customWidth="1"/>
    <col min="9486" max="9486" width="11.42578125" style="213" customWidth="1"/>
    <col min="9487" max="9728" width="0" style="213" hidden="1"/>
    <col min="9729" max="9729" width="11.42578125" style="213" customWidth="1"/>
    <col min="9730" max="9730" width="13.28515625" style="213" customWidth="1"/>
    <col min="9731" max="9732" width="11.42578125" style="213" customWidth="1"/>
    <col min="9733" max="9733" width="15" style="213" customWidth="1"/>
    <col min="9734" max="9737" width="11.42578125" style="213" customWidth="1"/>
    <col min="9738" max="9738" width="15" style="213" customWidth="1"/>
    <col min="9739" max="9740" width="11.42578125" style="213" customWidth="1"/>
    <col min="9741" max="9741" width="13.140625" style="213" customWidth="1"/>
    <col min="9742" max="9742" width="11.42578125" style="213" customWidth="1"/>
    <col min="9743" max="9984" width="0" style="213" hidden="1"/>
    <col min="9985" max="9985" width="11.42578125" style="213" customWidth="1"/>
    <col min="9986" max="9986" width="13.28515625" style="213" customWidth="1"/>
    <col min="9987" max="9988" width="11.42578125" style="213" customWidth="1"/>
    <col min="9989" max="9989" width="15" style="213" customWidth="1"/>
    <col min="9990" max="9993" width="11.42578125" style="213" customWidth="1"/>
    <col min="9994" max="9994" width="15" style="213" customWidth="1"/>
    <col min="9995" max="9996" width="11.42578125" style="213" customWidth="1"/>
    <col min="9997" max="9997" width="13.140625" style="213" customWidth="1"/>
    <col min="9998" max="9998" width="11.42578125" style="213" customWidth="1"/>
    <col min="9999" max="10240" width="0" style="213" hidden="1"/>
    <col min="10241" max="10241" width="11.42578125" style="213" customWidth="1"/>
    <col min="10242" max="10242" width="13.28515625" style="213" customWidth="1"/>
    <col min="10243" max="10244" width="11.42578125" style="213" customWidth="1"/>
    <col min="10245" max="10245" width="15" style="213" customWidth="1"/>
    <col min="10246" max="10249" width="11.42578125" style="213" customWidth="1"/>
    <col min="10250" max="10250" width="15" style="213" customWidth="1"/>
    <col min="10251" max="10252" width="11.42578125" style="213" customWidth="1"/>
    <col min="10253" max="10253" width="13.140625" style="213" customWidth="1"/>
    <col min="10254" max="10254" width="11.42578125" style="213" customWidth="1"/>
    <col min="10255" max="10496" width="0" style="213" hidden="1"/>
    <col min="10497" max="10497" width="11.42578125" style="213" customWidth="1"/>
    <col min="10498" max="10498" width="13.28515625" style="213" customWidth="1"/>
    <col min="10499" max="10500" width="11.42578125" style="213" customWidth="1"/>
    <col min="10501" max="10501" width="15" style="213" customWidth="1"/>
    <col min="10502" max="10505" width="11.42578125" style="213" customWidth="1"/>
    <col min="10506" max="10506" width="15" style="213" customWidth="1"/>
    <col min="10507" max="10508" width="11.42578125" style="213" customWidth="1"/>
    <col min="10509" max="10509" width="13.140625" style="213" customWidth="1"/>
    <col min="10510" max="10510" width="11.42578125" style="213" customWidth="1"/>
    <col min="10511" max="10752" width="0" style="213" hidden="1"/>
    <col min="10753" max="10753" width="11.42578125" style="213" customWidth="1"/>
    <col min="10754" max="10754" width="13.28515625" style="213" customWidth="1"/>
    <col min="10755" max="10756" width="11.42578125" style="213" customWidth="1"/>
    <col min="10757" max="10757" width="15" style="213" customWidth="1"/>
    <col min="10758" max="10761" width="11.42578125" style="213" customWidth="1"/>
    <col min="10762" max="10762" width="15" style="213" customWidth="1"/>
    <col min="10763" max="10764" width="11.42578125" style="213" customWidth="1"/>
    <col min="10765" max="10765" width="13.140625" style="213" customWidth="1"/>
    <col min="10766" max="10766" width="11.42578125" style="213" customWidth="1"/>
    <col min="10767" max="11008" width="0" style="213" hidden="1"/>
    <col min="11009" max="11009" width="11.42578125" style="213" customWidth="1"/>
    <col min="11010" max="11010" width="13.28515625" style="213" customWidth="1"/>
    <col min="11011" max="11012" width="11.42578125" style="213" customWidth="1"/>
    <col min="11013" max="11013" width="15" style="213" customWidth="1"/>
    <col min="11014" max="11017" width="11.42578125" style="213" customWidth="1"/>
    <col min="11018" max="11018" width="15" style="213" customWidth="1"/>
    <col min="11019" max="11020" width="11.42578125" style="213" customWidth="1"/>
    <col min="11021" max="11021" width="13.140625" style="213" customWidth="1"/>
    <col min="11022" max="11022" width="11.42578125" style="213" customWidth="1"/>
    <col min="11023" max="11264" width="0" style="213" hidden="1"/>
    <col min="11265" max="11265" width="11.42578125" style="213" customWidth="1"/>
    <col min="11266" max="11266" width="13.28515625" style="213" customWidth="1"/>
    <col min="11267" max="11268" width="11.42578125" style="213" customWidth="1"/>
    <col min="11269" max="11269" width="15" style="213" customWidth="1"/>
    <col min="11270" max="11273" width="11.42578125" style="213" customWidth="1"/>
    <col min="11274" max="11274" width="15" style="213" customWidth="1"/>
    <col min="11275" max="11276" width="11.42578125" style="213" customWidth="1"/>
    <col min="11277" max="11277" width="13.140625" style="213" customWidth="1"/>
    <col min="11278" max="11278" width="11.42578125" style="213" customWidth="1"/>
    <col min="11279" max="11520" width="0" style="213" hidden="1"/>
    <col min="11521" max="11521" width="11.42578125" style="213" customWidth="1"/>
    <col min="11522" max="11522" width="13.28515625" style="213" customWidth="1"/>
    <col min="11523" max="11524" width="11.42578125" style="213" customWidth="1"/>
    <col min="11525" max="11525" width="15" style="213" customWidth="1"/>
    <col min="11526" max="11529" width="11.42578125" style="213" customWidth="1"/>
    <col min="11530" max="11530" width="15" style="213" customWidth="1"/>
    <col min="11531" max="11532" width="11.42578125" style="213" customWidth="1"/>
    <col min="11533" max="11533" width="13.140625" style="213" customWidth="1"/>
    <col min="11534" max="11534" width="11.42578125" style="213" customWidth="1"/>
    <col min="11535" max="11776" width="0" style="213" hidden="1"/>
    <col min="11777" max="11777" width="11.42578125" style="213" customWidth="1"/>
    <col min="11778" max="11778" width="13.28515625" style="213" customWidth="1"/>
    <col min="11779" max="11780" width="11.42578125" style="213" customWidth="1"/>
    <col min="11781" max="11781" width="15" style="213" customWidth="1"/>
    <col min="11782" max="11785" width="11.42578125" style="213" customWidth="1"/>
    <col min="11786" max="11786" width="15" style="213" customWidth="1"/>
    <col min="11787" max="11788" width="11.42578125" style="213" customWidth="1"/>
    <col min="11789" max="11789" width="13.140625" style="213" customWidth="1"/>
    <col min="11790" max="11790" width="11.42578125" style="213" customWidth="1"/>
    <col min="11791" max="12032" width="0" style="213" hidden="1"/>
    <col min="12033" max="12033" width="11.42578125" style="213" customWidth="1"/>
    <col min="12034" max="12034" width="13.28515625" style="213" customWidth="1"/>
    <col min="12035" max="12036" width="11.42578125" style="213" customWidth="1"/>
    <col min="12037" max="12037" width="15" style="213" customWidth="1"/>
    <col min="12038" max="12041" width="11.42578125" style="213" customWidth="1"/>
    <col min="12042" max="12042" width="15" style="213" customWidth="1"/>
    <col min="12043" max="12044" width="11.42578125" style="213" customWidth="1"/>
    <col min="12045" max="12045" width="13.140625" style="213" customWidth="1"/>
    <col min="12046" max="12046" width="11.42578125" style="213" customWidth="1"/>
    <col min="12047" max="12288" width="0" style="213" hidden="1"/>
    <col min="12289" max="12289" width="11.42578125" style="213" customWidth="1"/>
    <col min="12290" max="12290" width="13.28515625" style="213" customWidth="1"/>
    <col min="12291" max="12292" width="11.42578125" style="213" customWidth="1"/>
    <col min="12293" max="12293" width="15" style="213" customWidth="1"/>
    <col min="12294" max="12297" width="11.42578125" style="213" customWidth="1"/>
    <col min="12298" max="12298" width="15" style="213" customWidth="1"/>
    <col min="12299" max="12300" width="11.42578125" style="213" customWidth="1"/>
    <col min="12301" max="12301" width="13.140625" style="213" customWidth="1"/>
    <col min="12302" max="12302" width="11.42578125" style="213" customWidth="1"/>
    <col min="12303" max="12544" width="0" style="213" hidden="1"/>
    <col min="12545" max="12545" width="11.42578125" style="213" customWidth="1"/>
    <col min="12546" max="12546" width="13.28515625" style="213" customWidth="1"/>
    <col min="12547" max="12548" width="11.42578125" style="213" customWidth="1"/>
    <col min="12549" max="12549" width="15" style="213" customWidth="1"/>
    <col min="12550" max="12553" width="11.42578125" style="213" customWidth="1"/>
    <col min="12554" max="12554" width="15" style="213" customWidth="1"/>
    <col min="12555" max="12556" width="11.42578125" style="213" customWidth="1"/>
    <col min="12557" max="12557" width="13.140625" style="213" customWidth="1"/>
    <col min="12558" max="12558" width="11.42578125" style="213" customWidth="1"/>
    <col min="12559" max="12800" width="0" style="213" hidden="1"/>
    <col min="12801" max="12801" width="11.42578125" style="213" customWidth="1"/>
    <col min="12802" max="12802" width="13.28515625" style="213" customWidth="1"/>
    <col min="12803" max="12804" width="11.42578125" style="213" customWidth="1"/>
    <col min="12805" max="12805" width="15" style="213" customWidth="1"/>
    <col min="12806" max="12809" width="11.42578125" style="213" customWidth="1"/>
    <col min="12810" max="12810" width="15" style="213" customWidth="1"/>
    <col min="12811" max="12812" width="11.42578125" style="213" customWidth="1"/>
    <col min="12813" max="12813" width="13.140625" style="213" customWidth="1"/>
    <col min="12814" max="12814" width="11.42578125" style="213" customWidth="1"/>
    <col min="12815" max="13056" width="0" style="213" hidden="1"/>
    <col min="13057" max="13057" width="11.42578125" style="213" customWidth="1"/>
    <col min="13058" max="13058" width="13.28515625" style="213" customWidth="1"/>
    <col min="13059" max="13060" width="11.42578125" style="213" customWidth="1"/>
    <col min="13061" max="13061" width="15" style="213" customWidth="1"/>
    <col min="13062" max="13065" width="11.42578125" style="213" customWidth="1"/>
    <col min="13066" max="13066" width="15" style="213" customWidth="1"/>
    <col min="13067" max="13068" width="11.42578125" style="213" customWidth="1"/>
    <col min="13069" max="13069" width="13.140625" style="213" customWidth="1"/>
    <col min="13070" max="13070" width="11.42578125" style="213" customWidth="1"/>
    <col min="13071" max="13312" width="0" style="213" hidden="1"/>
    <col min="13313" max="13313" width="11.42578125" style="213" customWidth="1"/>
    <col min="13314" max="13314" width="13.28515625" style="213" customWidth="1"/>
    <col min="13315" max="13316" width="11.42578125" style="213" customWidth="1"/>
    <col min="13317" max="13317" width="15" style="213" customWidth="1"/>
    <col min="13318" max="13321" width="11.42578125" style="213" customWidth="1"/>
    <col min="13322" max="13322" width="15" style="213" customWidth="1"/>
    <col min="13323" max="13324" width="11.42578125" style="213" customWidth="1"/>
    <col min="13325" max="13325" width="13.140625" style="213" customWidth="1"/>
    <col min="13326" max="13326" width="11.42578125" style="213" customWidth="1"/>
    <col min="13327" max="13568" width="0" style="213" hidden="1"/>
    <col min="13569" max="13569" width="11.42578125" style="213" customWidth="1"/>
    <col min="13570" max="13570" width="13.28515625" style="213" customWidth="1"/>
    <col min="13571" max="13572" width="11.42578125" style="213" customWidth="1"/>
    <col min="13573" max="13573" width="15" style="213" customWidth="1"/>
    <col min="13574" max="13577" width="11.42578125" style="213" customWidth="1"/>
    <col min="13578" max="13578" width="15" style="213" customWidth="1"/>
    <col min="13579" max="13580" width="11.42578125" style="213" customWidth="1"/>
    <col min="13581" max="13581" width="13.140625" style="213" customWidth="1"/>
    <col min="13582" max="13582" width="11.42578125" style="213" customWidth="1"/>
    <col min="13583" max="13824" width="0" style="213" hidden="1"/>
    <col min="13825" max="13825" width="11.42578125" style="213" customWidth="1"/>
    <col min="13826" max="13826" width="13.28515625" style="213" customWidth="1"/>
    <col min="13827" max="13828" width="11.42578125" style="213" customWidth="1"/>
    <col min="13829" max="13829" width="15" style="213" customWidth="1"/>
    <col min="13830" max="13833" width="11.42578125" style="213" customWidth="1"/>
    <col min="13834" max="13834" width="15" style="213" customWidth="1"/>
    <col min="13835" max="13836" width="11.42578125" style="213" customWidth="1"/>
    <col min="13837" max="13837" width="13.140625" style="213" customWidth="1"/>
    <col min="13838" max="13838" width="11.42578125" style="213" customWidth="1"/>
    <col min="13839" max="14080" width="0" style="213" hidden="1"/>
    <col min="14081" max="14081" width="11.42578125" style="213" customWidth="1"/>
    <col min="14082" max="14082" width="13.28515625" style="213" customWidth="1"/>
    <col min="14083" max="14084" width="11.42578125" style="213" customWidth="1"/>
    <col min="14085" max="14085" width="15" style="213" customWidth="1"/>
    <col min="14086" max="14089" width="11.42578125" style="213" customWidth="1"/>
    <col min="14090" max="14090" width="15" style="213" customWidth="1"/>
    <col min="14091" max="14092" width="11.42578125" style="213" customWidth="1"/>
    <col min="14093" max="14093" width="13.140625" style="213" customWidth="1"/>
    <col min="14094" max="14094" width="11.42578125" style="213" customWidth="1"/>
    <col min="14095" max="14336" width="0" style="213" hidden="1"/>
    <col min="14337" max="14337" width="11.42578125" style="213" customWidth="1"/>
    <col min="14338" max="14338" width="13.28515625" style="213" customWidth="1"/>
    <col min="14339" max="14340" width="11.42578125" style="213" customWidth="1"/>
    <col min="14341" max="14341" width="15" style="213" customWidth="1"/>
    <col min="14342" max="14345" width="11.42578125" style="213" customWidth="1"/>
    <col min="14346" max="14346" width="15" style="213" customWidth="1"/>
    <col min="14347" max="14348" width="11.42578125" style="213" customWidth="1"/>
    <col min="14349" max="14349" width="13.140625" style="213" customWidth="1"/>
    <col min="14350" max="14350" width="11.42578125" style="213" customWidth="1"/>
    <col min="14351" max="14592" width="0" style="213" hidden="1"/>
    <col min="14593" max="14593" width="11.42578125" style="213" customWidth="1"/>
    <col min="14594" max="14594" width="13.28515625" style="213" customWidth="1"/>
    <col min="14595" max="14596" width="11.42578125" style="213" customWidth="1"/>
    <col min="14597" max="14597" width="15" style="213" customWidth="1"/>
    <col min="14598" max="14601" width="11.42578125" style="213" customWidth="1"/>
    <col min="14602" max="14602" width="15" style="213" customWidth="1"/>
    <col min="14603" max="14604" width="11.42578125" style="213" customWidth="1"/>
    <col min="14605" max="14605" width="13.140625" style="213" customWidth="1"/>
    <col min="14606" max="14606" width="11.42578125" style="213" customWidth="1"/>
    <col min="14607" max="14848" width="0" style="213" hidden="1"/>
    <col min="14849" max="14849" width="11.42578125" style="213" customWidth="1"/>
    <col min="14850" max="14850" width="13.28515625" style="213" customWidth="1"/>
    <col min="14851" max="14852" width="11.42578125" style="213" customWidth="1"/>
    <col min="14853" max="14853" width="15" style="213" customWidth="1"/>
    <col min="14854" max="14857" width="11.42578125" style="213" customWidth="1"/>
    <col min="14858" max="14858" width="15" style="213" customWidth="1"/>
    <col min="14859" max="14860" width="11.42578125" style="213" customWidth="1"/>
    <col min="14861" max="14861" width="13.140625" style="213" customWidth="1"/>
    <col min="14862" max="14862" width="11.42578125" style="213" customWidth="1"/>
    <col min="14863" max="15104" width="0" style="213" hidden="1"/>
    <col min="15105" max="15105" width="11.42578125" style="213" customWidth="1"/>
    <col min="15106" max="15106" width="13.28515625" style="213" customWidth="1"/>
    <col min="15107" max="15108" width="11.42578125" style="213" customWidth="1"/>
    <col min="15109" max="15109" width="15" style="213" customWidth="1"/>
    <col min="15110" max="15113" width="11.42578125" style="213" customWidth="1"/>
    <col min="15114" max="15114" width="15" style="213" customWidth="1"/>
    <col min="15115" max="15116" width="11.42578125" style="213" customWidth="1"/>
    <col min="15117" max="15117" width="13.140625" style="213" customWidth="1"/>
    <col min="15118" max="15118" width="11.42578125" style="213" customWidth="1"/>
    <col min="15119" max="15360" width="0" style="213" hidden="1"/>
    <col min="15361" max="15361" width="11.42578125" style="213" customWidth="1"/>
    <col min="15362" max="15362" width="13.28515625" style="213" customWidth="1"/>
    <col min="15363" max="15364" width="11.42578125" style="213" customWidth="1"/>
    <col min="15365" max="15365" width="15" style="213" customWidth="1"/>
    <col min="15366" max="15369" width="11.42578125" style="213" customWidth="1"/>
    <col min="15370" max="15370" width="15" style="213" customWidth="1"/>
    <col min="15371" max="15372" width="11.42578125" style="213" customWidth="1"/>
    <col min="15373" max="15373" width="13.140625" style="213" customWidth="1"/>
    <col min="15374" max="15374" width="11.42578125" style="213" customWidth="1"/>
    <col min="15375" max="15616" width="0" style="213" hidden="1"/>
    <col min="15617" max="15617" width="11.42578125" style="213" customWidth="1"/>
    <col min="15618" max="15618" width="13.28515625" style="213" customWidth="1"/>
    <col min="15619" max="15620" width="11.42578125" style="213" customWidth="1"/>
    <col min="15621" max="15621" width="15" style="213" customWidth="1"/>
    <col min="15622" max="15625" width="11.42578125" style="213" customWidth="1"/>
    <col min="15626" max="15626" width="15" style="213" customWidth="1"/>
    <col min="15627" max="15628" width="11.42578125" style="213" customWidth="1"/>
    <col min="15629" max="15629" width="13.140625" style="213" customWidth="1"/>
    <col min="15630" max="15630" width="11.42578125" style="213" customWidth="1"/>
    <col min="15631" max="15872" width="0" style="213" hidden="1"/>
    <col min="15873" max="15873" width="11.42578125" style="213" customWidth="1"/>
    <col min="15874" max="15874" width="13.28515625" style="213" customWidth="1"/>
    <col min="15875" max="15876" width="11.42578125" style="213" customWidth="1"/>
    <col min="15877" max="15877" width="15" style="213" customWidth="1"/>
    <col min="15878" max="15881" width="11.42578125" style="213" customWidth="1"/>
    <col min="15882" max="15882" width="15" style="213" customWidth="1"/>
    <col min="15883" max="15884" width="11.42578125" style="213" customWidth="1"/>
    <col min="15885" max="15885" width="13.140625" style="213" customWidth="1"/>
    <col min="15886" max="15886" width="11.42578125" style="213" customWidth="1"/>
    <col min="15887" max="16128" width="0" style="213" hidden="1"/>
    <col min="16129" max="16129" width="11.42578125" style="213" customWidth="1"/>
    <col min="16130" max="16130" width="13.28515625" style="213" customWidth="1"/>
    <col min="16131" max="16132" width="11.42578125" style="213" customWidth="1"/>
    <col min="16133" max="16133" width="15" style="213" customWidth="1"/>
    <col min="16134" max="16137" width="11.42578125" style="213" customWidth="1"/>
    <col min="16138" max="16138" width="15" style="213" customWidth="1"/>
    <col min="16139" max="16140" width="11.42578125" style="213" customWidth="1"/>
    <col min="16141" max="16141" width="13.140625" style="213" customWidth="1"/>
    <col min="16142" max="16142" width="11.42578125" style="213" customWidth="1"/>
    <col min="16143" max="16384" width="0" style="213" hidden="1"/>
  </cols>
  <sheetData>
    <row r="1" spans="1:257" s="2" customFormat="1" ht="11.25" x14ac:dyDescent="0.2">
      <c r="A1" s="840" t="s">
        <v>0</v>
      </c>
      <c r="B1" s="840"/>
      <c r="C1" s="840"/>
      <c r="D1" s="840"/>
      <c r="E1" s="840"/>
      <c r="F1" s="840"/>
      <c r="G1" s="840"/>
      <c r="H1" s="840"/>
      <c r="I1" s="840"/>
      <c r="J1" s="840"/>
      <c r="K1" s="840"/>
      <c r="L1" s="840"/>
      <c r="M1" s="840"/>
      <c r="N1" s="840"/>
      <c r="O1" s="840"/>
      <c r="P1" s="840"/>
      <c r="Q1" s="840"/>
    </row>
    <row r="2" spans="1:257" s="2" customFormat="1" ht="11.25" x14ac:dyDescent="0.2">
      <c r="A2" s="840" t="s">
        <v>74</v>
      </c>
      <c r="B2" s="840"/>
      <c r="C2" s="840"/>
      <c r="D2" s="840"/>
      <c r="E2" s="840"/>
      <c r="F2" s="840"/>
      <c r="G2" s="840"/>
      <c r="H2" s="840"/>
      <c r="I2" s="840"/>
      <c r="J2" s="840"/>
      <c r="K2" s="840"/>
      <c r="L2" s="840"/>
      <c r="M2" s="840"/>
      <c r="N2" s="840"/>
      <c r="O2" s="840"/>
      <c r="P2" s="840"/>
      <c r="Q2" s="840"/>
    </row>
    <row r="3" spans="1:257" s="2" customFormat="1" ht="11.25" x14ac:dyDescent="0.2">
      <c r="A3" s="840" t="s">
        <v>995</v>
      </c>
      <c r="B3" s="840"/>
      <c r="C3" s="840"/>
      <c r="D3" s="840"/>
      <c r="E3" s="840"/>
      <c r="F3" s="840"/>
      <c r="G3" s="840"/>
      <c r="H3" s="840"/>
      <c r="I3" s="840"/>
      <c r="J3" s="840"/>
      <c r="K3" s="840"/>
      <c r="L3" s="840"/>
      <c r="M3" s="840"/>
      <c r="N3" s="840"/>
      <c r="O3" s="840"/>
      <c r="P3" s="840"/>
      <c r="Q3" s="840"/>
    </row>
    <row r="4" spans="1:257" x14ac:dyDescent="0.2">
      <c r="A4" s="212"/>
      <c r="B4" s="522"/>
      <c r="C4" s="523"/>
      <c r="D4" s="523"/>
      <c r="E4" s="523"/>
      <c r="F4" s="523"/>
      <c r="G4" s="523"/>
    </row>
    <row r="5" spans="1:257" s="2" customFormat="1" ht="11.25" x14ac:dyDescent="0.2">
      <c r="B5" s="841" t="s">
        <v>33</v>
      </c>
      <c r="C5" s="841"/>
      <c r="D5" s="842">
        <v>230800</v>
      </c>
      <c r="E5" s="843"/>
      <c r="F5" s="843"/>
      <c r="G5" s="843"/>
      <c r="H5" s="843"/>
      <c r="I5" s="843"/>
      <c r="J5" s="843"/>
      <c r="K5" s="843"/>
      <c r="L5" s="843"/>
      <c r="M5" s="843"/>
      <c r="N5" s="843"/>
      <c r="O5" s="844"/>
    </row>
    <row r="6" spans="1:257" s="2" customFormat="1" ht="15" customHeight="1" x14ac:dyDescent="0.2">
      <c r="B6" s="845" t="s">
        <v>177</v>
      </c>
      <c r="C6" s="845"/>
      <c r="D6" s="846" t="str">
        <f>IFERROR(VLOOKUP(D5,[1]DESPLEGABLES!A1:B197,2,FALSE),"")</f>
        <v>UNIDAD ADMINISTRATIVA ESPECIAL COMISION DE REGULACION DE COMUNICACIONES</v>
      </c>
      <c r="E6" s="847"/>
      <c r="F6" s="847"/>
      <c r="G6" s="847"/>
      <c r="H6" s="847"/>
      <c r="I6" s="847"/>
      <c r="J6" s="847"/>
      <c r="K6" s="847"/>
      <c r="L6" s="847"/>
      <c r="M6" s="847"/>
      <c r="N6" s="847"/>
      <c r="O6" s="848"/>
    </row>
    <row r="7" spans="1:257" x14ac:dyDescent="0.2">
      <c r="A7" s="212"/>
      <c r="B7" s="524"/>
    </row>
    <row r="8" spans="1:257" ht="15.75" x14ac:dyDescent="0.25">
      <c r="A8" s="216"/>
      <c r="B8" s="216"/>
      <c r="C8" s="830" t="s">
        <v>1025</v>
      </c>
      <c r="D8" s="831"/>
      <c r="E8" s="831"/>
      <c r="F8" s="831"/>
      <c r="G8" s="831"/>
      <c r="H8" s="831"/>
      <c r="I8" s="831"/>
      <c r="J8" s="831"/>
      <c r="K8" s="832"/>
      <c r="L8" s="525">
        <v>2021</v>
      </c>
      <c r="N8" s="320" t="s">
        <v>1452</v>
      </c>
    </row>
    <row r="9" spans="1:257" ht="16.5" thickBot="1" x14ac:dyDescent="0.3">
      <c r="A9" s="216"/>
      <c r="B9" s="216"/>
      <c r="M9" s="217"/>
    </row>
    <row r="10" spans="1:257" ht="20.25" customHeight="1" thickTop="1" thickBot="1" x14ac:dyDescent="0.25">
      <c r="A10" s="833" t="s">
        <v>996</v>
      </c>
      <c r="B10" s="834"/>
      <c r="C10" s="834"/>
      <c r="D10" s="834"/>
      <c r="E10" s="835"/>
      <c r="F10" s="834" t="s">
        <v>997</v>
      </c>
      <c r="G10" s="834"/>
      <c r="H10" s="834"/>
      <c r="I10" s="834"/>
      <c r="J10" s="834"/>
      <c r="K10" s="834"/>
      <c r="L10" s="834"/>
      <c r="M10" s="834"/>
      <c r="N10" s="834"/>
      <c r="O10" s="834"/>
      <c r="P10" s="834"/>
      <c r="Q10" s="836"/>
      <c r="IW10" s="215"/>
    </row>
    <row r="11" spans="1:257" s="249" customFormat="1" ht="32.25" customHeight="1" thickTop="1" thickBot="1" x14ac:dyDescent="0.25">
      <c r="A11" s="526"/>
      <c r="B11" s="250"/>
      <c r="C11" s="837" t="s">
        <v>999</v>
      </c>
      <c r="D11" s="837"/>
      <c r="E11" s="838"/>
      <c r="F11" s="837" t="s">
        <v>1000</v>
      </c>
      <c r="G11" s="837"/>
      <c r="H11" s="837"/>
      <c r="I11" s="837"/>
      <c r="J11" s="837"/>
      <c r="K11" s="837"/>
      <c r="L11" s="839"/>
      <c r="M11" s="837" t="s">
        <v>1001</v>
      </c>
      <c r="N11" s="837"/>
      <c r="O11" s="839"/>
      <c r="P11" s="527" t="s">
        <v>1002</v>
      </c>
      <c r="Q11" s="528"/>
    </row>
    <row r="12" spans="1:257" s="249" customFormat="1" ht="17.25" customHeight="1" thickTop="1" thickBot="1" x14ac:dyDescent="0.25">
      <c r="A12" s="529" t="s">
        <v>998</v>
      </c>
      <c r="B12" s="259" t="s">
        <v>1031</v>
      </c>
      <c r="C12" s="530" t="s">
        <v>1032</v>
      </c>
      <c r="D12" s="531" t="s">
        <v>1033</v>
      </c>
      <c r="E12" s="532" t="s">
        <v>1034</v>
      </c>
      <c r="F12" s="531" t="s">
        <v>1035</v>
      </c>
      <c r="G12" s="533" t="s">
        <v>1036</v>
      </c>
      <c r="H12" s="533" t="s">
        <v>1037</v>
      </c>
      <c r="I12" s="533" t="s">
        <v>1038</v>
      </c>
      <c r="J12" s="533" t="s">
        <v>1039</v>
      </c>
      <c r="K12" s="533" t="s">
        <v>1040</v>
      </c>
      <c r="L12" s="534" t="s">
        <v>1041</v>
      </c>
      <c r="M12" s="531" t="s">
        <v>1042</v>
      </c>
      <c r="N12" s="533" t="s">
        <v>1043</v>
      </c>
      <c r="O12" s="534" t="s">
        <v>1046</v>
      </c>
      <c r="P12" s="535" t="s">
        <v>1044</v>
      </c>
      <c r="Q12" s="536" t="s">
        <v>1045</v>
      </c>
    </row>
    <row r="13" spans="1:257" ht="67.5" customHeight="1" thickTop="1" thickBot="1" x14ac:dyDescent="0.25">
      <c r="A13" s="537" t="s">
        <v>768</v>
      </c>
      <c r="B13" s="538" t="s">
        <v>1003</v>
      </c>
      <c r="C13" s="539" t="s">
        <v>1004</v>
      </c>
      <c r="D13" s="540" t="s">
        <v>1005</v>
      </c>
      <c r="E13" s="541" t="s">
        <v>1026</v>
      </c>
      <c r="F13" s="542" t="s">
        <v>1006</v>
      </c>
      <c r="G13" s="543" t="s">
        <v>1007</v>
      </c>
      <c r="H13" s="540" t="s">
        <v>1008</v>
      </c>
      <c r="I13" s="540" t="s">
        <v>1009</v>
      </c>
      <c r="J13" s="540" t="s">
        <v>1010</v>
      </c>
      <c r="K13" s="540" t="s">
        <v>1011</v>
      </c>
      <c r="L13" s="544" t="s">
        <v>1012</v>
      </c>
      <c r="M13" s="545" t="s">
        <v>1013</v>
      </c>
      <c r="N13" s="546" t="s">
        <v>1014</v>
      </c>
      <c r="O13" s="544" t="s">
        <v>1015</v>
      </c>
      <c r="P13" s="547" t="s">
        <v>1016</v>
      </c>
      <c r="Q13" s="548" t="s">
        <v>1027</v>
      </c>
    </row>
    <row r="14" spans="1:257" ht="12.75" customHeight="1" thickBot="1" x14ac:dyDescent="0.25">
      <c r="A14" s="549" t="s">
        <v>998</v>
      </c>
      <c r="B14" s="550" t="s">
        <v>1017</v>
      </c>
      <c r="C14" s="251">
        <f>+C15+C17+C23+C25+C27+C29+C31+C33</f>
        <v>0</v>
      </c>
      <c r="D14" s="252">
        <f>+D15+D17+D23+D25+D27+D29+D31+D33</f>
        <v>24327089124</v>
      </c>
      <c r="E14" s="253">
        <f>C14+D14</f>
        <v>24327089124</v>
      </c>
      <c r="F14" s="254">
        <f>F15</f>
        <v>19815380524</v>
      </c>
      <c r="G14" s="252">
        <f>G17+G21+G27</f>
        <v>2638163000</v>
      </c>
      <c r="H14" s="252">
        <f>H33</f>
        <v>0</v>
      </c>
      <c r="I14" s="252">
        <f>I23</f>
        <v>0</v>
      </c>
      <c r="J14" s="252">
        <f>J23+J25</f>
        <v>0</v>
      </c>
      <c r="K14" s="252">
        <f>K23+K31</f>
        <v>70000000</v>
      </c>
      <c r="L14" s="255">
        <f>L15+L23+L25+L33</f>
        <v>668045600</v>
      </c>
      <c r="M14" s="256">
        <f>M17+M19+M25</f>
        <v>1135500000</v>
      </c>
      <c r="N14" s="257">
        <f>N21+N23+N27</f>
        <v>0</v>
      </c>
      <c r="O14" s="255">
        <f>O17+O19+O25</f>
        <v>0</v>
      </c>
      <c r="P14" s="258">
        <f>P29</f>
        <v>0</v>
      </c>
      <c r="Q14" s="255">
        <f>SUM(Q15:Q34)</f>
        <v>24327089124</v>
      </c>
    </row>
    <row r="15" spans="1:257" ht="12.75" customHeight="1" x14ac:dyDescent="0.2">
      <c r="A15" s="875">
        <v>1</v>
      </c>
      <c r="B15" s="877" t="s">
        <v>1018</v>
      </c>
      <c r="C15" s="879"/>
      <c r="D15" s="879">
        <v>20343926124</v>
      </c>
      <c r="E15" s="881">
        <f>C15+D15</f>
        <v>20343926124</v>
      </c>
      <c r="F15" s="879">
        <v>19815380524</v>
      </c>
      <c r="G15" s="869"/>
      <c r="H15" s="869"/>
      <c r="I15" s="869"/>
      <c r="J15" s="869"/>
      <c r="K15" s="871"/>
      <c r="L15" s="873">
        <v>528545600</v>
      </c>
      <c r="M15" s="849"/>
      <c r="N15" s="851"/>
      <c r="O15" s="853"/>
      <c r="P15" s="855"/>
      <c r="Q15" s="857">
        <f>F15+L15</f>
        <v>20343926124</v>
      </c>
    </row>
    <row r="16" spans="1:257" ht="12.75" customHeight="1" x14ac:dyDescent="0.2">
      <c r="A16" s="876"/>
      <c r="B16" s="878"/>
      <c r="C16" s="880"/>
      <c r="D16" s="880"/>
      <c r="E16" s="868"/>
      <c r="F16" s="880"/>
      <c r="G16" s="870"/>
      <c r="H16" s="870"/>
      <c r="I16" s="870"/>
      <c r="J16" s="870"/>
      <c r="K16" s="872"/>
      <c r="L16" s="874"/>
      <c r="M16" s="850"/>
      <c r="N16" s="852"/>
      <c r="O16" s="854"/>
      <c r="P16" s="856"/>
      <c r="Q16" s="858"/>
    </row>
    <row r="17" spans="1:17" ht="12.75" customHeight="1" x14ac:dyDescent="0.2">
      <c r="A17" s="859">
        <v>2</v>
      </c>
      <c r="B17" s="861" t="s">
        <v>1019</v>
      </c>
      <c r="C17" s="863">
        <f>+C19+C21</f>
        <v>0</v>
      </c>
      <c r="D17" s="865">
        <f>+D19+D21</f>
        <v>3773663000</v>
      </c>
      <c r="E17" s="867">
        <f>+E19+E21</f>
        <v>3773663000</v>
      </c>
      <c r="F17" s="891"/>
      <c r="G17" s="879"/>
      <c r="H17" s="893"/>
      <c r="I17" s="893"/>
      <c r="J17" s="893"/>
      <c r="K17" s="893"/>
      <c r="L17" s="882"/>
      <c r="M17" s="883"/>
      <c r="N17" s="885"/>
      <c r="O17" s="887">
        <v>0</v>
      </c>
      <c r="P17" s="889"/>
      <c r="Q17" s="890">
        <f>G17+M17+O17</f>
        <v>0</v>
      </c>
    </row>
    <row r="18" spans="1:17" ht="12.75" customHeight="1" x14ac:dyDescent="0.2">
      <c r="A18" s="860"/>
      <c r="B18" s="862"/>
      <c r="C18" s="864"/>
      <c r="D18" s="866"/>
      <c r="E18" s="868"/>
      <c r="F18" s="892"/>
      <c r="G18" s="880"/>
      <c r="H18" s="870"/>
      <c r="I18" s="870"/>
      <c r="J18" s="870"/>
      <c r="K18" s="870"/>
      <c r="L18" s="854"/>
      <c r="M18" s="884"/>
      <c r="N18" s="886"/>
      <c r="O18" s="888"/>
      <c r="P18" s="856"/>
      <c r="Q18" s="858"/>
    </row>
    <row r="19" spans="1:17" ht="12.75" customHeight="1" x14ac:dyDescent="0.2">
      <c r="A19" s="859" t="s">
        <v>1029</v>
      </c>
      <c r="B19" s="896" t="s">
        <v>89</v>
      </c>
      <c r="C19" s="900"/>
      <c r="D19" s="900">
        <v>1135500000</v>
      </c>
      <c r="E19" s="867">
        <f>C19+D19</f>
        <v>1135500000</v>
      </c>
      <c r="F19" s="891"/>
      <c r="G19" s="898"/>
      <c r="H19" s="519"/>
      <c r="I19" s="893"/>
      <c r="J19" s="893"/>
      <c r="K19" s="893"/>
      <c r="L19" s="882"/>
      <c r="M19" s="900">
        <v>1135500000</v>
      </c>
      <c r="N19" s="885"/>
      <c r="O19" s="887">
        <v>0</v>
      </c>
      <c r="P19" s="894"/>
      <c r="Q19" s="890">
        <f>M19+O19</f>
        <v>1135500000</v>
      </c>
    </row>
    <row r="20" spans="1:17" ht="12.75" customHeight="1" x14ac:dyDescent="0.2">
      <c r="A20" s="860"/>
      <c r="B20" s="897"/>
      <c r="C20" s="880"/>
      <c r="D20" s="880"/>
      <c r="E20" s="868"/>
      <c r="F20" s="892"/>
      <c r="G20" s="899"/>
      <c r="H20" s="520"/>
      <c r="I20" s="870"/>
      <c r="J20" s="870"/>
      <c r="K20" s="870"/>
      <c r="L20" s="854"/>
      <c r="M20" s="880"/>
      <c r="N20" s="886"/>
      <c r="O20" s="888"/>
      <c r="P20" s="895"/>
      <c r="Q20" s="858"/>
    </row>
    <row r="21" spans="1:17" ht="12.75" customHeight="1" x14ac:dyDescent="0.2">
      <c r="A21" s="859" t="s">
        <v>1030</v>
      </c>
      <c r="B21" s="896" t="s">
        <v>145</v>
      </c>
      <c r="C21" s="879"/>
      <c r="D21" s="879">
        <v>2638163000</v>
      </c>
      <c r="E21" s="867">
        <f>C21+D21</f>
        <v>2638163000</v>
      </c>
      <c r="F21" s="891"/>
      <c r="G21" s="879">
        <v>2638163000</v>
      </c>
      <c r="H21" s="893"/>
      <c r="I21" s="893"/>
      <c r="J21" s="893"/>
      <c r="K21" s="893"/>
      <c r="L21" s="882"/>
      <c r="M21" s="901"/>
      <c r="N21" s="903">
        <v>0</v>
      </c>
      <c r="O21" s="853"/>
      <c r="P21" s="889"/>
      <c r="Q21" s="890">
        <f>G21+N21</f>
        <v>2638163000</v>
      </c>
    </row>
    <row r="22" spans="1:17" ht="12.75" customHeight="1" x14ac:dyDescent="0.2">
      <c r="A22" s="860"/>
      <c r="B22" s="897"/>
      <c r="C22" s="880"/>
      <c r="D22" s="880"/>
      <c r="E22" s="868"/>
      <c r="F22" s="892"/>
      <c r="G22" s="880"/>
      <c r="H22" s="870"/>
      <c r="I22" s="870"/>
      <c r="J22" s="870"/>
      <c r="K22" s="870"/>
      <c r="L22" s="854"/>
      <c r="M22" s="902"/>
      <c r="N22" s="904"/>
      <c r="O22" s="854"/>
      <c r="P22" s="856"/>
      <c r="Q22" s="858"/>
    </row>
    <row r="23" spans="1:17" ht="12.75" customHeight="1" x14ac:dyDescent="0.2">
      <c r="A23" s="859">
        <v>3</v>
      </c>
      <c r="B23" s="861" t="s">
        <v>1020</v>
      </c>
      <c r="C23" s="900"/>
      <c r="D23" s="900">
        <v>70000000</v>
      </c>
      <c r="E23" s="867">
        <f>C23+D23</f>
        <v>70000000</v>
      </c>
      <c r="F23" s="891"/>
      <c r="G23" s="898"/>
      <c r="H23" s="893"/>
      <c r="I23" s="907">
        <v>0</v>
      </c>
      <c r="J23" s="907">
        <v>0</v>
      </c>
      <c r="K23" s="907">
        <v>70000000</v>
      </c>
      <c r="L23" s="905">
        <v>0</v>
      </c>
      <c r="M23" s="906"/>
      <c r="N23" s="903">
        <v>0</v>
      </c>
      <c r="O23" s="882"/>
      <c r="P23" s="889"/>
      <c r="Q23" s="890">
        <f>+L23+K23+J23+I23+N23</f>
        <v>70000000</v>
      </c>
    </row>
    <row r="24" spans="1:17" ht="12.75" customHeight="1" x14ac:dyDescent="0.2">
      <c r="A24" s="860"/>
      <c r="B24" s="862"/>
      <c r="C24" s="880"/>
      <c r="D24" s="880"/>
      <c r="E24" s="868"/>
      <c r="F24" s="892"/>
      <c r="G24" s="899"/>
      <c r="H24" s="870"/>
      <c r="I24" s="908"/>
      <c r="J24" s="908"/>
      <c r="K24" s="908"/>
      <c r="L24" s="874"/>
      <c r="M24" s="850"/>
      <c r="N24" s="904"/>
      <c r="O24" s="854"/>
      <c r="P24" s="856"/>
      <c r="Q24" s="858"/>
    </row>
    <row r="25" spans="1:17" ht="12.75" customHeight="1" x14ac:dyDescent="0.2">
      <c r="A25" s="859">
        <v>4</v>
      </c>
      <c r="B25" s="861" t="s">
        <v>1021</v>
      </c>
      <c r="C25" s="900"/>
      <c r="D25" s="907">
        <v>0</v>
      </c>
      <c r="E25" s="867">
        <f>C25+D25</f>
        <v>0</v>
      </c>
      <c r="F25" s="891"/>
      <c r="G25" s="893"/>
      <c r="H25" s="893"/>
      <c r="I25" s="893"/>
      <c r="J25" s="907">
        <v>0</v>
      </c>
      <c r="K25" s="893"/>
      <c r="L25" s="905">
        <v>0</v>
      </c>
      <c r="M25" s="883">
        <v>0</v>
      </c>
      <c r="N25" s="885"/>
      <c r="O25" s="887">
        <v>0</v>
      </c>
      <c r="P25" s="889"/>
      <c r="Q25" s="890">
        <f>J25+L25+M25+O25</f>
        <v>0</v>
      </c>
    </row>
    <row r="26" spans="1:17" ht="12.75" customHeight="1" x14ac:dyDescent="0.2">
      <c r="A26" s="860"/>
      <c r="B26" s="862"/>
      <c r="C26" s="880"/>
      <c r="D26" s="908"/>
      <c r="E26" s="868"/>
      <c r="F26" s="892"/>
      <c r="G26" s="870"/>
      <c r="H26" s="870"/>
      <c r="I26" s="870"/>
      <c r="J26" s="908"/>
      <c r="K26" s="870"/>
      <c r="L26" s="874"/>
      <c r="M26" s="884"/>
      <c r="N26" s="886"/>
      <c r="O26" s="888"/>
      <c r="P26" s="856"/>
      <c r="Q26" s="858"/>
    </row>
    <row r="27" spans="1:17" ht="12.75" customHeight="1" x14ac:dyDescent="0.2">
      <c r="A27" s="859">
        <v>5</v>
      </c>
      <c r="B27" s="861" t="s">
        <v>1022</v>
      </c>
      <c r="C27" s="900"/>
      <c r="D27" s="907">
        <v>0</v>
      </c>
      <c r="E27" s="867">
        <f>C27+D27</f>
        <v>0</v>
      </c>
      <c r="F27" s="891"/>
      <c r="G27" s="907">
        <v>0</v>
      </c>
      <c r="H27" s="893"/>
      <c r="I27" s="893"/>
      <c r="J27" s="893"/>
      <c r="K27" s="893"/>
      <c r="L27" s="882"/>
      <c r="M27" s="906"/>
      <c r="N27" s="909">
        <v>0</v>
      </c>
      <c r="O27" s="882"/>
      <c r="P27" s="889"/>
      <c r="Q27" s="890">
        <f>G27+N27</f>
        <v>0</v>
      </c>
    </row>
    <row r="28" spans="1:17" ht="12.75" customHeight="1" x14ac:dyDescent="0.2">
      <c r="A28" s="860"/>
      <c r="B28" s="862"/>
      <c r="C28" s="880"/>
      <c r="D28" s="908"/>
      <c r="E28" s="868"/>
      <c r="F28" s="892"/>
      <c r="G28" s="908"/>
      <c r="H28" s="870"/>
      <c r="I28" s="870"/>
      <c r="J28" s="870"/>
      <c r="K28" s="870"/>
      <c r="L28" s="854"/>
      <c r="M28" s="850"/>
      <c r="N28" s="910"/>
      <c r="O28" s="854"/>
      <c r="P28" s="856"/>
      <c r="Q28" s="858"/>
    </row>
    <row r="29" spans="1:17" ht="12.75" customHeight="1" x14ac:dyDescent="0.2">
      <c r="A29" s="859">
        <v>6</v>
      </c>
      <c r="B29" s="861" t="s">
        <v>1023</v>
      </c>
      <c r="C29" s="900"/>
      <c r="D29" s="907">
        <v>0</v>
      </c>
      <c r="E29" s="867">
        <f>C29+D29</f>
        <v>0</v>
      </c>
      <c r="F29" s="891"/>
      <c r="G29" s="893"/>
      <c r="H29" s="893"/>
      <c r="I29" s="893"/>
      <c r="J29" s="893"/>
      <c r="K29" s="893"/>
      <c r="L29" s="882"/>
      <c r="M29" s="906"/>
      <c r="N29" s="911"/>
      <c r="O29" s="882"/>
      <c r="P29" s="912">
        <v>0</v>
      </c>
      <c r="Q29" s="890">
        <f>P29</f>
        <v>0</v>
      </c>
    </row>
    <row r="30" spans="1:17" ht="12.75" customHeight="1" x14ac:dyDescent="0.2">
      <c r="A30" s="860"/>
      <c r="B30" s="862"/>
      <c r="C30" s="880"/>
      <c r="D30" s="908"/>
      <c r="E30" s="868"/>
      <c r="F30" s="892"/>
      <c r="G30" s="870"/>
      <c r="H30" s="870"/>
      <c r="I30" s="870"/>
      <c r="J30" s="870"/>
      <c r="K30" s="870"/>
      <c r="L30" s="854"/>
      <c r="M30" s="850"/>
      <c r="N30" s="852"/>
      <c r="O30" s="854"/>
      <c r="P30" s="913"/>
      <c r="Q30" s="858"/>
    </row>
    <row r="31" spans="1:17" ht="12.75" customHeight="1" x14ac:dyDescent="0.2">
      <c r="A31" s="859">
        <v>7</v>
      </c>
      <c r="B31" s="861" t="s">
        <v>1024</v>
      </c>
      <c r="C31" s="900"/>
      <c r="D31" s="907">
        <v>0</v>
      </c>
      <c r="E31" s="867">
        <f>C31+D31</f>
        <v>0</v>
      </c>
      <c r="F31" s="891"/>
      <c r="G31" s="893"/>
      <c r="H31" s="893"/>
      <c r="I31" s="893"/>
      <c r="J31" s="893"/>
      <c r="K31" s="907">
        <v>0</v>
      </c>
      <c r="L31" s="882"/>
      <c r="M31" s="906"/>
      <c r="N31" s="911"/>
      <c r="O31" s="882"/>
      <c r="P31" s="914"/>
      <c r="Q31" s="890">
        <f>K31</f>
        <v>0</v>
      </c>
    </row>
    <row r="32" spans="1:17" ht="12.75" customHeight="1" x14ac:dyDescent="0.2">
      <c r="A32" s="860"/>
      <c r="B32" s="862"/>
      <c r="C32" s="880"/>
      <c r="D32" s="908"/>
      <c r="E32" s="868"/>
      <c r="F32" s="892"/>
      <c r="G32" s="870"/>
      <c r="H32" s="870"/>
      <c r="I32" s="870"/>
      <c r="J32" s="870"/>
      <c r="K32" s="908"/>
      <c r="L32" s="854"/>
      <c r="M32" s="850"/>
      <c r="N32" s="852"/>
      <c r="O32" s="854"/>
      <c r="P32" s="915"/>
      <c r="Q32" s="858"/>
    </row>
    <row r="33" spans="1:17" ht="12.75" customHeight="1" x14ac:dyDescent="0.2">
      <c r="A33" s="859">
        <v>8</v>
      </c>
      <c r="B33" s="861" t="s">
        <v>1028</v>
      </c>
      <c r="C33" s="900"/>
      <c r="D33" s="900">
        <v>139500000</v>
      </c>
      <c r="E33" s="867">
        <f>C33+D33</f>
        <v>139500000</v>
      </c>
      <c r="F33" s="891"/>
      <c r="G33" s="893"/>
      <c r="H33" s="907">
        <v>0</v>
      </c>
      <c r="I33" s="893"/>
      <c r="J33" s="893"/>
      <c r="K33" s="893"/>
      <c r="L33" s="900">
        <v>139500000</v>
      </c>
      <c r="M33" s="906"/>
      <c r="N33" s="911"/>
      <c r="O33" s="882"/>
      <c r="P33" s="914"/>
      <c r="Q33" s="890">
        <f>H33+L33</f>
        <v>139500000</v>
      </c>
    </row>
    <row r="34" spans="1:17" ht="12.75" customHeight="1" thickBot="1" x14ac:dyDescent="0.25">
      <c r="A34" s="928"/>
      <c r="B34" s="929"/>
      <c r="C34" s="927"/>
      <c r="D34" s="927"/>
      <c r="E34" s="930"/>
      <c r="F34" s="931"/>
      <c r="G34" s="925"/>
      <c r="H34" s="926"/>
      <c r="I34" s="925"/>
      <c r="J34" s="925"/>
      <c r="K34" s="925"/>
      <c r="L34" s="927"/>
      <c r="M34" s="916"/>
      <c r="N34" s="917"/>
      <c r="O34" s="918"/>
      <c r="P34" s="919"/>
      <c r="Q34" s="920"/>
    </row>
    <row r="35" spans="1:17" ht="12.75" customHeight="1" thickTop="1" x14ac:dyDescent="0.2"/>
    <row r="36" spans="1:17" ht="12.75" customHeight="1" x14ac:dyDescent="0.2"/>
    <row r="37" spans="1:17" customFormat="1" ht="15" x14ac:dyDescent="0.25">
      <c r="A37" s="551" t="s">
        <v>1047</v>
      </c>
      <c r="B37" s="551"/>
      <c r="C37" s="551"/>
      <c r="D37" s="551"/>
      <c r="E37" s="551"/>
      <c r="F37" s="552"/>
      <c r="G37" s="551"/>
      <c r="H37" s="551"/>
      <c r="I37" s="551"/>
      <c r="J37" s="551"/>
      <c r="K37" s="551"/>
      <c r="L37" s="551"/>
      <c r="M37" s="551"/>
      <c r="N37" s="551"/>
      <c r="O37" s="551"/>
      <c r="P37" s="551"/>
      <c r="Q37" s="551"/>
    </row>
    <row r="38" spans="1:17" customFormat="1" ht="15" x14ac:dyDescent="0.25">
      <c r="A38" s="553" t="s">
        <v>1076</v>
      </c>
      <c r="B38" s="260"/>
      <c r="C38" s="554"/>
      <c r="D38" s="554"/>
      <c r="E38" s="554"/>
      <c r="F38" s="555"/>
      <c r="G38" s="554"/>
      <c r="H38" s="554"/>
      <c r="I38" s="554"/>
      <c r="J38" s="554"/>
      <c r="K38" s="554"/>
      <c r="L38" s="554"/>
      <c r="M38" s="554"/>
      <c r="N38" s="554"/>
      <c r="O38" s="554"/>
      <c r="P38" s="554"/>
      <c r="Q38" s="556"/>
    </row>
    <row r="39" spans="1:17" customFormat="1" ht="15" x14ac:dyDescent="0.25">
      <c r="A39" s="557" t="s">
        <v>1048</v>
      </c>
      <c r="C39" s="558"/>
      <c r="D39" s="558"/>
      <c r="E39" s="558"/>
      <c r="F39" s="559"/>
      <c r="G39" s="558"/>
      <c r="H39" s="558"/>
      <c r="I39" s="558"/>
      <c r="J39" s="558"/>
      <c r="K39" s="558"/>
      <c r="L39" s="558"/>
      <c r="M39" s="558"/>
      <c r="N39" s="558"/>
      <c r="O39" s="558"/>
      <c r="P39" s="558"/>
      <c r="Q39" s="560"/>
    </row>
    <row r="40" spans="1:17" customFormat="1" ht="15" x14ac:dyDescent="0.25">
      <c r="A40" s="557" t="s">
        <v>1049</v>
      </c>
      <c r="C40" s="558"/>
      <c r="D40" s="558"/>
      <c r="E40" s="558"/>
      <c r="F40" s="559"/>
      <c r="G40" s="558"/>
      <c r="H40" s="558"/>
      <c r="I40" s="558"/>
      <c r="J40" s="558"/>
      <c r="K40" s="558"/>
      <c r="L40" s="558"/>
      <c r="M40" s="558"/>
      <c r="N40" s="558"/>
      <c r="O40" s="558"/>
      <c r="P40" s="558"/>
      <c r="Q40" s="560"/>
    </row>
    <row r="41" spans="1:17" customFormat="1" ht="15" x14ac:dyDescent="0.25">
      <c r="A41" s="557" t="s">
        <v>1077</v>
      </c>
      <c r="C41" s="558"/>
      <c r="D41" s="558"/>
      <c r="E41" s="558"/>
      <c r="F41" s="559"/>
      <c r="G41" s="558"/>
      <c r="H41" s="558"/>
      <c r="I41" s="558"/>
      <c r="J41" s="558"/>
      <c r="K41" s="558"/>
      <c r="L41" s="558"/>
      <c r="M41" s="558"/>
      <c r="N41" s="558"/>
      <c r="O41" s="558"/>
      <c r="P41" s="558"/>
      <c r="Q41" s="560"/>
    </row>
    <row r="42" spans="1:17" customFormat="1" ht="15" x14ac:dyDescent="0.25">
      <c r="A42" s="557" t="s">
        <v>1050</v>
      </c>
      <c r="C42" s="558"/>
      <c r="D42" s="558"/>
      <c r="E42" s="558"/>
      <c r="F42" s="559"/>
      <c r="G42" s="558"/>
      <c r="H42" s="558"/>
      <c r="I42" s="558"/>
      <c r="J42" s="558"/>
      <c r="K42" s="558"/>
      <c r="L42" s="558"/>
      <c r="M42" s="558"/>
      <c r="N42" s="558"/>
      <c r="O42" s="558"/>
      <c r="P42" s="558"/>
      <c r="Q42" s="560"/>
    </row>
    <row r="43" spans="1:17" customFormat="1" ht="15" x14ac:dyDescent="0.25">
      <c r="A43" s="557"/>
      <c r="C43" s="558"/>
      <c r="D43" s="558"/>
      <c r="E43" s="558"/>
      <c r="F43" s="561" t="s">
        <v>1085</v>
      </c>
      <c r="G43" s="558"/>
      <c r="H43" s="558"/>
      <c r="I43" s="558"/>
      <c r="J43" s="558"/>
      <c r="K43" s="558"/>
      <c r="L43" s="558"/>
      <c r="M43" s="558"/>
      <c r="N43" s="558"/>
      <c r="O43" s="558"/>
      <c r="P43" s="558"/>
      <c r="Q43" s="560"/>
    </row>
    <row r="44" spans="1:17" customFormat="1" ht="15" x14ac:dyDescent="0.25">
      <c r="A44" s="921" t="s">
        <v>1078</v>
      </c>
      <c r="B44" s="922"/>
      <c r="C44" s="922"/>
      <c r="D44" s="922"/>
      <c r="E44" s="922"/>
      <c r="F44" s="923" t="s">
        <v>1086</v>
      </c>
      <c r="G44" s="922"/>
      <c r="H44" s="922"/>
      <c r="I44" s="922"/>
      <c r="J44" s="922"/>
      <c r="K44" s="922"/>
      <c r="L44" s="922"/>
      <c r="M44" s="922"/>
      <c r="N44" s="922"/>
      <c r="O44" s="922"/>
      <c r="P44" s="922"/>
      <c r="Q44" s="924"/>
    </row>
    <row r="45" spans="1:17" customFormat="1" ht="42" customHeight="1" x14ac:dyDescent="0.25">
      <c r="A45" s="921" t="s">
        <v>1082</v>
      </c>
      <c r="B45" s="922"/>
      <c r="C45" s="922"/>
      <c r="D45" s="922"/>
      <c r="E45" s="922"/>
      <c r="F45" s="923" t="s">
        <v>1089</v>
      </c>
      <c r="G45" s="922"/>
      <c r="H45" s="922"/>
      <c r="I45" s="922"/>
      <c r="J45" s="922"/>
      <c r="K45" s="922"/>
      <c r="L45" s="922"/>
      <c r="M45" s="922"/>
      <c r="N45" s="922"/>
      <c r="O45" s="922"/>
      <c r="P45" s="922"/>
      <c r="Q45" s="924"/>
    </row>
    <row r="46" spans="1:17" customFormat="1" ht="25.5" customHeight="1" x14ac:dyDescent="0.25">
      <c r="A46" s="921" t="s">
        <v>1079</v>
      </c>
      <c r="B46" s="922"/>
      <c r="C46" s="922"/>
      <c r="D46" s="922"/>
      <c r="E46" s="935"/>
      <c r="F46" s="923" t="s">
        <v>1087</v>
      </c>
      <c r="G46" s="922"/>
      <c r="H46" s="922"/>
      <c r="I46" s="922"/>
      <c r="J46" s="922"/>
      <c r="K46" s="922"/>
      <c r="L46" s="922"/>
      <c r="M46" s="922"/>
      <c r="N46" s="922"/>
      <c r="O46" s="922"/>
      <c r="P46" s="922"/>
      <c r="Q46" s="924"/>
    </row>
    <row r="47" spans="1:17" customFormat="1" ht="25.5" customHeight="1" x14ac:dyDescent="0.25">
      <c r="A47" s="921" t="s">
        <v>1080</v>
      </c>
      <c r="B47" s="922"/>
      <c r="C47" s="922"/>
      <c r="D47" s="922"/>
      <c r="E47" s="922"/>
      <c r="F47" s="932" t="s">
        <v>1088</v>
      </c>
      <c r="G47" s="933"/>
      <c r="H47" s="933"/>
      <c r="I47" s="933"/>
      <c r="J47" s="933"/>
      <c r="K47" s="933"/>
      <c r="L47" s="933"/>
      <c r="M47" s="933"/>
      <c r="N47" s="933"/>
      <c r="O47" s="933"/>
      <c r="P47" s="933"/>
      <c r="Q47" s="934"/>
    </row>
    <row r="48" spans="1:17" customFormat="1" ht="21" customHeight="1" x14ac:dyDescent="0.25">
      <c r="A48" s="921" t="s">
        <v>1081</v>
      </c>
      <c r="B48" s="922"/>
      <c r="C48" s="922"/>
      <c r="D48" s="922"/>
      <c r="E48" s="922"/>
      <c r="F48" s="932" t="s">
        <v>1051</v>
      </c>
      <c r="G48" s="933"/>
      <c r="H48" s="933"/>
      <c r="I48" s="933"/>
      <c r="J48" s="933"/>
      <c r="K48" s="933"/>
      <c r="L48" s="933"/>
      <c r="M48" s="933"/>
      <c r="N48" s="933"/>
      <c r="O48" s="933"/>
      <c r="P48" s="933"/>
      <c r="Q48" s="934"/>
    </row>
    <row r="49" spans="1:17" customFormat="1" ht="27" customHeight="1" x14ac:dyDescent="0.25">
      <c r="A49" s="921" t="s">
        <v>1094</v>
      </c>
      <c r="B49" s="922"/>
      <c r="C49" s="922"/>
      <c r="D49" s="922"/>
      <c r="E49" s="922"/>
      <c r="F49" s="932" t="s">
        <v>1090</v>
      </c>
      <c r="G49" s="933"/>
      <c r="H49" s="933"/>
      <c r="I49" s="933"/>
      <c r="J49" s="933"/>
      <c r="K49" s="933"/>
      <c r="L49" s="933"/>
      <c r="M49" s="933"/>
      <c r="N49" s="933"/>
      <c r="O49" s="933"/>
      <c r="P49" s="933"/>
      <c r="Q49" s="934"/>
    </row>
    <row r="50" spans="1:17" customFormat="1" ht="27" customHeight="1" x14ac:dyDescent="0.25">
      <c r="A50" s="921" t="s">
        <v>1083</v>
      </c>
      <c r="B50" s="922"/>
      <c r="C50" s="922"/>
      <c r="D50" s="922"/>
      <c r="E50" s="935"/>
      <c r="F50" s="923" t="s">
        <v>1091</v>
      </c>
      <c r="G50" s="922"/>
      <c r="H50" s="922"/>
      <c r="I50" s="922"/>
      <c r="J50" s="922"/>
      <c r="K50" s="922"/>
      <c r="L50" s="922"/>
      <c r="M50" s="922"/>
      <c r="N50" s="922"/>
      <c r="O50" s="922"/>
      <c r="P50" s="922"/>
      <c r="Q50" s="924"/>
    </row>
    <row r="51" spans="1:17" customFormat="1" ht="21.75" customHeight="1" x14ac:dyDescent="0.25">
      <c r="A51" s="921" t="s">
        <v>1084</v>
      </c>
      <c r="B51" s="922"/>
      <c r="C51" s="922"/>
      <c r="D51" s="922"/>
      <c r="E51" s="935"/>
      <c r="F51" s="936" t="s">
        <v>1095</v>
      </c>
      <c r="G51" s="937"/>
      <c r="H51" s="213"/>
      <c r="I51" s="213"/>
      <c r="J51" s="213"/>
      <c r="K51" s="213"/>
      <c r="L51" s="213"/>
      <c r="M51" s="213"/>
      <c r="N51" s="213"/>
      <c r="O51" s="213"/>
      <c r="P51" s="213"/>
      <c r="Q51" s="214"/>
    </row>
    <row r="52" spans="1:17" customFormat="1" ht="15" x14ac:dyDescent="0.25">
      <c r="A52" s="921"/>
      <c r="B52" s="922"/>
      <c r="C52" s="922"/>
      <c r="D52" s="922"/>
      <c r="E52" s="935"/>
      <c r="F52" s="923" t="s">
        <v>1096</v>
      </c>
      <c r="G52" s="922"/>
      <c r="H52" s="922"/>
      <c r="I52" s="922"/>
      <c r="J52" s="922"/>
      <c r="K52" s="922"/>
      <c r="L52" s="922"/>
      <c r="M52" s="922"/>
      <c r="N52" s="922"/>
      <c r="O52" s="922"/>
      <c r="P52" s="922"/>
      <c r="Q52" s="924"/>
    </row>
    <row r="53" spans="1:17" customFormat="1" ht="27.75" customHeight="1" x14ac:dyDescent="0.25">
      <c r="A53" s="921"/>
      <c r="B53" s="922"/>
      <c r="C53" s="922"/>
      <c r="D53" s="922"/>
      <c r="E53" s="935"/>
      <c r="F53" s="923" t="s">
        <v>1097</v>
      </c>
      <c r="G53" s="922"/>
      <c r="H53" s="922"/>
      <c r="I53" s="922"/>
      <c r="J53" s="922"/>
      <c r="K53" s="922"/>
      <c r="L53" s="922"/>
      <c r="M53" s="922"/>
      <c r="N53" s="922"/>
      <c r="O53" s="922"/>
      <c r="P53" s="922"/>
      <c r="Q53" s="924"/>
    </row>
    <row r="54" spans="1:17" customFormat="1" ht="28.5" customHeight="1" x14ac:dyDescent="0.25">
      <c r="A54" s="562"/>
      <c r="B54" s="563"/>
      <c r="C54" s="563"/>
      <c r="D54" s="563"/>
      <c r="E54" s="563"/>
      <c r="F54" s="923" t="s">
        <v>1098</v>
      </c>
      <c r="G54" s="922"/>
      <c r="H54" s="922"/>
      <c r="I54" s="922"/>
      <c r="J54" s="922"/>
      <c r="K54" s="922"/>
      <c r="L54" s="922"/>
      <c r="M54" s="922"/>
      <c r="N54" s="922"/>
      <c r="O54" s="922"/>
      <c r="P54" s="922"/>
      <c r="Q54" s="924"/>
    </row>
    <row r="55" spans="1:17" customFormat="1" ht="25.5" customHeight="1" x14ac:dyDescent="0.25">
      <c r="A55" s="562"/>
      <c r="B55" s="563"/>
      <c r="C55" s="563"/>
      <c r="D55" s="563"/>
      <c r="E55" s="563"/>
      <c r="F55" s="936" t="s">
        <v>1092</v>
      </c>
      <c r="G55" s="937"/>
      <c r="H55" s="563"/>
      <c r="I55" s="563"/>
      <c r="J55" s="563"/>
      <c r="K55" s="563"/>
      <c r="L55" s="563"/>
      <c r="M55" s="563"/>
      <c r="N55" s="563"/>
      <c r="O55" s="563"/>
      <c r="P55" s="563"/>
      <c r="Q55" s="564"/>
    </row>
    <row r="56" spans="1:17" customFormat="1" ht="15" x14ac:dyDescent="0.25">
      <c r="A56" s="565"/>
      <c r="B56" s="566"/>
      <c r="C56" s="566"/>
      <c r="D56" s="566"/>
      <c r="E56" s="566"/>
      <c r="F56" s="938" t="s">
        <v>1093</v>
      </c>
      <c r="G56" s="939"/>
      <c r="H56" s="939"/>
      <c r="I56" s="939"/>
      <c r="J56" s="939"/>
      <c r="K56" s="939"/>
      <c r="L56" s="939"/>
      <c r="M56" s="939"/>
      <c r="N56" s="939"/>
      <c r="O56" s="939"/>
      <c r="P56" s="939"/>
      <c r="Q56" s="940"/>
    </row>
  </sheetData>
  <sheetProtection algorithmName="SHA-512" hashValue="OF4zyf0pLyVWZxAnG7M1u4U/dgJu9vVW84DLQwAJrF75JThmqN+4ctNtLV+VNzCC7UftYIx3ST11FKnuvWI74w==" saltValue="5icvb3ieT7lVM9x7XPOiLA==" spinCount="100000" sheet="1" objects="1" scenarios="1" selectLockedCells="1"/>
  <protectedRanges>
    <protectedRange sqref="H15:P15" name="Rango10"/>
    <protectedRange sqref="C33:D34" name="Rango25"/>
    <protectedRange sqref="H33:P34" name="Rango23"/>
    <protectedRange sqref="H28:P29" name="Rango21"/>
    <protectedRange sqref="H26:L26 P26" name="Rango20"/>
    <protectedRange sqref="H24:M24 O24:P24" name="Rango19"/>
    <protectedRange sqref="H24:M24 O24:P24" name="Rango2"/>
  </protectedRanges>
  <mergeCells count="205">
    <mergeCell ref="F54:Q54"/>
    <mergeCell ref="F55:G55"/>
    <mergeCell ref="F56:Q56"/>
    <mergeCell ref="A51:E51"/>
    <mergeCell ref="F51:G51"/>
    <mergeCell ref="A52:E52"/>
    <mergeCell ref="F52:Q52"/>
    <mergeCell ref="A53:E53"/>
    <mergeCell ref="F53:Q53"/>
    <mergeCell ref="A48:E48"/>
    <mergeCell ref="F48:Q48"/>
    <mergeCell ref="A49:E49"/>
    <mergeCell ref="F49:Q49"/>
    <mergeCell ref="A50:E50"/>
    <mergeCell ref="F50:Q50"/>
    <mergeCell ref="A45:E45"/>
    <mergeCell ref="F45:Q45"/>
    <mergeCell ref="A46:E46"/>
    <mergeCell ref="F46:Q46"/>
    <mergeCell ref="A47:E47"/>
    <mergeCell ref="F47:Q47"/>
    <mergeCell ref="M33:M34"/>
    <mergeCell ref="N33:N34"/>
    <mergeCell ref="O33:O34"/>
    <mergeCell ref="P33:P34"/>
    <mergeCell ref="Q33:Q34"/>
    <mergeCell ref="A44:E44"/>
    <mergeCell ref="F44:Q44"/>
    <mergeCell ref="G33:G34"/>
    <mergeCell ref="H33:H34"/>
    <mergeCell ref="I33:I34"/>
    <mergeCell ref="J33:J34"/>
    <mergeCell ref="K33:K34"/>
    <mergeCell ref="L33:L34"/>
    <mergeCell ref="A33:A34"/>
    <mergeCell ref="B33:B34"/>
    <mergeCell ref="C33:C34"/>
    <mergeCell ref="D33:D34"/>
    <mergeCell ref="E33:E34"/>
    <mergeCell ref="F33:F34"/>
    <mergeCell ref="N31:N32"/>
    <mergeCell ref="O31:O32"/>
    <mergeCell ref="P31:P32"/>
    <mergeCell ref="Q31:Q32"/>
    <mergeCell ref="F31:F32"/>
    <mergeCell ref="G31:G32"/>
    <mergeCell ref="H31:H32"/>
    <mergeCell ref="I31:I32"/>
    <mergeCell ref="J31:J32"/>
    <mergeCell ref="K31:K32"/>
    <mergeCell ref="M29:M30"/>
    <mergeCell ref="N29:N30"/>
    <mergeCell ref="O29:O30"/>
    <mergeCell ref="P29:P30"/>
    <mergeCell ref="Q29:Q30"/>
    <mergeCell ref="A31:A32"/>
    <mergeCell ref="B31:B32"/>
    <mergeCell ref="C31:C32"/>
    <mergeCell ref="D31:D32"/>
    <mergeCell ref="E31:E32"/>
    <mergeCell ref="G29:G30"/>
    <mergeCell ref="H29:H30"/>
    <mergeCell ref="I29:I30"/>
    <mergeCell ref="J29:J30"/>
    <mergeCell ref="K29:K30"/>
    <mergeCell ref="L29:L30"/>
    <mergeCell ref="A29:A30"/>
    <mergeCell ref="B29:B30"/>
    <mergeCell ref="C29:C30"/>
    <mergeCell ref="D29:D30"/>
    <mergeCell ref="E29:E30"/>
    <mergeCell ref="F29:F30"/>
    <mergeCell ref="L31:L32"/>
    <mergeCell ref="M31:M32"/>
    <mergeCell ref="L27:L28"/>
    <mergeCell ref="M27:M28"/>
    <mergeCell ref="N27:N28"/>
    <mergeCell ref="O27:O28"/>
    <mergeCell ref="P27:P28"/>
    <mergeCell ref="Q27:Q28"/>
    <mergeCell ref="F27:F28"/>
    <mergeCell ref="G27:G28"/>
    <mergeCell ref="H27:H28"/>
    <mergeCell ref="I27:I28"/>
    <mergeCell ref="J27:J28"/>
    <mergeCell ref="K27:K28"/>
    <mergeCell ref="J23:J24"/>
    <mergeCell ref="K23:K24"/>
    <mergeCell ref="M25:M26"/>
    <mergeCell ref="N25:N26"/>
    <mergeCell ref="O25:O26"/>
    <mergeCell ref="P25:P26"/>
    <mergeCell ref="Q25:Q26"/>
    <mergeCell ref="A27:A28"/>
    <mergeCell ref="B27:B28"/>
    <mergeCell ref="C27:C28"/>
    <mergeCell ref="D27:D28"/>
    <mergeCell ref="E27:E28"/>
    <mergeCell ref="G25:G26"/>
    <mergeCell ref="H25:H26"/>
    <mergeCell ref="I25:I26"/>
    <mergeCell ref="J25:J26"/>
    <mergeCell ref="K25:K26"/>
    <mergeCell ref="L25:L26"/>
    <mergeCell ref="A25:A26"/>
    <mergeCell ref="B25:B26"/>
    <mergeCell ref="C25:C26"/>
    <mergeCell ref="D25:D26"/>
    <mergeCell ref="E25:E26"/>
    <mergeCell ref="F25:F26"/>
    <mergeCell ref="O21:O22"/>
    <mergeCell ref="P21:P22"/>
    <mergeCell ref="Q21:Q22"/>
    <mergeCell ref="A23:A24"/>
    <mergeCell ref="B23:B24"/>
    <mergeCell ref="C23:C24"/>
    <mergeCell ref="D23:D24"/>
    <mergeCell ref="E23:E24"/>
    <mergeCell ref="G21:G22"/>
    <mergeCell ref="H21:H22"/>
    <mergeCell ref="I21:I22"/>
    <mergeCell ref="J21:J22"/>
    <mergeCell ref="K21:K22"/>
    <mergeCell ref="L21:L22"/>
    <mergeCell ref="L23:L24"/>
    <mergeCell ref="M23:M24"/>
    <mergeCell ref="N23:N24"/>
    <mergeCell ref="O23:O24"/>
    <mergeCell ref="P23:P24"/>
    <mergeCell ref="Q23:Q24"/>
    <mergeCell ref="F23:F24"/>
    <mergeCell ref="G23:G24"/>
    <mergeCell ref="H23:H24"/>
    <mergeCell ref="I23:I24"/>
    <mergeCell ref="N19:N20"/>
    <mergeCell ref="O19:O20"/>
    <mergeCell ref="P19:P20"/>
    <mergeCell ref="Q19:Q20"/>
    <mergeCell ref="A21:A22"/>
    <mergeCell ref="B21:B22"/>
    <mergeCell ref="C21:C22"/>
    <mergeCell ref="D21:D22"/>
    <mergeCell ref="E21:E22"/>
    <mergeCell ref="F21:F22"/>
    <mergeCell ref="G19:G20"/>
    <mergeCell ref="I19:I20"/>
    <mergeCell ref="J19:J20"/>
    <mergeCell ref="K19:K20"/>
    <mergeCell ref="L19:L20"/>
    <mergeCell ref="M19:M20"/>
    <mergeCell ref="A19:A20"/>
    <mergeCell ref="B19:B20"/>
    <mergeCell ref="C19:C20"/>
    <mergeCell ref="D19:D20"/>
    <mergeCell ref="E19:E20"/>
    <mergeCell ref="F19:F20"/>
    <mergeCell ref="M21:M22"/>
    <mergeCell ref="N21:N22"/>
    <mergeCell ref="N17:N18"/>
    <mergeCell ref="O17:O18"/>
    <mergeCell ref="P17:P18"/>
    <mergeCell ref="Q17:Q18"/>
    <mergeCell ref="F17:F18"/>
    <mergeCell ref="G17:G18"/>
    <mergeCell ref="H17:H18"/>
    <mergeCell ref="I17:I18"/>
    <mergeCell ref="J17:J18"/>
    <mergeCell ref="K17:K18"/>
    <mergeCell ref="M15:M16"/>
    <mergeCell ref="N15:N16"/>
    <mergeCell ref="O15:O16"/>
    <mergeCell ref="P15:P16"/>
    <mergeCell ref="Q15:Q16"/>
    <mergeCell ref="A17:A18"/>
    <mergeCell ref="B17:B18"/>
    <mergeCell ref="C17:C18"/>
    <mergeCell ref="D17:D18"/>
    <mergeCell ref="E17:E18"/>
    <mergeCell ref="G15:G16"/>
    <mergeCell ref="H15:H16"/>
    <mergeCell ref="I15:I16"/>
    <mergeCell ref="J15:J16"/>
    <mergeCell ref="K15:K16"/>
    <mergeCell ref="L15:L16"/>
    <mergeCell ref="A15:A16"/>
    <mergeCell ref="B15:B16"/>
    <mergeCell ref="C15:C16"/>
    <mergeCell ref="D15:D16"/>
    <mergeCell ref="E15:E16"/>
    <mergeCell ref="F15:F16"/>
    <mergeCell ref="L17:L18"/>
    <mergeCell ref="M17:M18"/>
    <mergeCell ref="C8:K8"/>
    <mergeCell ref="A10:E10"/>
    <mergeCell ref="F10:Q10"/>
    <mergeCell ref="C11:E11"/>
    <mergeCell ref="F11:L11"/>
    <mergeCell ref="M11:O11"/>
    <mergeCell ref="A1:Q1"/>
    <mergeCell ref="A2:Q2"/>
    <mergeCell ref="A3:Q3"/>
    <mergeCell ref="B5:C5"/>
    <mergeCell ref="D5:O5"/>
    <mergeCell ref="B6:C6"/>
    <mergeCell ref="D6:O6"/>
  </mergeCells>
  <conditionalFormatting sqref="A15:A34">
    <cfRule type="cellIs" dxfId="0" priority="1" operator="between">
      <formula>1</formula>
      <formula>9</formula>
    </cfRule>
  </conditionalFormatting>
  <printOptions horizontalCentered="1" verticalCentered="1" gridLinesSet="0"/>
  <pageMargins left="0.4" right="0.75" top="0.25" bottom="1" header="0.54" footer="0.51181102362204722"/>
  <pageSetup scale="80" orientation="landscape" horizontalDpi="300" verticalDpi="300"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369BDDA-CC91-405F-89AB-4C47200616C8}">
          <x14:formula1>
            <xm:f>'C:\Users\nohora.castiblanco\Downloads\[2. Formularios de programación -  Anteproyecto  2021 (1).xlsm]DESPLEGABLES'!#REF!</xm:f>
          </x14:formula1>
          <xm:sqref>D5:O5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EE780-E8E1-4812-920E-802DB97B71B5}">
  <dimension ref="A1:BC101"/>
  <sheetViews>
    <sheetView zoomScaleNormal="100" workbookViewId="0">
      <selection activeCell="N8" sqref="N8"/>
    </sheetView>
  </sheetViews>
  <sheetFormatPr baseColWidth="10" defaultRowHeight="15" x14ac:dyDescent="0.25"/>
  <cols>
    <col min="1" max="1" width="19.7109375" customWidth="1"/>
    <col min="2" max="2" width="6.5703125" bestFit="1" customWidth="1"/>
    <col min="3" max="3" width="6.28515625" customWidth="1"/>
    <col min="4" max="4" width="9.5703125" bestFit="1" customWidth="1"/>
    <col min="5" max="5" width="10.85546875" customWidth="1"/>
    <col min="6" max="6" width="9.7109375" customWidth="1"/>
    <col min="7" max="7" width="11.42578125" customWidth="1"/>
    <col min="8" max="8" width="8.5703125" customWidth="1"/>
    <col min="9" max="9" width="11.42578125" hidden="1" customWidth="1"/>
    <col min="10" max="10" width="10.28515625" customWidth="1"/>
    <col min="11" max="11" width="9.7109375" customWidth="1"/>
    <col min="12" max="12" width="9.28515625" customWidth="1"/>
    <col min="13" max="13" width="11.5703125" customWidth="1"/>
    <col min="14" max="14" width="10.28515625" customWidth="1"/>
    <col min="15" max="15" width="10.140625" hidden="1" customWidth="1"/>
    <col min="16" max="16" width="11.5703125" customWidth="1"/>
    <col min="17" max="20" width="11.42578125" hidden="1" customWidth="1"/>
    <col min="21" max="21" width="8.5703125" customWidth="1"/>
    <col min="22" max="22" width="11.5703125" customWidth="1"/>
    <col min="23" max="23" width="10.140625" customWidth="1"/>
    <col min="24" max="24" width="10.7109375" customWidth="1"/>
    <col min="25" max="25" width="9.7109375" customWidth="1"/>
    <col min="26" max="26" width="10.140625" customWidth="1"/>
    <col min="27" max="27" width="9.85546875" customWidth="1"/>
    <col min="28" max="28" width="10.140625" customWidth="1"/>
    <col min="29" max="29" width="9.140625" hidden="1" customWidth="1"/>
    <col min="30" max="30" width="11.42578125" hidden="1" customWidth="1"/>
    <col min="31" max="31" width="9.5703125" customWidth="1"/>
    <col min="32" max="32" width="10.85546875" customWidth="1"/>
    <col min="33" max="34" width="10.85546875" bestFit="1" customWidth="1"/>
    <col min="35" max="36" width="10.5703125" customWidth="1"/>
    <col min="37" max="37" width="9.42578125" customWidth="1"/>
    <col min="38" max="38" width="9.85546875" customWidth="1"/>
    <col min="39" max="39" width="9.28515625" customWidth="1"/>
    <col min="40" max="40" width="9.42578125" hidden="1" customWidth="1"/>
    <col min="41" max="41" width="9.7109375" hidden="1" customWidth="1"/>
    <col min="42" max="42" width="0" hidden="1" customWidth="1"/>
    <col min="43" max="43" width="10.85546875" bestFit="1" customWidth="1"/>
    <col min="44" max="44" width="10" customWidth="1"/>
    <col min="45" max="45" width="11.42578125" customWidth="1"/>
    <col min="46" max="46" width="9.5703125" customWidth="1"/>
    <col min="47" max="47" width="11.7109375" customWidth="1"/>
    <col min="48" max="48" width="2.42578125" style="567" customWidth="1"/>
    <col min="49" max="49" width="12.140625" style="580" customWidth="1"/>
    <col min="50" max="55" width="11.42578125" style="580"/>
  </cols>
  <sheetData>
    <row r="1" spans="1:55" s="568" customFormat="1" x14ac:dyDescent="0.25">
      <c r="A1" s="996" t="s">
        <v>0</v>
      </c>
      <c r="B1" s="996"/>
      <c r="C1" s="996"/>
      <c r="D1" s="996"/>
      <c r="E1" s="996"/>
      <c r="F1" s="996"/>
      <c r="G1" s="996"/>
      <c r="H1" s="996"/>
      <c r="I1" s="996"/>
      <c r="J1" s="996"/>
      <c r="K1" s="996"/>
      <c r="L1" s="996"/>
      <c r="M1" s="996"/>
      <c r="N1" s="996"/>
      <c r="O1" s="996"/>
      <c r="P1" s="996"/>
      <c r="Q1" s="996"/>
      <c r="R1" s="996"/>
      <c r="S1" s="996"/>
      <c r="T1" s="996"/>
      <c r="U1" s="996"/>
      <c r="V1" s="996"/>
      <c r="W1" s="996"/>
      <c r="X1" s="996"/>
      <c r="Y1" s="996"/>
      <c r="Z1" s="996"/>
      <c r="AA1" s="996"/>
      <c r="AB1" s="996"/>
      <c r="AC1" s="996"/>
      <c r="AD1" s="996"/>
      <c r="AE1" s="996"/>
      <c r="AF1" s="996"/>
      <c r="AG1" s="996"/>
      <c r="AH1" s="996"/>
      <c r="AI1" s="996"/>
      <c r="AJ1" s="996"/>
      <c r="AK1" s="996"/>
      <c r="AL1" s="996"/>
      <c r="AM1" s="996"/>
      <c r="AN1" s="996"/>
      <c r="AO1" s="996"/>
      <c r="AP1" s="996"/>
      <c r="AQ1" s="996"/>
      <c r="AR1" s="996"/>
      <c r="AS1" s="996"/>
      <c r="AT1" s="996"/>
      <c r="AU1" s="996"/>
      <c r="AV1" s="567"/>
      <c r="AW1" s="567"/>
      <c r="AX1" s="567"/>
      <c r="AY1" s="567"/>
      <c r="AZ1" s="567"/>
      <c r="BA1" s="567"/>
      <c r="BB1" s="567"/>
      <c r="BC1" s="567"/>
    </row>
    <row r="2" spans="1:55" s="568" customFormat="1" x14ac:dyDescent="0.25">
      <c r="A2" s="996" t="s">
        <v>74</v>
      </c>
      <c r="B2" s="996"/>
      <c r="C2" s="996"/>
      <c r="D2" s="996"/>
      <c r="E2" s="996"/>
      <c r="F2" s="996"/>
      <c r="G2" s="996"/>
      <c r="H2" s="996"/>
      <c r="I2" s="996"/>
      <c r="J2" s="996"/>
      <c r="K2" s="996"/>
      <c r="L2" s="996"/>
      <c r="M2" s="996"/>
      <c r="N2" s="996"/>
      <c r="O2" s="996"/>
      <c r="P2" s="996"/>
      <c r="Q2" s="996"/>
      <c r="R2" s="996"/>
      <c r="S2" s="996"/>
      <c r="T2" s="996"/>
      <c r="U2" s="996"/>
      <c r="V2" s="996"/>
      <c r="W2" s="996"/>
      <c r="X2" s="996"/>
      <c r="Y2" s="996"/>
      <c r="Z2" s="996"/>
      <c r="AA2" s="996"/>
      <c r="AB2" s="996"/>
      <c r="AC2" s="996"/>
      <c r="AD2" s="996"/>
      <c r="AE2" s="996"/>
      <c r="AF2" s="996"/>
      <c r="AG2" s="996"/>
      <c r="AH2" s="996"/>
      <c r="AI2" s="996"/>
      <c r="AJ2" s="996"/>
      <c r="AK2" s="996"/>
      <c r="AL2" s="996"/>
      <c r="AM2" s="996"/>
      <c r="AN2" s="996"/>
      <c r="AO2" s="996"/>
      <c r="AP2" s="996"/>
      <c r="AQ2" s="996"/>
      <c r="AR2" s="996"/>
      <c r="AS2" s="996"/>
      <c r="AT2" s="996"/>
      <c r="AU2" s="996"/>
      <c r="AV2" s="567"/>
      <c r="AW2" s="567"/>
      <c r="AX2" s="567"/>
      <c r="AY2" s="567"/>
      <c r="AZ2" s="567"/>
      <c r="BA2" s="567"/>
      <c r="BB2" s="567"/>
      <c r="BC2" s="567"/>
    </row>
    <row r="3" spans="1:55" s="568" customFormat="1" x14ac:dyDescent="0.25">
      <c r="A3" s="997" t="s">
        <v>1907</v>
      </c>
      <c r="B3" s="997"/>
      <c r="C3" s="997"/>
      <c r="D3" s="997"/>
      <c r="E3" s="997"/>
      <c r="F3" s="997"/>
      <c r="G3" s="997"/>
      <c r="H3" s="997"/>
      <c r="I3" s="997"/>
      <c r="J3" s="997"/>
      <c r="K3" s="997"/>
      <c r="L3" s="997"/>
      <c r="M3" s="997"/>
      <c r="N3" s="997"/>
      <c r="O3" s="997"/>
      <c r="P3" s="997"/>
      <c r="Q3" s="997"/>
      <c r="R3" s="997"/>
      <c r="S3" s="997"/>
      <c r="T3" s="997"/>
      <c r="U3" s="997"/>
      <c r="V3" s="997"/>
      <c r="W3" s="997"/>
      <c r="X3" s="997"/>
      <c r="Y3" s="997"/>
      <c r="Z3" s="997"/>
      <c r="AA3" s="997"/>
      <c r="AB3" s="997"/>
      <c r="AC3" s="997"/>
      <c r="AD3" s="997"/>
      <c r="AE3" s="997"/>
      <c r="AF3" s="997"/>
      <c r="AG3" s="997"/>
      <c r="AH3" s="997"/>
      <c r="AI3" s="997"/>
      <c r="AJ3" s="997"/>
      <c r="AK3" s="997"/>
      <c r="AL3" s="997"/>
      <c r="AM3" s="997"/>
      <c r="AN3" s="997"/>
      <c r="AO3" s="997"/>
      <c r="AP3" s="997"/>
      <c r="AQ3" s="997"/>
      <c r="AR3" s="997"/>
      <c r="AS3" s="997"/>
      <c r="AT3" s="997"/>
      <c r="AU3" s="997"/>
      <c r="AV3" s="567"/>
      <c r="AW3" s="567"/>
      <c r="AX3" s="567"/>
      <c r="AY3" s="567"/>
      <c r="AZ3" s="567"/>
      <c r="BA3" s="567"/>
      <c r="BB3" s="567"/>
      <c r="BC3" s="567"/>
    </row>
    <row r="4" spans="1:55" s="571" customFormat="1" x14ac:dyDescent="0.25">
      <c r="A4" s="569" t="s">
        <v>33</v>
      </c>
      <c r="B4" s="998">
        <v>230800</v>
      </c>
      <c r="C4" s="998"/>
      <c r="D4" s="998"/>
      <c r="E4" s="998"/>
      <c r="F4" s="998"/>
      <c r="G4" s="998"/>
      <c r="H4" s="998"/>
      <c r="I4" s="998"/>
      <c r="J4" s="998"/>
      <c r="K4" s="998"/>
      <c r="L4" s="998"/>
      <c r="M4" s="570"/>
      <c r="N4" s="570"/>
      <c r="O4" s="570"/>
      <c r="P4" s="570"/>
      <c r="Q4" s="570"/>
      <c r="R4" s="570"/>
      <c r="S4" s="570"/>
      <c r="T4" s="570"/>
      <c r="U4" s="570"/>
      <c r="V4" s="570"/>
      <c r="W4" s="570"/>
      <c r="X4" s="570"/>
      <c r="Y4" s="570"/>
      <c r="Z4" s="570"/>
      <c r="AA4" s="570"/>
      <c r="AB4" s="570"/>
      <c r="AC4" s="570"/>
      <c r="AD4" s="570"/>
      <c r="AE4" s="570"/>
      <c r="AF4" s="570"/>
      <c r="AG4" s="570"/>
      <c r="AH4" s="570"/>
      <c r="AI4" s="570"/>
      <c r="AJ4" s="570"/>
      <c r="AK4" s="570"/>
      <c r="AL4" s="570"/>
      <c r="AM4" s="570"/>
      <c r="AN4" s="570"/>
      <c r="AO4" s="570"/>
      <c r="AP4" s="570"/>
      <c r="AQ4" s="570"/>
      <c r="AR4" s="570"/>
      <c r="AS4" s="570"/>
      <c r="AT4" s="570"/>
      <c r="AU4" s="570"/>
      <c r="AV4" s="567"/>
      <c r="AW4" s="567"/>
      <c r="AX4" s="567"/>
      <c r="AY4" s="567"/>
      <c r="AZ4" s="567"/>
      <c r="BA4" s="567"/>
      <c r="BB4" s="567"/>
      <c r="BC4" s="567"/>
    </row>
    <row r="5" spans="1:55" ht="15.75" customHeight="1" x14ac:dyDescent="0.25">
      <c r="A5" s="569" t="s">
        <v>177</v>
      </c>
      <c r="B5" s="998" t="s">
        <v>1908</v>
      </c>
      <c r="C5" s="998"/>
      <c r="D5" s="998"/>
      <c r="E5" s="998"/>
      <c r="F5" s="998"/>
      <c r="G5" s="998"/>
      <c r="H5" s="998"/>
      <c r="I5" s="998"/>
      <c r="J5" s="998"/>
      <c r="K5" s="998"/>
      <c r="L5" s="998"/>
      <c r="M5" s="570"/>
      <c r="N5" s="570"/>
      <c r="O5" s="570"/>
      <c r="P5" s="570"/>
      <c r="Q5" s="570"/>
      <c r="R5" s="570"/>
      <c r="S5" s="570"/>
      <c r="T5" s="570"/>
      <c r="U5" s="570"/>
      <c r="V5" s="570"/>
      <c r="W5" s="570"/>
      <c r="X5" s="570"/>
      <c r="Y5" s="570"/>
      <c r="Z5" s="570"/>
      <c r="AA5" s="570"/>
      <c r="AB5" s="570"/>
      <c r="AC5" s="570"/>
      <c r="AD5" s="570"/>
      <c r="AE5" s="570"/>
      <c r="AF5" s="570"/>
      <c r="AG5" s="570"/>
      <c r="AH5" s="570"/>
      <c r="AI5" s="570"/>
      <c r="AJ5" s="570"/>
      <c r="AK5" s="570"/>
      <c r="AL5" s="570"/>
      <c r="AM5" s="570"/>
      <c r="AN5" s="570"/>
      <c r="AO5" s="570"/>
      <c r="AP5" s="570"/>
      <c r="AQ5" s="570"/>
      <c r="AR5" s="570"/>
      <c r="AS5" s="570"/>
      <c r="AT5" s="570"/>
      <c r="AU5" s="570"/>
      <c r="AW5" s="567"/>
      <c r="AX5" s="567"/>
      <c r="AY5" s="567"/>
      <c r="AZ5" s="567"/>
      <c r="BA5" s="567"/>
      <c r="BB5" s="567"/>
      <c r="BC5" s="567"/>
    </row>
    <row r="6" spans="1:55" x14ac:dyDescent="0.25">
      <c r="A6" s="572"/>
      <c r="B6" s="570"/>
      <c r="C6" s="570"/>
      <c r="D6" s="570"/>
      <c r="E6" s="570"/>
      <c r="F6" s="570"/>
      <c r="G6" s="570"/>
      <c r="H6" s="570"/>
      <c r="I6" s="570"/>
      <c r="J6" s="570"/>
      <c r="K6" s="570"/>
      <c r="L6" s="570"/>
      <c r="M6" s="570"/>
      <c r="N6" s="570"/>
      <c r="O6" s="570"/>
      <c r="P6" s="570"/>
      <c r="Q6" s="570"/>
      <c r="R6" s="570"/>
      <c r="S6" s="570"/>
      <c r="T6" s="570"/>
      <c r="U6" s="570"/>
      <c r="V6" s="570"/>
      <c r="W6" s="570"/>
      <c r="X6" s="570"/>
      <c r="Y6" s="570"/>
      <c r="Z6" s="570"/>
      <c r="AA6" s="570"/>
      <c r="AB6" s="570"/>
      <c r="AC6" s="570"/>
      <c r="AD6" s="570"/>
      <c r="AE6" s="570"/>
      <c r="AF6" s="570"/>
      <c r="AG6" s="570"/>
      <c r="AH6" s="570"/>
      <c r="AI6" s="570"/>
      <c r="AJ6" s="570"/>
      <c r="AK6" s="570"/>
      <c r="AL6" s="570"/>
      <c r="AM6" s="570"/>
      <c r="AN6" s="570"/>
      <c r="AO6" s="570"/>
      <c r="AP6" s="570"/>
      <c r="AQ6" s="570"/>
      <c r="AR6" s="570"/>
      <c r="AS6" s="570"/>
      <c r="AT6" s="570"/>
      <c r="AU6" s="570"/>
      <c r="AW6" s="567"/>
      <c r="AX6" s="567"/>
      <c r="AY6" s="567"/>
      <c r="AZ6" s="567"/>
      <c r="BA6" s="567"/>
      <c r="BB6" s="567"/>
      <c r="BC6" s="567"/>
    </row>
    <row r="7" spans="1:55" x14ac:dyDescent="0.25">
      <c r="A7" s="570"/>
      <c r="B7" s="570"/>
      <c r="C7" s="570"/>
      <c r="D7" s="999" t="s">
        <v>1909</v>
      </c>
      <c r="E7" s="999"/>
      <c r="F7" s="999"/>
      <c r="G7" s="999"/>
      <c r="H7" s="999"/>
      <c r="I7" s="999"/>
      <c r="J7" s="999"/>
      <c r="K7" s="999"/>
      <c r="L7" s="573">
        <v>2021</v>
      </c>
      <c r="M7" s="570"/>
      <c r="N7" s="570"/>
      <c r="O7" s="320" t="s">
        <v>1452</v>
      </c>
      <c r="P7" s="570"/>
      <c r="Q7" s="570"/>
      <c r="R7" s="570"/>
      <c r="S7" s="570"/>
      <c r="T7" s="570"/>
      <c r="U7" s="570"/>
      <c r="V7" s="570"/>
      <c r="W7" s="570"/>
      <c r="X7" s="570"/>
      <c r="Y7" s="570"/>
      <c r="Z7" s="570"/>
      <c r="AA7" s="570"/>
      <c r="AB7" s="570"/>
      <c r="AC7" s="570"/>
      <c r="AD7" s="570"/>
      <c r="AE7" s="570"/>
      <c r="AF7" s="570"/>
      <c r="AG7" s="570"/>
      <c r="AH7" s="570"/>
      <c r="AI7" s="570"/>
      <c r="AJ7" s="570"/>
      <c r="AK7" s="570"/>
      <c r="AL7" s="570"/>
      <c r="AM7" s="570"/>
      <c r="AN7" s="570"/>
      <c r="AO7" s="570"/>
      <c r="AP7" s="570"/>
      <c r="AQ7" s="570"/>
      <c r="AR7" s="570"/>
      <c r="AS7" s="570"/>
      <c r="AT7" s="570"/>
      <c r="AU7" s="570"/>
      <c r="AW7" s="567"/>
      <c r="AX7" s="567"/>
      <c r="AY7" s="567"/>
      <c r="AZ7" s="567"/>
      <c r="BA7" s="567"/>
      <c r="BB7" s="567"/>
      <c r="BC7" s="567"/>
    </row>
    <row r="8" spans="1:55" s="579" customFormat="1" ht="12" thickBot="1" x14ac:dyDescent="0.25">
      <c r="A8" s="574"/>
      <c r="B8" s="575"/>
      <c r="C8" s="576"/>
      <c r="D8" s="577"/>
      <c r="E8" s="577"/>
      <c r="F8" s="577"/>
      <c r="G8" s="577"/>
      <c r="H8" s="578"/>
      <c r="I8" s="577"/>
      <c r="J8" s="577"/>
      <c r="K8" s="577"/>
      <c r="L8" s="577"/>
      <c r="M8" s="577"/>
      <c r="N8" s="577"/>
      <c r="O8" s="577"/>
      <c r="P8" s="577"/>
      <c r="Q8" s="577"/>
      <c r="R8" s="577"/>
      <c r="S8" s="577"/>
      <c r="T8" s="577"/>
      <c r="U8" s="577"/>
      <c r="V8" s="577"/>
      <c r="W8" s="575"/>
      <c r="X8" s="575"/>
      <c r="Y8" s="575"/>
      <c r="Z8" s="575"/>
      <c r="AA8" s="575"/>
      <c r="AB8" s="575"/>
      <c r="AC8" s="575"/>
      <c r="AD8" s="575"/>
      <c r="AE8" s="575"/>
      <c r="AF8" s="575"/>
      <c r="AG8" s="575"/>
      <c r="AH8" s="575"/>
      <c r="AI8" s="575"/>
      <c r="AJ8" s="575"/>
      <c r="AK8" s="575"/>
      <c r="AL8" s="575"/>
      <c r="AM8" s="575"/>
      <c r="AN8" s="575"/>
      <c r="AO8" s="575"/>
      <c r="AP8" s="575"/>
      <c r="AQ8" s="575"/>
      <c r="AR8" s="575"/>
      <c r="AS8" s="575"/>
      <c r="AT8" s="575"/>
      <c r="AU8" s="575"/>
      <c r="AV8" s="567"/>
      <c r="AW8" s="567"/>
      <c r="AX8" s="567"/>
      <c r="AY8" s="567"/>
      <c r="AZ8" s="567"/>
      <c r="BA8" s="567"/>
      <c r="BB8" s="567"/>
      <c r="BC8" s="567"/>
    </row>
    <row r="9" spans="1:55" s="581" customFormat="1" ht="12" thickTop="1" x14ac:dyDescent="0.2">
      <c r="A9" s="982" t="s">
        <v>1910</v>
      </c>
      <c r="B9" s="984" t="s">
        <v>1911</v>
      </c>
      <c r="C9" s="969" t="s">
        <v>1912</v>
      </c>
      <c r="D9" s="986" t="s">
        <v>86</v>
      </c>
      <c r="E9" s="987"/>
      <c r="F9" s="987"/>
      <c r="G9" s="987"/>
      <c r="H9" s="987"/>
      <c r="I9" s="987"/>
      <c r="J9" s="987"/>
      <c r="K9" s="987"/>
      <c r="L9" s="987"/>
      <c r="M9" s="987"/>
      <c r="N9" s="987"/>
      <c r="O9" s="987"/>
      <c r="P9" s="987"/>
      <c r="Q9" s="988"/>
      <c r="R9" s="988"/>
      <c r="S9" s="988"/>
      <c r="T9" s="988"/>
      <c r="U9" s="988"/>
      <c r="V9" s="989"/>
      <c r="W9" s="990" t="s">
        <v>1913</v>
      </c>
      <c r="X9" s="991"/>
      <c r="Y9" s="991"/>
      <c r="Z9" s="991"/>
      <c r="AA9" s="991"/>
      <c r="AB9" s="991"/>
      <c r="AC9" s="991"/>
      <c r="AD9" s="991"/>
      <c r="AE9" s="991"/>
      <c r="AF9" s="992"/>
      <c r="AG9" s="993" t="s">
        <v>1914</v>
      </c>
      <c r="AH9" s="994"/>
      <c r="AI9" s="994"/>
      <c r="AJ9" s="994"/>
      <c r="AK9" s="994"/>
      <c r="AL9" s="994"/>
      <c r="AM9" s="994"/>
      <c r="AN9" s="994"/>
      <c r="AO9" s="994"/>
      <c r="AP9" s="994"/>
      <c r="AQ9" s="995"/>
      <c r="AR9" s="966" t="s">
        <v>103</v>
      </c>
      <c r="AS9" s="967"/>
      <c r="AT9" s="968"/>
      <c r="AU9" s="969" t="s">
        <v>1915</v>
      </c>
      <c r="AV9" s="567"/>
      <c r="AW9" s="580"/>
      <c r="AX9" s="580"/>
      <c r="AY9" s="580"/>
      <c r="AZ9" s="580"/>
      <c r="BA9" s="580"/>
      <c r="BB9" s="580"/>
      <c r="BC9" s="580"/>
    </row>
    <row r="10" spans="1:55" s="582" customFormat="1" ht="11.25" x14ac:dyDescent="0.2">
      <c r="A10" s="983"/>
      <c r="B10" s="985"/>
      <c r="C10" s="986"/>
      <c r="D10" s="970" t="s">
        <v>1916</v>
      </c>
      <c r="E10" s="971"/>
      <c r="F10" s="971"/>
      <c r="G10" s="971"/>
      <c r="H10" s="971"/>
      <c r="I10" s="971"/>
      <c r="J10" s="971"/>
      <c r="K10" s="971"/>
      <c r="L10" s="971"/>
      <c r="M10" s="971"/>
      <c r="N10" s="971"/>
      <c r="O10" s="971"/>
      <c r="P10" s="972"/>
      <c r="Q10" s="964" t="s">
        <v>1917</v>
      </c>
      <c r="R10" s="973"/>
      <c r="S10" s="973"/>
      <c r="T10" s="973"/>
      <c r="U10" s="965"/>
      <c r="V10" s="958" t="s">
        <v>78</v>
      </c>
      <c r="W10" s="974" t="s">
        <v>1918</v>
      </c>
      <c r="X10" s="975"/>
      <c r="Y10" s="975"/>
      <c r="Z10" s="976"/>
      <c r="AA10" s="977" t="s">
        <v>1919</v>
      </c>
      <c r="AB10" s="978"/>
      <c r="AC10" s="978"/>
      <c r="AD10" s="978"/>
      <c r="AE10" s="979"/>
      <c r="AF10" s="980" t="s">
        <v>78</v>
      </c>
      <c r="AG10" s="957" t="s">
        <v>1920</v>
      </c>
      <c r="AH10" s="957" t="s">
        <v>684</v>
      </c>
      <c r="AI10" s="957" t="s">
        <v>1921</v>
      </c>
      <c r="AJ10" s="957" t="s">
        <v>1922</v>
      </c>
      <c r="AK10" s="957" t="s">
        <v>1923</v>
      </c>
      <c r="AL10" s="957" t="s">
        <v>1924</v>
      </c>
      <c r="AM10" s="957" t="s">
        <v>1925</v>
      </c>
      <c r="AN10" s="957" t="s">
        <v>1926</v>
      </c>
      <c r="AO10" s="957" t="s">
        <v>1927</v>
      </c>
      <c r="AP10" s="957" t="s">
        <v>1928</v>
      </c>
      <c r="AQ10" s="962" t="s">
        <v>78</v>
      </c>
      <c r="AR10" s="963" t="s">
        <v>1929</v>
      </c>
      <c r="AS10" s="963" t="s">
        <v>1930</v>
      </c>
      <c r="AT10" s="963" t="s">
        <v>1931</v>
      </c>
      <c r="AU10" s="957"/>
      <c r="AV10" s="567"/>
      <c r="AW10" s="580"/>
      <c r="AX10" s="580"/>
      <c r="AY10" s="580"/>
      <c r="AZ10" s="580"/>
      <c r="BA10" s="580"/>
      <c r="BB10" s="580"/>
      <c r="BC10" s="580"/>
    </row>
    <row r="11" spans="1:55" s="582" customFormat="1" ht="11.25" x14ac:dyDescent="0.2">
      <c r="A11" s="983"/>
      <c r="B11" s="985"/>
      <c r="C11" s="957"/>
      <c r="D11" s="964" t="s">
        <v>1932</v>
      </c>
      <c r="E11" s="965"/>
      <c r="F11" s="956" t="s">
        <v>1933</v>
      </c>
      <c r="G11" s="956" t="s">
        <v>1934</v>
      </c>
      <c r="H11" s="956" t="s">
        <v>1935</v>
      </c>
      <c r="I11" s="956" t="s">
        <v>1936</v>
      </c>
      <c r="J11" s="956" t="s">
        <v>1937</v>
      </c>
      <c r="K11" s="956" t="s">
        <v>1938</v>
      </c>
      <c r="L11" s="956" t="s">
        <v>1939</v>
      </c>
      <c r="M11" s="956" t="s">
        <v>1940</v>
      </c>
      <c r="N11" s="956" t="s">
        <v>1941</v>
      </c>
      <c r="O11" s="956" t="s">
        <v>1942</v>
      </c>
      <c r="P11" s="958" t="s">
        <v>1943</v>
      </c>
      <c r="Q11" s="956" t="s">
        <v>1944</v>
      </c>
      <c r="R11" s="956" t="s">
        <v>1945</v>
      </c>
      <c r="S11" s="956" t="s">
        <v>1946</v>
      </c>
      <c r="T11" s="956" t="s">
        <v>1947</v>
      </c>
      <c r="U11" s="958" t="s">
        <v>1948</v>
      </c>
      <c r="V11" s="962"/>
      <c r="W11" s="960" t="s">
        <v>1949</v>
      </c>
      <c r="X11" s="960" t="s">
        <v>1950</v>
      </c>
      <c r="Y11" s="960" t="s">
        <v>1951</v>
      </c>
      <c r="Z11" s="950" t="s">
        <v>1943</v>
      </c>
      <c r="AA11" s="952" t="s">
        <v>1952</v>
      </c>
      <c r="AB11" s="952" t="s">
        <v>1953</v>
      </c>
      <c r="AC11" s="952" t="s">
        <v>1954</v>
      </c>
      <c r="AD11" s="952" t="s">
        <v>1955</v>
      </c>
      <c r="AE11" s="954" t="s">
        <v>1948</v>
      </c>
      <c r="AF11" s="981"/>
      <c r="AG11" s="957"/>
      <c r="AH11" s="957"/>
      <c r="AI11" s="957"/>
      <c r="AJ11" s="957"/>
      <c r="AK11" s="957"/>
      <c r="AL11" s="957"/>
      <c r="AM11" s="957"/>
      <c r="AN11" s="957"/>
      <c r="AO11" s="957" t="s">
        <v>1956</v>
      </c>
      <c r="AP11" s="957" t="s">
        <v>1956</v>
      </c>
      <c r="AQ11" s="962" t="s">
        <v>1956</v>
      </c>
      <c r="AR11" s="963"/>
      <c r="AS11" s="963"/>
      <c r="AT11" s="963"/>
      <c r="AU11" s="957"/>
      <c r="AV11" s="567"/>
      <c r="AW11" s="580"/>
      <c r="AX11" s="580"/>
      <c r="AY11" s="580"/>
      <c r="AZ11" s="580"/>
      <c r="BA11" s="580"/>
      <c r="BB11" s="580"/>
      <c r="BC11" s="580"/>
    </row>
    <row r="12" spans="1:55" s="581" customFormat="1" ht="11.25" x14ac:dyDescent="0.2">
      <c r="A12" s="983"/>
      <c r="B12" s="985"/>
      <c r="C12" s="957"/>
      <c r="D12" s="583" t="s">
        <v>1957</v>
      </c>
      <c r="E12" s="584" t="s">
        <v>1958</v>
      </c>
      <c r="F12" s="957"/>
      <c r="G12" s="957"/>
      <c r="H12" s="957"/>
      <c r="I12" s="957"/>
      <c r="J12" s="957"/>
      <c r="K12" s="957"/>
      <c r="L12" s="957"/>
      <c r="M12" s="957"/>
      <c r="N12" s="957"/>
      <c r="O12" s="957"/>
      <c r="P12" s="962"/>
      <c r="Q12" s="957"/>
      <c r="R12" s="957"/>
      <c r="S12" s="957"/>
      <c r="T12" s="957"/>
      <c r="U12" s="959"/>
      <c r="V12" s="962"/>
      <c r="W12" s="961"/>
      <c r="X12" s="961"/>
      <c r="Y12" s="961"/>
      <c r="Z12" s="951"/>
      <c r="AA12" s="953"/>
      <c r="AB12" s="953"/>
      <c r="AC12" s="953"/>
      <c r="AD12" s="953"/>
      <c r="AE12" s="955"/>
      <c r="AF12" s="981"/>
      <c r="AG12" s="957"/>
      <c r="AH12" s="957"/>
      <c r="AI12" s="957"/>
      <c r="AJ12" s="957"/>
      <c r="AK12" s="957"/>
      <c r="AL12" s="957"/>
      <c r="AM12" s="957"/>
      <c r="AN12" s="957"/>
      <c r="AO12" s="957" t="s">
        <v>1959</v>
      </c>
      <c r="AP12" s="957" t="s">
        <v>1959</v>
      </c>
      <c r="AQ12" s="962" t="s">
        <v>1959</v>
      </c>
      <c r="AR12" s="963"/>
      <c r="AS12" s="963"/>
      <c r="AT12" s="963"/>
      <c r="AU12" s="957"/>
      <c r="AV12" s="567"/>
      <c r="AW12" s="580"/>
      <c r="AX12" s="580"/>
      <c r="AY12" s="580"/>
      <c r="AZ12" s="580"/>
      <c r="BA12" s="580"/>
      <c r="BB12" s="580"/>
      <c r="BC12" s="580"/>
    </row>
    <row r="13" spans="1:55" s="598" customFormat="1" ht="12" thickBot="1" x14ac:dyDescent="0.25">
      <c r="A13" s="585">
        <v>1</v>
      </c>
      <c r="B13" s="586">
        <v>2</v>
      </c>
      <c r="C13" s="587">
        <v>3</v>
      </c>
      <c r="D13" s="585"/>
      <c r="E13" s="585">
        <v>4.0999999999999996</v>
      </c>
      <c r="F13" s="588">
        <v>9824288</v>
      </c>
      <c r="G13" s="585">
        <v>4.3</v>
      </c>
      <c r="H13" s="585">
        <v>4.4000000000000004</v>
      </c>
      <c r="I13" s="585">
        <v>4.5</v>
      </c>
      <c r="J13" s="585">
        <v>4.5999999999999996</v>
      </c>
      <c r="K13" s="585">
        <v>4.7</v>
      </c>
      <c r="L13" s="585">
        <v>4.8</v>
      </c>
      <c r="M13" s="585">
        <v>4.9000000000000004</v>
      </c>
      <c r="N13" s="589">
        <v>4.0999999999999996</v>
      </c>
      <c r="O13" s="585">
        <v>4.1100000000000003</v>
      </c>
      <c r="P13" s="585">
        <v>4</v>
      </c>
      <c r="Q13" s="587">
        <v>5.0999999999999996</v>
      </c>
      <c r="R13" s="585">
        <v>5.2</v>
      </c>
      <c r="S13" s="585">
        <v>5.3</v>
      </c>
      <c r="T13" s="585">
        <v>5.4</v>
      </c>
      <c r="U13" s="585">
        <v>5</v>
      </c>
      <c r="V13" s="585" t="s">
        <v>1960</v>
      </c>
      <c r="W13" s="590">
        <v>7.1</v>
      </c>
      <c r="X13" s="590">
        <v>7.2</v>
      </c>
      <c r="Y13" s="590">
        <v>7.3</v>
      </c>
      <c r="Z13" s="590">
        <v>7</v>
      </c>
      <c r="AA13" s="591">
        <v>8.1</v>
      </c>
      <c r="AB13" s="592" t="s">
        <v>1961</v>
      </c>
      <c r="AC13" s="591">
        <v>8.3000000000000007</v>
      </c>
      <c r="AD13" s="591">
        <v>8.4</v>
      </c>
      <c r="AE13" s="591">
        <v>8</v>
      </c>
      <c r="AF13" s="593" t="s">
        <v>1962</v>
      </c>
      <c r="AG13" s="585">
        <v>10.1</v>
      </c>
      <c r="AH13" s="585">
        <v>10.199999999999999</v>
      </c>
      <c r="AI13" s="585">
        <v>10.3</v>
      </c>
      <c r="AJ13" s="585">
        <v>10.4</v>
      </c>
      <c r="AK13" s="585">
        <v>10.5</v>
      </c>
      <c r="AL13" s="585">
        <v>10.6</v>
      </c>
      <c r="AM13" s="585">
        <v>10.7</v>
      </c>
      <c r="AN13" s="585">
        <v>10.8</v>
      </c>
      <c r="AO13" s="585">
        <v>10.9</v>
      </c>
      <c r="AP13" s="589">
        <v>10.1</v>
      </c>
      <c r="AQ13" s="585">
        <v>10</v>
      </c>
      <c r="AR13" s="594">
        <v>11.1</v>
      </c>
      <c r="AS13" s="594">
        <v>11.2</v>
      </c>
      <c r="AT13" s="594" t="s">
        <v>1963</v>
      </c>
      <c r="AU13" s="595" t="s">
        <v>1964</v>
      </c>
      <c r="AV13" s="596"/>
      <c r="AW13" s="597"/>
      <c r="AX13" s="597"/>
      <c r="AY13" s="597"/>
      <c r="AZ13" s="597"/>
      <c r="BA13" s="597"/>
      <c r="BB13" s="597"/>
      <c r="BC13" s="597"/>
    </row>
    <row r="14" spans="1:55" s="582" customFormat="1" ht="12.75" thickTop="1" thickBot="1" x14ac:dyDescent="0.25">
      <c r="A14" s="599" t="s">
        <v>1965</v>
      </c>
      <c r="B14" s="600"/>
      <c r="C14" s="601"/>
      <c r="D14" s="602"/>
      <c r="E14" s="602"/>
      <c r="F14" s="602"/>
      <c r="G14" s="602"/>
      <c r="H14" s="602"/>
      <c r="I14" s="603"/>
      <c r="J14" s="603" t="s">
        <v>28</v>
      </c>
      <c r="K14" s="603">
        <v>1</v>
      </c>
      <c r="L14" s="604"/>
      <c r="M14" s="602" t="s">
        <v>1966</v>
      </c>
      <c r="N14" s="602" t="s">
        <v>1967</v>
      </c>
      <c r="O14" s="602"/>
      <c r="P14" s="602"/>
      <c r="Q14" s="602"/>
      <c r="R14" s="602"/>
      <c r="S14" s="603"/>
      <c r="T14" s="603"/>
      <c r="U14" s="604"/>
      <c r="V14" s="603"/>
      <c r="W14" s="603" t="s">
        <v>1968</v>
      </c>
      <c r="X14" s="604"/>
      <c r="Y14" s="602" t="s">
        <v>1969</v>
      </c>
      <c r="Z14" s="602"/>
      <c r="AA14" s="602"/>
      <c r="AB14" s="602"/>
      <c r="AC14" s="602"/>
      <c r="AD14" s="602"/>
      <c r="AE14" s="602"/>
      <c r="AF14" s="602"/>
      <c r="AG14" s="602"/>
      <c r="AH14" s="602"/>
      <c r="AI14" s="602"/>
      <c r="AJ14" s="602"/>
      <c r="AK14" s="602"/>
      <c r="AL14" s="602"/>
      <c r="AM14" s="603"/>
      <c r="AN14" s="603"/>
      <c r="AO14" s="604"/>
      <c r="AP14" s="603"/>
      <c r="AQ14" s="604"/>
      <c r="AR14" s="605"/>
      <c r="AS14" s="605"/>
      <c r="AT14" s="605"/>
      <c r="AU14" s="606"/>
      <c r="AV14" s="607"/>
      <c r="AW14" s="608"/>
      <c r="AX14" s="608"/>
      <c r="AY14" s="608"/>
      <c r="AZ14" s="608"/>
      <c r="BA14" s="608"/>
      <c r="BB14" s="608"/>
      <c r="BC14" s="608"/>
    </row>
    <row r="15" spans="1:55" s="582" customFormat="1" ht="12.75" thickTop="1" thickBot="1" x14ac:dyDescent="0.25">
      <c r="A15" s="609" t="s">
        <v>1970</v>
      </c>
      <c r="B15" s="610"/>
      <c r="C15" s="611">
        <f>SUM(C16:C17)</f>
        <v>7</v>
      </c>
      <c r="D15" s="612">
        <f>+C16*D16+C17*D17</f>
        <v>38683176</v>
      </c>
      <c r="E15" s="612">
        <v>435830449.59999996</v>
      </c>
      <c r="F15" s="612">
        <v>774808846.9333334</v>
      </c>
      <c r="G15" s="612">
        <v>518845412.79999995</v>
      </c>
      <c r="H15" s="612">
        <v>0</v>
      </c>
      <c r="I15" s="612">
        <v>0</v>
      </c>
      <c r="J15" s="612">
        <v>78990888.166666657</v>
      </c>
      <c r="K15" s="612">
        <v>53726596</v>
      </c>
      <c r="L15" s="612">
        <v>0</v>
      </c>
      <c r="M15" s="612">
        <v>171421198.27835649</v>
      </c>
      <c r="N15" s="612">
        <v>82282175.173611104</v>
      </c>
      <c r="O15" s="612">
        <v>0</v>
      </c>
      <c r="P15" s="612">
        <v>2115905566.9519677</v>
      </c>
      <c r="Q15" s="612">
        <v>0</v>
      </c>
      <c r="R15" s="612">
        <v>0</v>
      </c>
      <c r="S15" s="612">
        <v>0</v>
      </c>
      <c r="T15" s="612">
        <v>0</v>
      </c>
      <c r="U15" s="612">
        <v>0</v>
      </c>
      <c r="V15" s="612">
        <v>2115905566.9519677</v>
      </c>
      <c r="W15" s="612">
        <v>120680523.58796296</v>
      </c>
      <c r="X15" s="612">
        <v>20000000</v>
      </c>
      <c r="Y15" s="612">
        <v>7163546.1333333328</v>
      </c>
      <c r="Z15" s="612">
        <v>147844069.72129628</v>
      </c>
      <c r="AA15" s="612">
        <v>92102736</v>
      </c>
      <c r="AB15" s="612">
        <v>92102736</v>
      </c>
      <c r="AC15" s="612">
        <v>0</v>
      </c>
      <c r="AD15" s="612">
        <v>0</v>
      </c>
      <c r="AE15" s="612">
        <v>184205472</v>
      </c>
      <c r="AF15" s="612">
        <v>332049541.72129631</v>
      </c>
      <c r="AG15" s="612">
        <v>229307000</v>
      </c>
      <c r="AH15" s="612">
        <v>162425800</v>
      </c>
      <c r="AI15" s="612">
        <v>188632174.2041156</v>
      </c>
      <c r="AJ15" s="612">
        <v>83406600</v>
      </c>
      <c r="AK15" s="612">
        <v>9974800</v>
      </c>
      <c r="AL15" s="612">
        <v>62555000</v>
      </c>
      <c r="AM15" s="612">
        <v>41703300</v>
      </c>
      <c r="AN15" s="612">
        <v>0</v>
      </c>
      <c r="AO15" s="612">
        <v>0</v>
      </c>
      <c r="AP15" s="612">
        <v>0</v>
      </c>
      <c r="AQ15" s="612">
        <v>778004674.20411551</v>
      </c>
      <c r="AR15" s="612">
        <v>7000000</v>
      </c>
      <c r="AS15" s="612">
        <v>0</v>
      </c>
      <c r="AT15" s="612">
        <v>7000000</v>
      </c>
      <c r="AU15" s="612">
        <v>3225959782.8773794</v>
      </c>
      <c r="AV15" s="567"/>
      <c r="AW15" s="580"/>
      <c r="AX15" s="580"/>
      <c r="AY15" s="580"/>
      <c r="AZ15" s="580"/>
      <c r="BA15" s="580"/>
      <c r="BB15" s="580"/>
      <c r="BC15" s="580"/>
    </row>
    <row r="16" spans="1:55" s="582" customFormat="1" ht="12" thickTop="1" x14ac:dyDescent="0.2">
      <c r="A16" s="613" t="s">
        <v>1971</v>
      </c>
      <c r="B16" s="614" t="s">
        <v>1972</v>
      </c>
      <c r="C16" s="615">
        <f>5+1</f>
        <v>6</v>
      </c>
      <c r="D16" s="616">
        <v>5526168</v>
      </c>
      <c r="E16" s="616">
        <v>373568956.79999995</v>
      </c>
      <c r="F16" s="617">
        <v>664121868.80000007</v>
      </c>
      <c r="G16" s="617">
        <v>518845412.79999995</v>
      </c>
      <c r="H16" s="616"/>
      <c r="I16" s="616"/>
      <c r="J16" s="617">
        <v>71091799.349999994</v>
      </c>
      <c r="K16" s="617">
        <v>48353936.399999999</v>
      </c>
      <c r="L16" s="616"/>
      <c r="M16" s="617">
        <v>154279078.45052084</v>
      </c>
      <c r="N16" s="616">
        <v>74053957.65625</v>
      </c>
      <c r="O16" s="616"/>
      <c r="P16" s="618">
        <v>1904315010.2567708</v>
      </c>
      <c r="Q16" s="616"/>
      <c r="R16" s="616"/>
      <c r="S16" s="616"/>
      <c r="T16" s="616"/>
      <c r="U16" s="616">
        <v>0</v>
      </c>
      <c r="V16" s="618">
        <v>1904315010.2567708</v>
      </c>
      <c r="W16" s="616">
        <v>108612471.22916666</v>
      </c>
      <c r="X16" s="616">
        <v>20000000</v>
      </c>
      <c r="Y16" s="616">
        <v>6140182.3999999994</v>
      </c>
      <c r="Z16" s="618">
        <v>134752653.62916666</v>
      </c>
      <c r="AA16" s="616">
        <v>0</v>
      </c>
      <c r="AB16" s="616">
        <v>92102736</v>
      </c>
      <c r="AC16" s="616">
        <v>0</v>
      </c>
      <c r="AD16" s="616"/>
      <c r="AE16" s="618">
        <v>92102736</v>
      </c>
      <c r="AF16" s="619">
        <v>226855389.62916666</v>
      </c>
      <c r="AG16" s="620">
        <v>206460300</v>
      </c>
      <c r="AH16" s="621">
        <v>146242700</v>
      </c>
      <c r="AI16" s="620">
        <v>169993956.78369504</v>
      </c>
      <c r="AJ16" s="621">
        <v>75145900</v>
      </c>
      <c r="AK16" s="620">
        <v>8981000</v>
      </c>
      <c r="AL16" s="621">
        <v>56359500</v>
      </c>
      <c r="AM16" s="620">
        <v>37573000</v>
      </c>
      <c r="AN16" s="620"/>
      <c r="AO16" s="621"/>
      <c r="AP16" s="621"/>
      <c r="AQ16" s="622">
        <v>700756356.78369498</v>
      </c>
      <c r="AR16" s="616">
        <v>7000000</v>
      </c>
      <c r="AS16" s="620"/>
      <c r="AT16" s="622">
        <v>7000000</v>
      </c>
      <c r="AU16" s="618">
        <v>2831926756.6696324</v>
      </c>
      <c r="AV16" s="567"/>
      <c r="AW16" s="567"/>
      <c r="AX16" s="567"/>
      <c r="AY16" s="567"/>
      <c r="AZ16" s="567"/>
      <c r="BA16" s="567"/>
      <c r="BB16" s="567"/>
      <c r="BC16" s="567"/>
    </row>
    <row r="17" spans="1:55" s="582" customFormat="1" ht="12" thickBot="1" x14ac:dyDescent="0.25">
      <c r="A17" s="613" t="s">
        <v>1971</v>
      </c>
      <c r="B17" s="614" t="s">
        <v>1972</v>
      </c>
      <c r="C17" s="615">
        <f>2-1</f>
        <v>1</v>
      </c>
      <c r="D17" s="616">
        <v>5526168</v>
      </c>
      <c r="E17" s="616">
        <v>62261492.799999997</v>
      </c>
      <c r="F17" s="617">
        <v>110686978.13333334</v>
      </c>
      <c r="G17" s="617"/>
      <c r="H17" s="616"/>
      <c r="I17" s="616"/>
      <c r="J17" s="617">
        <v>7899088.8166666664</v>
      </c>
      <c r="K17" s="617">
        <v>5372659.5999999996</v>
      </c>
      <c r="L17" s="616"/>
      <c r="M17" s="617">
        <v>17142119.827835649</v>
      </c>
      <c r="N17" s="616">
        <v>8228217.5173611119</v>
      </c>
      <c r="O17" s="616"/>
      <c r="P17" s="618">
        <v>211590556.69519675</v>
      </c>
      <c r="Q17" s="616"/>
      <c r="R17" s="616"/>
      <c r="S17" s="616"/>
      <c r="T17" s="616"/>
      <c r="U17" s="616">
        <v>0</v>
      </c>
      <c r="V17" s="618">
        <v>211590556.69519675</v>
      </c>
      <c r="W17" s="616">
        <v>12068052.358796297</v>
      </c>
      <c r="X17" s="616"/>
      <c r="Y17" s="616">
        <v>1023363.7333333333</v>
      </c>
      <c r="Z17" s="618">
        <v>13091416.092129629</v>
      </c>
      <c r="AA17" s="617">
        <v>92102736</v>
      </c>
      <c r="AB17" s="616"/>
      <c r="AC17" s="616">
        <v>0</v>
      </c>
      <c r="AD17" s="616"/>
      <c r="AE17" s="618">
        <v>92102736</v>
      </c>
      <c r="AF17" s="619">
        <v>105194152.09212963</v>
      </c>
      <c r="AG17" s="620">
        <v>22846700</v>
      </c>
      <c r="AH17" s="621">
        <v>16183100</v>
      </c>
      <c r="AI17" s="620">
        <v>18638217.420420561</v>
      </c>
      <c r="AJ17" s="621">
        <v>8260700</v>
      </c>
      <c r="AK17" s="620">
        <v>993800</v>
      </c>
      <c r="AL17" s="621">
        <v>6195500</v>
      </c>
      <c r="AM17" s="620">
        <v>4130300</v>
      </c>
      <c r="AN17" s="620"/>
      <c r="AO17" s="621"/>
      <c r="AP17" s="621"/>
      <c r="AQ17" s="622">
        <v>77248317.420420557</v>
      </c>
      <c r="AR17" s="616"/>
      <c r="AS17" s="620"/>
      <c r="AT17" s="622">
        <v>0</v>
      </c>
      <c r="AU17" s="618">
        <v>394033026.20774698</v>
      </c>
      <c r="AV17" s="567"/>
      <c r="AW17" s="567"/>
      <c r="AX17" s="567"/>
      <c r="AY17" s="567"/>
      <c r="AZ17" s="567"/>
      <c r="BA17" s="567"/>
      <c r="BB17" s="567"/>
      <c r="BC17" s="567"/>
    </row>
    <row r="18" spans="1:55" s="582" customFormat="1" ht="12.75" thickTop="1" thickBot="1" x14ac:dyDescent="0.25">
      <c r="A18" s="609" t="s">
        <v>1973</v>
      </c>
      <c r="B18" s="610"/>
      <c r="C18" s="611">
        <f>SUM(C19:C33)</f>
        <v>39</v>
      </c>
      <c r="D18" s="612">
        <f>+C19*D19+C20*D20+C21*D21+C22*D22+C23*D23+C24*D24+C25*D25+C26*D26+C27*D27+C28*D28+C29*D29+C30*D30+C31*D31+C32*D32+C33*D33</f>
        <v>361454373</v>
      </c>
      <c r="E18" s="612">
        <v>4072385935.8000002</v>
      </c>
      <c r="F18" s="612">
        <v>0</v>
      </c>
      <c r="G18" s="612">
        <v>1314439124.7</v>
      </c>
      <c r="H18" s="612">
        <v>0</v>
      </c>
      <c r="I18" s="612">
        <v>0</v>
      </c>
      <c r="J18" s="612">
        <v>246032875.35937497</v>
      </c>
      <c r="K18" s="612">
        <v>167342198.62499997</v>
      </c>
      <c r="L18" s="612">
        <v>0</v>
      </c>
      <c r="M18" s="612">
        <v>533925510.76253253</v>
      </c>
      <c r="N18" s="612">
        <v>256284245.16601565</v>
      </c>
      <c r="O18" s="612">
        <v>0</v>
      </c>
      <c r="P18" s="612">
        <v>6590409890.4129248</v>
      </c>
      <c r="Q18" s="612">
        <v>0</v>
      </c>
      <c r="R18" s="612">
        <v>0</v>
      </c>
      <c r="S18" s="612">
        <v>0</v>
      </c>
      <c r="T18" s="612">
        <v>0</v>
      </c>
      <c r="U18" s="612">
        <v>0</v>
      </c>
      <c r="V18" s="612">
        <v>6590409890.4129248</v>
      </c>
      <c r="W18" s="612">
        <v>375883559.57682294</v>
      </c>
      <c r="X18" s="612">
        <v>133000000</v>
      </c>
      <c r="Y18" s="612">
        <v>24096958.199999999</v>
      </c>
      <c r="Z18" s="612">
        <v>532980517.77682304</v>
      </c>
      <c r="AA18" s="612">
        <v>768731904</v>
      </c>
      <c r="AB18" s="612">
        <v>0</v>
      </c>
      <c r="AC18" s="612">
        <v>0</v>
      </c>
      <c r="AD18" s="612">
        <v>0</v>
      </c>
      <c r="AE18" s="612">
        <v>768731904</v>
      </c>
      <c r="AF18" s="612">
        <v>1301712421.7768228</v>
      </c>
      <c r="AG18" s="612">
        <v>715805900</v>
      </c>
      <c r="AH18" s="612">
        <v>507029400</v>
      </c>
      <c r="AI18" s="612">
        <v>594524454.14203131</v>
      </c>
      <c r="AJ18" s="612">
        <v>262614700</v>
      </c>
      <c r="AK18" s="612">
        <v>31137500</v>
      </c>
      <c r="AL18" s="612">
        <v>196961000</v>
      </c>
      <c r="AM18" s="612">
        <v>131307600</v>
      </c>
      <c r="AN18" s="612">
        <v>0</v>
      </c>
      <c r="AO18" s="612">
        <v>0</v>
      </c>
      <c r="AP18" s="612">
        <v>0</v>
      </c>
      <c r="AQ18" s="623">
        <v>2439380554.1420312</v>
      </c>
      <c r="AR18" s="624">
        <v>35000000</v>
      </c>
      <c r="AS18" s="612">
        <v>0</v>
      </c>
      <c r="AT18" s="624">
        <v>35000000</v>
      </c>
      <c r="AU18" s="612">
        <v>10331502866.331778</v>
      </c>
      <c r="AV18" s="567"/>
      <c r="AW18" s="580"/>
      <c r="AX18" s="580"/>
      <c r="AY18" s="580"/>
      <c r="AZ18" s="580"/>
      <c r="BA18" s="580"/>
      <c r="BB18" s="580"/>
      <c r="BC18" s="580"/>
    </row>
    <row r="19" spans="1:55" s="582" customFormat="1" ht="12" thickTop="1" x14ac:dyDescent="0.2">
      <c r="A19" s="625" t="s">
        <v>1974</v>
      </c>
      <c r="B19" s="614" t="s">
        <v>1975</v>
      </c>
      <c r="C19" s="615">
        <v>1</v>
      </c>
      <c r="D19" s="616">
        <v>12140046</v>
      </c>
      <c r="E19" s="616">
        <v>136777851.59999999</v>
      </c>
      <c r="F19" s="616"/>
      <c r="G19" s="617">
        <v>68388925.799999997</v>
      </c>
      <c r="H19" s="616"/>
      <c r="I19" s="616"/>
      <c r="J19" s="617">
        <v>9370598.0062499996</v>
      </c>
      <c r="K19" s="617">
        <v>6373524.1499999994</v>
      </c>
      <c r="L19" s="616"/>
      <c r="M19" s="617">
        <v>20335499.145507813</v>
      </c>
      <c r="N19" s="616">
        <v>9761039.58984375</v>
      </c>
      <c r="O19" s="616"/>
      <c r="P19" s="618">
        <v>251007438.29160154</v>
      </c>
      <c r="Q19" s="616"/>
      <c r="R19" s="616"/>
      <c r="S19" s="616"/>
      <c r="T19" s="616"/>
      <c r="U19" s="616">
        <v>0</v>
      </c>
      <c r="V19" s="618">
        <v>251007438.29160154</v>
      </c>
      <c r="W19" s="616">
        <v>14316191.3984375</v>
      </c>
      <c r="X19" s="616"/>
      <c r="Y19" s="616">
        <v>809336.4</v>
      </c>
      <c r="Z19" s="618">
        <v>15125527.7984375</v>
      </c>
      <c r="AA19" s="617"/>
      <c r="AB19" s="616"/>
      <c r="AC19" s="616"/>
      <c r="AD19" s="616"/>
      <c r="AE19" s="618">
        <v>0</v>
      </c>
      <c r="AF19" s="619">
        <v>15125527.7984375</v>
      </c>
      <c r="AG19" s="626">
        <v>28062800</v>
      </c>
      <c r="AH19" s="620">
        <v>19877800</v>
      </c>
      <c r="AI19" s="621">
        <v>22776969.13992551</v>
      </c>
      <c r="AJ19" s="620">
        <v>9799500</v>
      </c>
      <c r="AK19" s="621">
        <v>1220700</v>
      </c>
      <c r="AL19" s="620">
        <v>7349600</v>
      </c>
      <c r="AM19" s="620">
        <v>4899800</v>
      </c>
      <c r="AN19" s="620"/>
      <c r="AO19" s="621"/>
      <c r="AP19" s="627"/>
      <c r="AQ19" s="628">
        <v>93987169.13992551</v>
      </c>
      <c r="AR19" s="620">
        <v>8000000</v>
      </c>
      <c r="AS19" s="620"/>
      <c r="AT19" s="622">
        <v>8000000</v>
      </c>
      <c r="AU19" s="618">
        <v>360120135.22996455</v>
      </c>
      <c r="AV19" s="567"/>
      <c r="AW19" s="567"/>
      <c r="AX19" s="567"/>
      <c r="AY19" s="567"/>
      <c r="AZ19" s="567"/>
      <c r="BA19" s="567"/>
      <c r="BB19" s="567"/>
      <c r="BC19" s="567"/>
    </row>
    <row r="20" spans="1:55" s="582" customFormat="1" ht="11.25" x14ac:dyDescent="0.2">
      <c r="A20" s="625" t="s">
        <v>1976</v>
      </c>
      <c r="B20" s="614" t="s">
        <v>1977</v>
      </c>
      <c r="C20" s="615">
        <f>4+3+1</f>
        <v>8</v>
      </c>
      <c r="D20" s="616">
        <v>11184494</v>
      </c>
      <c r="E20" s="616">
        <v>1008095725.8666667</v>
      </c>
      <c r="F20" s="616"/>
      <c r="G20" s="617">
        <v>504047862.93333334</v>
      </c>
      <c r="H20" s="616"/>
      <c r="I20" s="616"/>
      <c r="J20" s="617">
        <v>69064250.450000003</v>
      </c>
      <c r="K20" s="617">
        <v>46974874.799999997</v>
      </c>
      <c r="L20" s="616"/>
      <c r="M20" s="617">
        <v>149879015.73350695</v>
      </c>
      <c r="N20" s="616">
        <v>71941927.552083343</v>
      </c>
      <c r="O20" s="616"/>
      <c r="P20" s="618">
        <v>1850003657.3355901</v>
      </c>
      <c r="Q20" s="616"/>
      <c r="R20" s="616"/>
      <c r="S20" s="616"/>
      <c r="T20" s="616"/>
      <c r="U20" s="616">
        <v>0</v>
      </c>
      <c r="V20" s="618">
        <v>1850003657.3355901</v>
      </c>
      <c r="W20" s="616">
        <v>105514827.07638891</v>
      </c>
      <c r="X20" s="616"/>
      <c r="Y20" s="616">
        <v>5965063.4666666668</v>
      </c>
      <c r="Z20" s="618">
        <v>111479890.54305558</v>
      </c>
      <c r="AA20" s="617"/>
      <c r="AB20" s="616"/>
      <c r="AC20" s="616"/>
      <c r="AD20" s="616"/>
      <c r="AE20" s="618">
        <v>0</v>
      </c>
      <c r="AF20" s="619">
        <v>111479890.54305558</v>
      </c>
      <c r="AG20" s="626">
        <v>200716000</v>
      </c>
      <c r="AH20" s="620">
        <v>142173800</v>
      </c>
      <c r="AI20" s="621">
        <v>163626540.36111987</v>
      </c>
      <c r="AJ20" s="620">
        <v>72225600</v>
      </c>
      <c r="AK20" s="621">
        <v>8731100</v>
      </c>
      <c r="AL20" s="620">
        <v>54169200</v>
      </c>
      <c r="AM20" s="620">
        <v>36112800</v>
      </c>
      <c r="AN20" s="620"/>
      <c r="AO20" s="621"/>
      <c r="AP20" s="616"/>
      <c r="AQ20" s="629">
        <v>677755040.36111987</v>
      </c>
      <c r="AR20" s="620">
        <v>8000000</v>
      </c>
      <c r="AS20" s="620"/>
      <c r="AT20" s="622">
        <v>8000000</v>
      </c>
      <c r="AU20" s="618">
        <v>2639238588.2397656</v>
      </c>
      <c r="AV20" s="567"/>
      <c r="AW20" s="567"/>
      <c r="AX20" s="567"/>
      <c r="AY20" s="567"/>
      <c r="AZ20" s="567"/>
      <c r="BA20" s="567"/>
      <c r="BB20" s="567"/>
      <c r="BC20" s="567"/>
    </row>
    <row r="21" spans="1:55" s="582" customFormat="1" ht="11.25" x14ac:dyDescent="0.2">
      <c r="A21" s="625" t="s">
        <v>1978</v>
      </c>
      <c r="B21" s="614" t="s">
        <v>1977</v>
      </c>
      <c r="C21" s="615">
        <f>4-3</f>
        <v>1</v>
      </c>
      <c r="D21" s="616">
        <v>11184494</v>
      </c>
      <c r="E21" s="616">
        <v>126011965.73333333</v>
      </c>
      <c r="F21" s="616"/>
      <c r="G21" s="617"/>
      <c r="H21" s="616"/>
      <c r="I21" s="616"/>
      <c r="J21" s="617">
        <v>5755354.2041666666</v>
      </c>
      <c r="K21" s="617">
        <v>3914572.9</v>
      </c>
      <c r="L21" s="616"/>
      <c r="M21" s="617">
        <v>12489917.977792244</v>
      </c>
      <c r="N21" s="616">
        <v>5995160.629340278</v>
      </c>
      <c r="O21" s="616"/>
      <c r="P21" s="618">
        <v>154166971.44463253</v>
      </c>
      <c r="Q21" s="616"/>
      <c r="R21" s="616"/>
      <c r="S21" s="616"/>
      <c r="T21" s="616"/>
      <c r="U21" s="616">
        <v>0</v>
      </c>
      <c r="V21" s="618">
        <v>154166971.44463253</v>
      </c>
      <c r="W21" s="616">
        <v>8792902.2563657407</v>
      </c>
      <c r="X21" s="616"/>
      <c r="Y21" s="616">
        <v>745632.93333333335</v>
      </c>
      <c r="Z21" s="618">
        <v>9538535.1896990743</v>
      </c>
      <c r="AA21" s="617">
        <v>67106964</v>
      </c>
      <c r="AB21" s="616"/>
      <c r="AC21" s="616"/>
      <c r="AD21" s="616"/>
      <c r="AE21" s="618">
        <v>67106964</v>
      </c>
      <c r="AF21" s="619">
        <v>76645499.189699069</v>
      </c>
      <c r="AG21" s="626">
        <v>16646300</v>
      </c>
      <c r="AH21" s="620">
        <v>11791200</v>
      </c>
      <c r="AI21" s="621">
        <v>13579989.47453999</v>
      </c>
      <c r="AJ21" s="620">
        <v>6018800</v>
      </c>
      <c r="AK21" s="621">
        <v>724100</v>
      </c>
      <c r="AL21" s="620">
        <v>4514100</v>
      </c>
      <c r="AM21" s="620">
        <v>3009400</v>
      </c>
      <c r="AN21" s="620"/>
      <c r="AO21" s="621"/>
      <c r="AP21" s="616"/>
      <c r="AQ21" s="629">
        <v>56283889.474539988</v>
      </c>
      <c r="AR21" s="620"/>
      <c r="AS21" s="620"/>
      <c r="AT21" s="622">
        <v>0</v>
      </c>
      <c r="AU21" s="618">
        <v>287096360.10887158</v>
      </c>
      <c r="AV21" s="567"/>
      <c r="AW21" s="567"/>
      <c r="AX21" s="567"/>
      <c r="AY21" s="567"/>
      <c r="AZ21" s="567"/>
      <c r="BA21" s="567"/>
      <c r="BB21" s="567"/>
      <c r="BC21" s="567"/>
    </row>
    <row r="22" spans="1:55" s="582" customFormat="1" ht="11.25" x14ac:dyDescent="0.2">
      <c r="A22" s="625" t="s">
        <v>1979</v>
      </c>
      <c r="B22" s="614" t="s">
        <v>1980</v>
      </c>
      <c r="C22" s="615">
        <f>2+2</f>
        <v>4</v>
      </c>
      <c r="D22" s="616">
        <v>10123301</v>
      </c>
      <c r="E22" s="616">
        <v>456223431.73333335</v>
      </c>
      <c r="F22" s="616"/>
      <c r="G22" s="617">
        <v>228111715.86666667</v>
      </c>
      <c r="H22" s="616"/>
      <c r="I22" s="616"/>
      <c r="J22" s="617">
        <v>31255691.837499999</v>
      </c>
      <c r="K22" s="617">
        <v>21258932.099999998</v>
      </c>
      <c r="L22" s="616"/>
      <c r="M22" s="617">
        <v>67829192.355685771</v>
      </c>
      <c r="N22" s="616">
        <v>32558012.330729168</v>
      </c>
      <c r="O22" s="616"/>
      <c r="P22" s="618">
        <v>837236976.22391498</v>
      </c>
      <c r="Q22" s="616"/>
      <c r="R22" s="616"/>
      <c r="S22" s="616"/>
      <c r="T22" s="616"/>
      <c r="U22" s="616">
        <v>0</v>
      </c>
      <c r="V22" s="618">
        <v>837236976.22391498</v>
      </c>
      <c r="W22" s="616">
        <v>47751751.418402776</v>
      </c>
      <c r="X22" s="616">
        <v>40000000</v>
      </c>
      <c r="Y22" s="616">
        <v>2699546.9333333331</v>
      </c>
      <c r="Z22" s="618">
        <v>90451298.351736113</v>
      </c>
      <c r="AA22" s="617"/>
      <c r="AB22" s="616"/>
      <c r="AC22" s="616"/>
      <c r="AD22" s="616"/>
      <c r="AE22" s="618">
        <v>0</v>
      </c>
      <c r="AF22" s="619">
        <v>90451298.351736113</v>
      </c>
      <c r="AG22" s="626">
        <v>90401500</v>
      </c>
      <c r="AH22" s="620">
        <v>64034400</v>
      </c>
      <c r="AI22" s="621">
        <v>77082393.967109859</v>
      </c>
      <c r="AJ22" s="620">
        <v>34286400</v>
      </c>
      <c r="AK22" s="621">
        <v>3932500</v>
      </c>
      <c r="AL22" s="620">
        <v>25714800</v>
      </c>
      <c r="AM22" s="620">
        <v>17143200</v>
      </c>
      <c r="AN22" s="620"/>
      <c r="AO22" s="621"/>
      <c r="AP22" s="616"/>
      <c r="AQ22" s="629">
        <v>312595193.96710986</v>
      </c>
      <c r="AR22" s="620"/>
      <c r="AS22" s="620"/>
      <c r="AT22" s="622">
        <v>0</v>
      </c>
      <c r="AU22" s="618">
        <v>1240283468.5427608</v>
      </c>
      <c r="AV22" s="567"/>
      <c r="AW22" s="567"/>
      <c r="AX22" s="567"/>
      <c r="AY22" s="567"/>
      <c r="AZ22" s="567"/>
      <c r="BA22" s="567"/>
      <c r="BB22" s="567"/>
      <c r="BC22" s="567"/>
    </row>
    <row r="23" spans="1:55" s="582" customFormat="1" ht="11.25" x14ac:dyDescent="0.2">
      <c r="A23" s="625" t="s">
        <v>1981</v>
      </c>
      <c r="B23" s="614" t="s">
        <v>1980</v>
      </c>
      <c r="C23" s="615">
        <f>5-2</f>
        <v>3</v>
      </c>
      <c r="D23" s="616">
        <v>10123301</v>
      </c>
      <c r="E23" s="616">
        <v>342167573.80000001</v>
      </c>
      <c r="F23" s="616"/>
      <c r="G23" s="617"/>
      <c r="H23" s="616"/>
      <c r="I23" s="616"/>
      <c r="J23" s="617">
        <v>15627845.918749999</v>
      </c>
      <c r="K23" s="617">
        <v>10629466.049999999</v>
      </c>
      <c r="L23" s="616"/>
      <c r="M23" s="617">
        <v>33914596.177842885</v>
      </c>
      <c r="N23" s="616">
        <v>16279006.165364582</v>
      </c>
      <c r="O23" s="616"/>
      <c r="P23" s="618">
        <v>418618488.11195749</v>
      </c>
      <c r="Q23" s="616"/>
      <c r="R23" s="616"/>
      <c r="S23" s="616"/>
      <c r="T23" s="616"/>
      <c r="U23" s="616">
        <v>0</v>
      </c>
      <c r="V23" s="618">
        <v>418618488.11195749</v>
      </c>
      <c r="W23" s="616">
        <v>23875875.709201388</v>
      </c>
      <c r="X23" s="616">
        <v>15000000</v>
      </c>
      <c r="Y23" s="616">
        <v>2024660.1999999997</v>
      </c>
      <c r="Z23" s="618">
        <v>40900535.909201391</v>
      </c>
      <c r="AA23" s="617">
        <v>182219418</v>
      </c>
      <c r="AB23" s="616"/>
      <c r="AC23" s="616"/>
      <c r="AD23" s="616"/>
      <c r="AE23" s="618">
        <v>182219418</v>
      </c>
      <c r="AF23" s="619">
        <v>223119953.90920138</v>
      </c>
      <c r="AG23" s="626">
        <v>45200700</v>
      </c>
      <c r="AH23" s="620">
        <v>32017200</v>
      </c>
      <c r="AI23" s="621">
        <v>38124530.316904925</v>
      </c>
      <c r="AJ23" s="620">
        <v>16943200</v>
      </c>
      <c r="AK23" s="621">
        <v>1966200</v>
      </c>
      <c r="AL23" s="620">
        <v>12707400</v>
      </c>
      <c r="AM23" s="620">
        <v>8471600</v>
      </c>
      <c r="AN23" s="620"/>
      <c r="AO23" s="621"/>
      <c r="AP23" s="616"/>
      <c r="AQ23" s="629">
        <v>155430830.31690493</v>
      </c>
      <c r="AR23" s="620"/>
      <c r="AS23" s="620"/>
      <c r="AT23" s="622">
        <v>0</v>
      </c>
      <c r="AU23" s="618">
        <v>797169272.33806384</v>
      </c>
      <c r="AV23" s="567"/>
      <c r="AW23" s="567"/>
      <c r="AX23" s="567"/>
      <c r="AY23" s="567"/>
      <c r="AZ23" s="567"/>
      <c r="BA23" s="567"/>
      <c r="BB23" s="567"/>
      <c r="BC23" s="567"/>
    </row>
    <row r="24" spans="1:55" s="582" customFormat="1" ht="11.25" x14ac:dyDescent="0.2">
      <c r="A24" s="625" t="s">
        <v>1982</v>
      </c>
      <c r="B24" s="614" t="s">
        <v>1983</v>
      </c>
      <c r="C24" s="615">
        <f>2+1+1</f>
        <v>4</v>
      </c>
      <c r="D24" s="616">
        <v>9212862</v>
      </c>
      <c r="E24" s="616">
        <v>415192980.80000001</v>
      </c>
      <c r="F24" s="616"/>
      <c r="G24" s="617">
        <v>207596490.40000001</v>
      </c>
      <c r="H24" s="616"/>
      <c r="I24" s="616"/>
      <c r="J24" s="617">
        <v>28444711.425000001</v>
      </c>
      <c r="K24" s="617">
        <v>19347010.199999999</v>
      </c>
      <c r="L24" s="616"/>
      <c r="M24" s="617">
        <v>61728974.446614586</v>
      </c>
      <c r="N24" s="616">
        <v>29629907.734375</v>
      </c>
      <c r="O24" s="616"/>
      <c r="P24" s="618">
        <v>761940075.00598967</v>
      </c>
      <c r="Q24" s="616"/>
      <c r="R24" s="616"/>
      <c r="S24" s="616"/>
      <c r="T24" s="616"/>
      <c r="U24" s="616">
        <v>0</v>
      </c>
      <c r="V24" s="618">
        <v>761940075.00598967</v>
      </c>
      <c r="W24" s="616">
        <v>43457198.010416672</v>
      </c>
      <c r="X24" s="616">
        <v>30000000</v>
      </c>
      <c r="Y24" s="616">
        <v>2456763.2000000002</v>
      </c>
      <c r="Z24" s="618">
        <v>75913961.210416675</v>
      </c>
      <c r="AA24" s="617"/>
      <c r="AB24" s="616"/>
      <c r="AC24" s="616"/>
      <c r="AD24" s="616"/>
      <c r="AE24" s="618">
        <v>0</v>
      </c>
      <c r="AF24" s="619">
        <v>75913961.210416675</v>
      </c>
      <c r="AG24" s="626">
        <v>82871200</v>
      </c>
      <c r="AH24" s="620">
        <v>58700500</v>
      </c>
      <c r="AI24" s="621">
        <v>70033106.081899211</v>
      </c>
      <c r="AJ24" s="620">
        <v>30946700</v>
      </c>
      <c r="AK24" s="621">
        <v>3604900</v>
      </c>
      <c r="AL24" s="620">
        <v>23210000</v>
      </c>
      <c r="AM24" s="620">
        <v>15473400</v>
      </c>
      <c r="AN24" s="620"/>
      <c r="AO24" s="621"/>
      <c r="AP24" s="616"/>
      <c r="AQ24" s="629">
        <v>284839806.08189923</v>
      </c>
      <c r="AR24" s="620">
        <v>5000000</v>
      </c>
      <c r="AS24" s="620"/>
      <c r="AT24" s="622">
        <v>5000000</v>
      </c>
      <c r="AU24" s="618">
        <v>1122693842.2983055</v>
      </c>
      <c r="AV24" s="567"/>
      <c r="AW24" s="567"/>
      <c r="AX24" s="567"/>
      <c r="AY24" s="567"/>
      <c r="AZ24" s="567"/>
      <c r="BA24" s="567"/>
      <c r="BB24" s="567"/>
      <c r="BC24" s="567"/>
    </row>
    <row r="25" spans="1:55" s="582" customFormat="1" ht="11.25" x14ac:dyDescent="0.2">
      <c r="A25" s="625" t="s">
        <v>1984</v>
      </c>
      <c r="B25" s="614" t="s">
        <v>1983</v>
      </c>
      <c r="C25" s="615">
        <f>4-1</f>
        <v>3</v>
      </c>
      <c r="D25" s="616">
        <v>9212862</v>
      </c>
      <c r="E25" s="616">
        <v>311394735.60000002</v>
      </c>
      <c r="F25" s="616"/>
      <c r="G25" s="617"/>
      <c r="H25" s="616"/>
      <c r="I25" s="616"/>
      <c r="J25" s="617">
        <v>14222355.712499999</v>
      </c>
      <c r="K25" s="617">
        <v>9673505.0999999996</v>
      </c>
      <c r="L25" s="616"/>
      <c r="M25" s="617">
        <v>30864487.223307289</v>
      </c>
      <c r="N25" s="616">
        <v>14814953.867187498</v>
      </c>
      <c r="O25" s="616"/>
      <c r="P25" s="618">
        <v>380970037.50299484</v>
      </c>
      <c r="Q25" s="616"/>
      <c r="R25" s="616"/>
      <c r="S25" s="616"/>
      <c r="T25" s="616"/>
      <c r="U25" s="616">
        <v>0</v>
      </c>
      <c r="V25" s="618">
        <v>380970037.50299484</v>
      </c>
      <c r="W25" s="616">
        <v>21728599.005208328</v>
      </c>
      <c r="X25" s="616"/>
      <c r="Y25" s="616">
        <v>1842572.4000000001</v>
      </c>
      <c r="Z25" s="618">
        <v>23571171.405208327</v>
      </c>
      <c r="AA25" s="617">
        <v>165831516</v>
      </c>
      <c r="AB25" s="616"/>
      <c r="AC25" s="616"/>
      <c r="AD25" s="616"/>
      <c r="AE25" s="618">
        <v>165831516</v>
      </c>
      <c r="AF25" s="619">
        <v>189402687.40520832</v>
      </c>
      <c r="AG25" s="626">
        <v>41135600</v>
      </c>
      <c r="AH25" s="620">
        <v>29137700</v>
      </c>
      <c r="AI25" s="621">
        <v>33558219.7076746</v>
      </c>
      <c r="AJ25" s="620">
        <v>14873400</v>
      </c>
      <c r="AK25" s="621">
        <v>1789400</v>
      </c>
      <c r="AL25" s="620">
        <v>11155000</v>
      </c>
      <c r="AM25" s="620">
        <v>7436700</v>
      </c>
      <c r="AN25" s="620"/>
      <c r="AO25" s="621"/>
      <c r="AP25" s="616"/>
      <c r="AQ25" s="629">
        <v>139086019.70767459</v>
      </c>
      <c r="AR25" s="620"/>
      <c r="AS25" s="620"/>
      <c r="AT25" s="622">
        <v>0</v>
      </c>
      <c r="AU25" s="618">
        <v>709458744.61587775</v>
      </c>
      <c r="AV25" s="567"/>
      <c r="AW25" s="567"/>
      <c r="AX25" s="567"/>
      <c r="AY25" s="567"/>
      <c r="AZ25" s="567"/>
      <c r="BA25" s="567"/>
      <c r="BB25" s="567"/>
      <c r="BC25" s="567"/>
    </row>
    <row r="26" spans="1:55" s="582" customFormat="1" ht="11.25" x14ac:dyDescent="0.2">
      <c r="A26" s="625" t="s">
        <v>1985</v>
      </c>
      <c r="B26" s="614" t="s">
        <v>1986</v>
      </c>
      <c r="C26" s="615">
        <f>2+1</f>
        <v>3</v>
      </c>
      <c r="D26" s="616">
        <v>9027144</v>
      </c>
      <c r="E26" s="616">
        <v>305117467.20000005</v>
      </c>
      <c r="F26" s="616"/>
      <c r="G26" s="617">
        <v>152558733.60000002</v>
      </c>
      <c r="H26" s="616"/>
      <c r="I26" s="616"/>
      <c r="J26" s="617">
        <v>20903480.325000003</v>
      </c>
      <c r="K26" s="617">
        <v>14217751.799999999</v>
      </c>
      <c r="L26" s="616"/>
      <c r="M26" s="617">
        <v>45363455.56640625</v>
      </c>
      <c r="N26" s="616">
        <v>21774458.671875</v>
      </c>
      <c r="O26" s="616"/>
      <c r="P26" s="618">
        <v>559935347.16328132</v>
      </c>
      <c r="Q26" s="616"/>
      <c r="R26" s="616"/>
      <c r="S26" s="616"/>
      <c r="T26" s="616"/>
      <c r="U26" s="616">
        <v>0</v>
      </c>
      <c r="V26" s="618">
        <v>559935347.16328132</v>
      </c>
      <c r="W26" s="616">
        <v>31935872.71875</v>
      </c>
      <c r="X26" s="616"/>
      <c r="Y26" s="616">
        <v>1805428.7999999998</v>
      </c>
      <c r="Z26" s="618">
        <v>33741301.518749997</v>
      </c>
      <c r="AA26" s="617"/>
      <c r="AB26" s="616"/>
      <c r="AC26" s="616"/>
      <c r="AD26" s="616"/>
      <c r="AE26" s="618">
        <v>0</v>
      </c>
      <c r="AF26" s="619">
        <v>33741301.518749997</v>
      </c>
      <c r="AG26" s="626">
        <v>60459600</v>
      </c>
      <c r="AH26" s="620">
        <v>42825500</v>
      </c>
      <c r="AI26" s="621">
        <v>49322601.654863045</v>
      </c>
      <c r="AJ26" s="620">
        <v>21860300</v>
      </c>
      <c r="AK26" s="621">
        <v>2630000</v>
      </c>
      <c r="AL26" s="620">
        <v>16395200</v>
      </c>
      <c r="AM26" s="620">
        <v>10930200</v>
      </c>
      <c r="AN26" s="620"/>
      <c r="AO26" s="621"/>
      <c r="AP26" s="616"/>
      <c r="AQ26" s="629">
        <v>204423401.65486306</v>
      </c>
      <c r="AR26" s="620"/>
      <c r="AS26" s="620"/>
      <c r="AT26" s="622">
        <v>0</v>
      </c>
      <c r="AU26" s="618">
        <v>798100050.33689427</v>
      </c>
      <c r="AV26" s="567"/>
      <c r="AW26" s="567"/>
      <c r="AX26" s="567"/>
      <c r="AY26" s="567"/>
      <c r="AZ26" s="567"/>
      <c r="BA26" s="567"/>
      <c r="BB26" s="567"/>
      <c r="BC26" s="567"/>
    </row>
    <row r="27" spans="1:55" s="582" customFormat="1" ht="11.25" x14ac:dyDescent="0.2">
      <c r="A27" s="625" t="s">
        <v>1987</v>
      </c>
      <c r="B27" s="614" t="s">
        <v>1986</v>
      </c>
      <c r="C27" s="615">
        <f>3-1</f>
        <v>2</v>
      </c>
      <c r="D27" s="616">
        <v>9027144</v>
      </c>
      <c r="E27" s="616">
        <v>203411644.80000001</v>
      </c>
      <c r="F27" s="616"/>
      <c r="G27" s="617"/>
      <c r="H27" s="616"/>
      <c r="I27" s="616"/>
      <c r="J27" s="617">
        <v>9290435.6999999993</v>
      </c>
      <c r="K27" s="617">
        <v>6319000.7999999998</v>
      </c>
      <c r="L27" s="616"/>
      <c r="M27" s="617">
        <v>20161535.807291668</v>
      </c>
      <c r="N27" s="616">
        <v>9677537.1875</v>
      </c>
      <c r="O27" s="616"/>
      <c r="P27" s="618">
        <v>248860154.29479167</v>
      </c>
      <c r="Q27" s="616"/>
      <c r="R27" s="616"/>
      <c r="S27" s="616"/>
      <c r="T27" s="616"/>
      <c r="U27" s="616">
        <v>0</v>
      </c>
      <c r="V27" s="618">
        <v>248860154.29479167</v>
      </c>
      <c r="W27" s="616">
        <v>14193721.208333334</v>
      </c>
      <c r="X27" s="616"/>
      <c r="Y27" s="616">
        <v>1203619.2</v>
      </c>
      <c r="Z27" s="618">
        <v>15397340.408333333</v>
      </c>
      <c r="AA27" s="617">
        <v>108325728</v>
      </c>
      <c r="AB27" s="616"/>
      <c r="AC27" s="616"/>
      <c r="AD27" s="616"/>
      <c r="AE27" s="618">
        <v>108325728</v>
      </c>
      <c r="AF27" s="619">
        <v>123723068.40833333</v>
      </c>
      <c r="AG27" s="626">
        <v>27590900</v>
      </c>
      <c r="AH27" s="620">
        <v>19543600</v>
      </c>
      <c r="AI27" s="621">
        <v>22421156.291030239</v>
      </c>
      <c r="AJ27" s="620">
        <v>9715700</v>
      </c>
      <c r="AK27" s="621">
        <v>1200200</v>
      </c>
      <c r="AL27" s="620">
        <v>7286800</v>
      </c>
      <c r="AM27" s="620">
        <v>4857800</v>
      </c>
      <c r="AN27" s="620"/>
      <c r="AO27" s="621"/>
      <c r="AP27" s="616"/>
      <c r="AQ27" s="629">
        <v>92616156.291030243</v>
      </c>
      <c r="AR27" s="620">
        <v>6000000</v>
      </c>
      <c r="AS27" s="620"/>
      <c r="AT27" s="622">
        <v>6000000</v>
      </c>
      <c r="AU27" s="618">
        <v>465199378.99415523</v>
      </c>
      <c r="AV27" s="567"/>
      <c r="AW27" s="567"/>
      <c r="AX27" s="567"/>
      <c r="AY27" s="567"/>
      <c r="AZ27" s="567"/>
      <c r="BA27" s="567"/>
      <c r="BB27" s="567"/>
      <c r="BC27" s="567"/>
    </row>
    <row r="28" spans="1:55" s="581" customFormat="1" ht="11.25" x14ac:dyDescent="0.2">
      <c r="A28" s="625" t="s">
        <v>1988</v>
      </c>
      <c r="B28" s="614" t="s">
        <v>1989</v>
      </c>
      <c r="C28" s="615">
        <v>1</v>
      </c>
      <c r="D28" s="616">
        <v>7800129</v>
      </c>
      <c r="E28" s="616">
        <v>87881453.400000006</v>
      </c>
      <c r="F28" s="616"/>
      <c r="G28" s="617">
        <v>43940726.700000003</v>
      </c>
      <c r="H28" s="616"/>
      <c r="I28" s="616"/>
      <c r="J28" s="617">
        <v>6020724.5718750004</v>
      </c>
      <c r="K28" s="617">
        <v>4095067.7249999996</v>
      </c>
      <c r="L28" s="616"/>
      <c r="M28" s="617">
        <v>13065808.532714844</v>
      </c>
      <c r="N28" s="616">
        <v>6271588.095703125</v>
      </c>
      <c r="O28" s="616"/>
      <c r="P28" s="618">
        <v>161275369.02529296</v>
      </c>
      <c r="Q28" s="616"/>
      <c r="R28" s="616"/>
      <c r="S28" s="616"/>
      <c r="T28" s="616"/>
      <c r="U28" s="616">
        <v>0</v>
      </c>
      <c r="V28" s="618">
        <v>161275369.02529296</v>
      </c>
      <c r="W28" s="616">
        <v>9198329.20703125</v>
      </c>
      <c r="X28" s="616">
        <v>35000000</v>
      </c>
      <c r="Y28" s="616">
        <v>520008.6</v>
      </c>
      <c r="Z28" s="618">
        <v>44718337.807031251</v>
      </c>
      <c r="AA28" s="617"/>
      <c r="AB28" s="616"/>
      <c r="AC28" s="616"/>
      <c r="AD28" s="616"/>
      <c r="AE28" s="618">
        <v>0</v>
      </c>
      <c r="AF28" s="619">
        <v>44718337.807031251</v>
      </c>
      <c r="AG28" s="626">
        <v>17413900</v>
      </c>
      <c r="AH28" s="620">
        <v>12334800</v>
      </c>
      <c r="AI28" s="621">
        <v>17122808.185342107</v>
      </c>
      <c r="AJ28" s="620">
        <v>7696300</v>
      </c>
      <c r="AK28" s="621">
        <v>757500</v>
      </c>
      <c r="AL28" s="620">
        <v>5772200</v>
      </c>
      <c r="AM28" s="620">
        <v>3848200</v>
      </c>
      <c r="AN28" s="620"/>
      <c r="AO28" s="621"/>
      <c r="AP28" s="616"/>
      <c r="AQ28" s="629">
        <v>64945708.185342103</v>
      </c>
      <c r="AR28" s="620"/>
      <c r="AS28" s="620"/>
      <c r="AT28" s="622">
        <v>0</v>
      </c>
      <c r="AU28" s="630">
        <v>270939415.01766634</v>
      </c>
      <c r="AV28" s="567"/>
      <c r="AW28" s="567"/>
      <c r="AX28" s="567"/>
      <c r="AY28" s="567"/>
      <c r="AZ28" s="567"/>
      <c r="BA28" s="567"/>
      <c r="BB28" s="567"/>
      <c r="BC28" s="567"/>
    </row>
    <row r="29" spans="1:55" s="582" customFormat="1" ht="11.25" x14ac:dyDescent="0.2">
      <c r="A29" s="625" t="s">
        <v>1990</v>
      </c>
      <c r="B29" s="614" t="s">
        <v>1989</v>
      </c>
      <c r="C29" s="615">
        <v>1</v>
      </c>
      <c r="D29" s="616">
        <v>7800129</v>
      </c>
      <c r="E29" s="616">
        <v>87881453.400000006</v>
      </c>
      <c r="F29" s="616"/>
      <c r="G29" s="617"/>
      <c r="H29" s="616"/>
      <c r="I29" s="616"/>
      <c r="J29" s="617">
        <v>4013816.3812500001</v>
      </c>
      <c r="K29" s="617">
        <v>2730045.15</v>
      </c>
      <c r="L29" s="616"/>
      <c r="M29" s="617">
        <v>8710539.0218098965</v>
      </c>
      <c r="N29" s="616">
        <v>4181058.7304687505</v>
      </c>
      <c r="O29" s="616"/>
      <c r="P29" s="618">
        <v>107516912.68352865</v>
      </c>
      <c r="Q29" s="616"/>
      <c r="R29" s="616"/>
      <c r="S29" s="616"/>
      <c r="T29" s="616"/>
      <c r="U29" s="616">
        <v>0</v>
      </c>
      <c r="V29" s="618">
        <v>107516912.68352865</v>
      </c>
      <c r="W29" s="616">
        <v>6132219.471354167</v>
      </c>
      <c r="X29" s="616"/>
      <c r="Y29" s="616">
        <v>520008.6</v>
      </c>
      <c r="Z29" s="618">
        <v>6652228.0713541666</v>
      </c>
      <c r="AA29" s="617">
        <v>46800774</v>
      </c>
      <c r="AB29" s="616"/>
      <c r="AC29" s="616"/>
      <c r="AD29" s="616"/>
      <c r="AE29" s="618">
        <v>46800774</v>
      </c>
      <c r="AF29" s="619">
        <v>53453002.071354166</v>
      </c>
      <c r="AG29" s="626">
        <v>11609200</v>
      </c>
      <c r="AH29" s="620">
        <v>8223200</v>
      </c>
      <c r="AI29" s="621">
        <v>9470761.0125280712</v>
      </c>
      <c r="AJ29" s="620">
        <v>4197500</v>
      </c>
      <c r="AK29" s="621">
        <v>505000</v>
      </c>
      <c r="AL29" s="620">
        <v>3148200</v>
      </c>
      <c r="AM29" s="620">
        <v>2098800</v>
      </c>
      <c r="AN29" s="620"/>
      <c r="AO29" s="621"/>
      <c r="AP29" s="616"/>
      <c r="AQ29" s="629">
        <v>39252661.012528069</v>
      </c>
      <c r="AR29" s="620"/>
      <c r="AS29" s="620"/>
      <c r="AT29" s="622">
        <v>0</v>
      </c>
      <c r="AU29" s="618">
        <v>200222575.76741087</v>
      </c>
      <c r="AV29" s="567"/>
      <c r="AW29" s="567"/>
      <c r="AX29" s="567"/>
      <c r="AY29" s="567"/>
      <c r="AZ29" s="567"/>
      <c r="BA29" s="567"/>
      <c r="BB29" s="567"/>
      <c r="BC29" s="567"/>
    </row>
    <row r="30" spans="1:55" s="582" customFormat="1" ht="11.25" x14ac:dyDescent="0.2">
      <c r="A30" s="625" t="s">
        <v>1991</v>
      </c>
      <c r="B30" s="614" t="s">
        <v>1992</v>
      </c>
      <c r="C30" s="615">
        <f>1+1</f>
        <v>2</v>
      </c>
      <c r="D30" s="616">
        <v>6792203</v>
      </c>
      <c r="E30" s="616">
        <v>153050974.26666668</v>
      </c>
      <c r="F30" s="616"/>
      <c r="G30" s="617">
        <v>76525487.13333334</v>
      </c>
      <c r="H30" s="616"/>
      <c r="I30" s="616"/>
      <c r="J30" s="617">
        <v>10485463.38125</v>
      </c>
      <c r="K30" s="617">
        <v>7131813.1499999994</v>
      </c>
      <c r="L30" s="616"/>
      <c r="M30" s="617">
        <v>22754911.851671007</v>
      </c>
      <c r="N30" s="616">
        <v>10922357.688802082</v>
      </c>
      <c r="O30" s="616"/>
      <c r="P30" s="618">
        <v>280871007.47172308</v>
      </c>
      <c r="Q30" s="616"/>
      <c r="R30" s="616"/>
      <c r="S30" s="616"/>
      <c r="T30" s="616"/>
      <c r="U30" s="616">
        <v>0</v>
      </c>
      <c r="V30" s="618">
        <v>280871007.47172308</v>
      </c>
      <c r="W30" s="616">
        <v>16019457.943576386</v>
      </c>
      <c r="X30" s="616"/>
      <c r="Y30" s="616">
        <v>905627.06666666665</v>
      </c>
      <c r="Z30" s="618">
        <v>16925085.010243054</v>
      </c>
      <c r="AA30" s="617"/>
      <c r="AB30" s="616"/>
      <c r="AC30" s="616"/>
      <c r="AD30" s="616"/>
      <c r="AE30" s="618">
        <v>0</v>
      </c>
      <c r="AF30" s="619">
        <v>16925085.010243054</v>
      </c>
      <c r="AG30" s="626">
        <v>31287300</v>
      </c>
      <c r="AH30" s="620">
        <v>22161900</v>
      </c>
      <c r="AI30" s="621">
        <v>25407538.783591989</v>
      </c>
      <c r="AJ30" s="620">
        <v>10965400</v>
      </c>
      <c r="AK30" s="621">
        <v>1361000</v>
      </c>
      <c r="AL30" s="620">
        <v>8224100</v>
      </c>
      <c r="AM30" s="620">
        <v>5482700</v>
      </c>
      <c r="AN30" s="620"/>
      <c r="AO30" s="621"/>
      <c r="AP30" s="616"/>
      <c r="AQ30" s="629">
        <v>104889938.78359199</v>
      </c>
      <c r="AR30" s="620">
        <v>8000000</v>
      </c>
      <c r="AS30" s="620"/>
      <c r="AT30" s="622">
        <v>8000000</v>
      </c>
      <c r="AU30" s="630">
        <v>402686031.26555812</v>
      </c>
      <c r="AV30" s="567"/>
      <c r="AW30" s="567"/>
      <c r="AX30" s="567"/>
      <c r="AY30" s="567"/>
      <c r="AZ30" s="567"/>
      <c r="BA30" s="567"/>
      <c r="BB30" s="567"/>
      <c r="BC30" s="567"/>
    </row>
    <row r="31" spans="1:55" s="582" customFormat="1" ht="11.25" x14ac:dyDescent="0.2">
      <c r="A31" s="625" t="s">
        <v>1993</v>
      </c>
      <c r="B31" s="614" t="s">
        <v>1992</v>
      </c>
      <c r="C31" s="615">
        <f>5-1</f>
        <v>4</v>
      </c>
      <c r="D31" s="616">
        <v>6792203</v>
      </c>
      <c r="E31" s="616">
        <v>306101948.53333336</v>
      </c>
      <c r="F31" s="616"/>
      <c r="G31" s="617"/>
      <c r="H31" s="616"/>
      <c r="I31" s="616"/>
      <c r="J31" s="617">
        <v>13980617.841666667</v>
      </c>
      <c r="K31" s="617">
        <v>9509084.1999999993</v>
      </c>
      <c r="L31" s="616"/>
      <c r="M31" s="617">
        <v>30339882.468894675</v>
      </c>
      <c r="N31" s="616">
        <v>14563143.585069444</v>
      </c>
      <c r="O31" s="616"/>
      <c r="P31" s="618">
        <v>374494676.62896407</v>
      </c>
      <c r="Q31" s="616"/>
      <c r="R31" s="616"/>
      <c r="S31" s="616"/>
      <c r="T31" s="616"/>
      <c r="U31" s="616">
        <v>0</v>
      </c>
      <c r="V31" s="618">
        <v>374494676.62896407</v>
      </c>
      <c r="W31" s="616">
        <v>21359277.258101851</v>
      </c>
      <c r="X31" s="616">
        <v>13000000</v>
      </c>
      <c r="Y31" s="616">
        <v>1811254.1333333333</v>
      </c>
      <c r="Z31" s="618">
        <v>36170531.391435184</v>
      </c>
      <c r="AA31" s="617">
        <v>163012872</v>
      </c>
      <c r="AB31" s="616"/>
      <c r="AC31" s="616"/>
      <c r="AD31" s="616"/>
      <c r="AE31" s="618">
        <v>163012872</v>
      </c>
      <c r="AF31" s="619">
        <v>199183403.39143518</v>
      </c>
      <c r="AG31" s="626">
        <v>40436400</v>
      </c>
      <c r="AH31" s="620">
        <v>28642500</v>
      </c>
      <c r="AI31" s="621">
        <v>34071162.822559312</v>
      </c>
      <c r="AJ31" s="620">
        <v>15140600</v>
      </c>
      <c r="AK31" s="621">
        <v>1759000</v>
      </c>
      <c r="AL31" s="620">
        <v>11355400</v>
      </c>
      <c r="AM31" s="620">
        <v>7570300</v>
      </c>
      <c r="AN31" s="620"/>
      <c r="AO31" s="621"/>
      <c r="AP31" s="616"/>
      <c r="AQ31" s="629">
        <v>138975362.8225593</v>
      </c>
      <c r="AR31" s="620"/>
      <c r="AS31" s="620"/>
      <c r="AT31" s="622">
        <v>0</v>
      </c>
      <c r="AU31" s="618">
        <v>712653442.84295845</v>
      </c>
      <c r="AV31" s="567"/>
      <c r="AW31" s="567"/>
      <c r="AX31" s="567"/>
      <c r="AY31" s="567"/>
      <c r="AZ31" s="567"/>
      <c r="BA31" s="567"/>
      <c r="BB31" s="567"/>
      <c r="BC31" s="567"/>
    </row>
    <row r="32" spans="1:55" s="582" customFormat="1" ht="11.25" x14ac:dyDescent="0.2">
      <c r="A32" s="625" t="s">
        <v>1994</v>
      </c>
      <c r="B32" s="614" t="s">
        <v>1995</v>
      </c>
      <c r="C32" s="615">
        <v>1</v>
      </c>
      <c r="D32" s="616">
        <v>5905772</v>
      </c>
      <c r="E32" s="616">
        <v>66538364.533333331</v>
      </c>
      <c r="F32" s="616"/>
      <c r="G32" s="617">
        <v>33269182.266666666</v>
      </c>
      <c r="H32" s="616"/>
      <c r="I32" s="616"/>
      <c r="J32" s="617">
        <v>4558517.7625000002</v>
      </c>
      <c r="K32" s="617">
        <v>3100530.3</v>
      </c>
      <c r="L32" s="616"/>
      <c r="M32" s="617">
        <v>9892616.6720920131</v>
      </c>
      <c r="N32" s="616">
        <v>4748456.002604167</v>
      </c>
      <c r="O32" s="616"/>
      <c r="P32" s="618">
        <v>122107667.53719617</v>
      </c>
      <c r="Q32" s="616"/>
      <c r="R32" s="616"/>
      <c r="S32" s="616"/>
      <c r="T32" s="616"/>
      <c r="U32" s="616">
        <v>0</v>
      </c>
      <c r="V32" s="618">
        <v>122107667.53719617</v>
      </c>
      <c r="W32" s="616">
        <v>6964402.137152778</v>
      </c>
      <c r="X32" s="616"/>
      <c r="Y32" s="616">
        <v>393718.13333333336</v>
      </c>
      <c r="Z32" s="618">
        <v>7358120.2704861118</v>
      </c>
      <c r="AA32" s="617"/>
      <c r="AB32" s="616"/>
      <c r="AC32" s="616"/>
      <c r="AD32" s="616"/>
      <c r="AE32" s="618">
        <v>0</v>
      </c>
      <c r="AF32" s="619">
        <v>7358120.2704861118</v>
      </c>
      <c r="AG32" s="626">
        <v>13184700</v>
      </c>
      <c r="AH32" s="620">
        <v>9339200</v>
      </c>
      <c r="AI32" s="621">
        <v>10756005.805765508</v>
      </c>
      <c r="AJ32" s="620">
        <v>4767200</v>
      </c>
      <c r="AK32" s="621">
        <v>573500</v>
      </c>
      <c r="AL32" s="620">
        <v>3575400</v>
      </c>
      <c r="AM32" s="620">
        <v>2383600</v>
      </c>
      <c r="AN32" s="620"/>
      <c r="AO32" s="621"/>
      <c r="AP32" s="616"/>
      <c r="AQ32" s="629">
        <v>44579605.80576551</v>
      </c>
      <c r="AR32" s="620"/>
      <c r="AS32" s="620"/>
      <c r="AT32" s="622">
        <v>0</v>
      </c>
      <c r="AU32" s="618">
        <v>174045393.61344779</v>
      </c>
      <c r="AV32" s="567"/>
      <c r="AW32" s="567"/>
      <c r="AX32" s="567"/>
      <c r="AY32" s="567"/>
      <c r="AZ32" s="567"/>
      <c r="BA32" s="567"/>
      <c r="BB32" s="567"/>
      <c r="BC32" s="567"/>
    </row>
    <row r="33" spans="1:55" s="582" customFormat="1" ht="12" thickBot="1" x14ac:dyDescent="0.25">
      <c r="A33" s="625" t="s">
        <v>1996</v>
      </c>
      <c r="B33" s="614" t="s">
        <v>1995</v>
      </c>
      <c r="C33" s="615">
        <v>1</v>
      </c>
      <c r="D33" s="616">
        <v>5905772</v>
      </c>
      <c r="E33" s="616">
        <v>66538364.533333331</v>
      </c>
      <c r="F33" s="616"/>
      <c r="G33" s="617"/>
      <c r="H33" s="616"/>
      <c r="I33" s="616"/>
      <c r="J33" s="617">
        <v>3039011.8416666668</v>
      </c>
      <c r="K33" s="617">
        <v>2067020.2</v>
      </c>
      <c r="L33" s="616"/>
      <c r="M33" s="617">
        <v>6595077.7813946763</v>
      </c>
      <c r="N33" s="616">
        <v>3165637.3350694445</v>
      </c>
      <c r="O33" s="616"/>
      <c r="P33" s="618">
        <v>81405111.691464126</v>
      </c>
      <c r="Q33" s="616"/>
      <c r="R33" s="616"/>
      <c r="S33" s="616"/>
      <c r="T33" s="616"/>
      <c r="U33" s="616">
        <v>0</v>
      </c>
      <c r="V33" s="618">
        <v>81405111.691464126</v>
      </c>
      <c r="W33" s="616">
        <v>4642934.7581018517</v>
      </c>
      <c r="X33" s="616"/>
      <c r="Y33" s="616">
        <v>393718.13333333336</v>
      </c>
      <c r="Z33" s="618">
        <v>5036652.8914351854</v>
      </c>
      <c r="AA33" s="617">
        <v>35434632</v>
      </c>
      <c r="AB33" s="616"/>
      <c r="AC33" s="616"/>
      <c r="AD33" s="616"/>
      <c r="AE33" s="618">
        <v>35434632</v>
      </c>
      <c r="AF33" s="619">
        <v>40471284.891435184</v>
      </c>
      <c r="AG33" s="626">
        <v>8789800</v>
      </c>
      <c r="AH33" s="620">
        <v>6226100</v>
      </c>
      <c r="AI33" s="621">
        <v>7170670.5371770049</v>
      </c>
      <c r="AJ33" s="620">
        <v>3178100</v>
      </c>
      <c r="AK33" s="621">
        <v>382400</v>
      </c>
      <c r="AL33" s="620">
        <v>2383600</v>
      </c>
      <c r="AM33" s="620">
        <v>1589100</v>
      </c>
      <c r="AN33" s="620"/>
      <c r="AO33" s="621"/>
      <c r="AP33" s="616"/>
      <c r="AQ33" s="629">
        <v>29719770.537177004</v>
      </c>
      <c r="AR33" s="620"/>
      <c r="AS33" s="620"/>
      <c r="AT33" s="622">
        <v>0</v>
      </c>
      <c r="AU33" s="618">
        <v>151596167.1200763</v>
      </c>
      <c r="AV33" s="567"/>
      <c r="AW33" s="567"/>
      <c r="AX33" s="567"/>
      <c r="AY33" s="567"/>
      <c r="AZ33" s="567"/>
      <c r="BA33" s="567"/>
      <c r="BB33" s="567"/>
      <c r="BC33" s="567"/>
    </row>
    <row r="34" spans="1:55" s="582" customFormat="1" ht="12.75" hidden="1" thickTop="1" thickBot="1" x14ac:dyDescent="0.25">
      <c r="A34" s="609" t="s">
        <v>1997</v>
      </c>
      <c r="B34" s="610"/>
      <c r="C34" s="631">
        <f t="shared" ref="C34:D34" si="0">SUM(C35:C41)</f>
        <v>0</v>
      </c>
      <c r="D34" s="612">
        <f t="shared" si="0"/>
        <v>0</v>
      </c>
      <c r="E34" s="612">
        <v>0</v>
      </c>
      <c r="F34" s="612">
        <v>0</v>
      </c>
      <c r="G34" s="612">
        <v>0</v>
      </c>
      <c r="H34" s="612">
        <v>0</v>
      </c>
      <c r="I34" s="612">
        <v>0</v>
      </c>
      <c r="J34" s="612">
        <v>0</v>
      </c>
      <c r="K34" s="612">
        <v>0</v>
      </c>
      <c r="L34" s="612">
        <v>0</v>
      </c>
      <c r="M34" s="612">
        <v>0</v>
      </c>
      <c r="N34" s="612">
        <v>0</v>
      </c>
      <c r="O34" s="612">
        <v>0</v>
      </c>
      <c r="P34" s="612">
        <v>0</v>
      </c>
      <c r="Q34" s="612">
        <v>0</v>
      </c>
      <c r="R34" s="612">
        <v>0</v>
      </c>
      <c r="S34" s="612">
        <v>0</v>
      </c>
      <c r="T34" s="612">
        <v>0</v>
      </c>
      <c r="U34" s="612">
        <v>0</v>
      </c>
      <c r="V34" s="612">
        <v>0</v>
      </c>
      <c r="W34" s="612">
        <v>0</v>
      </c>
      <c r="X34" s="612">
        <v>0</v>
      </c>
      <c r="Y34" s="612">
        <v>0</v>
      </c>
      <c r="Z34" s="612">
        <v>0</v>
      </c>
      <c r="AA34" s="612">
        <v>0</v>
      </c>
      <c r="AB34" s="612">
        <v>0</v>
      </c>
      <c r="AC34" s="612">
        <v>0</v>
      </c>
      <c r="AD34" s="612">
        <v>0</v>
      </c>
      <c r="AE34" s="612">
        <v>0</v>
      </c>
      <c r="AF34" s="612">
        <v>0</v>
      </c>
      <c r="AG34" s="632">
        <v>0</v>
      </c>
      <c r="AH34" s="632">
        <v>0</v>
      </c>
      <c r="AI34" s="632">
        <v>0</v>
      </c>
      <c r="AJ34" s="632">
        <v>0</v>
      </c>
      <c r="AK34" s="632">
        <v>0</v>
      </c>
      <c r="AL34" s="632">
        <v>0</v>
      </c>
      <c r="AM34" s="632">
        <v>0</v>
      </c>
      <c r="AN34" s="632">
        <v>0</v>
      </c>
      <c r="AO34" s="632">
        <v>0</v>
      </c>
      <c r="AP34" s="612">
        <v>0</v>
      </c>
      <c r="AQ34" s="623">
        <v>0</v>
      </c>
      <c r="AR34" s="620">
        <v>0</v>
      </c>
      <c r="AS34" s="612">
        <v>0</v>
      </c>
      <c r="AT34" s="624">
        <v>0</v>
      </c>
      <c r="AU34" s="612">
        <v>0</v>
      </c>
      <c r="AV34" s="567"/>
      <c r="AW34" s="580"/>
      <c r="AX34" s="580"/>
      <c r="AY34" s="580"/>
      <c r="AZ34" s="580"/>
      <c r="BA34" s="580"/>
      <c r="BB34" s="580"/>
      <c r="BC34" s="580"/>
    </row>
    <row r="35" spans="1:55" s="582" customFormat="1" ht="11.25" hidden="1" customHeight="1" thickTop="1" x14ac:dyDescent="0.2">
      <c r="A35" s="625"/>
      <c r="B35" s="633"/>
      <c r="C35" s="634"/>
      <c r="D35" s="616"/>
      <c r="E35" s="616">
        <v>0</v>
      </c>
      <c r="F35" s="616"/>
      <c r="G35" s="616"/>
      <c r="H35" s="616"/>
      <c r="I35" s="616"/>
      <c r="J35" s="616"/>
      <c r="K35" s="616"/>
      <c r="L35" s="616"/>
      <c r="M35" s="616"/>
      <c r="N35" s="616"/>
      <c r="O35" s="616"/>
      <c r="P35" s="616">
        <v>0</v>
      </c>
      <c r="Q35" s="616"/>
      <c r="R35" s="616"/>
      <c r="S35" s="616"/>
      <c r="T35" s="616"/>
      <c r="U35" s="616">
        <v>0</v>
      </c>
      <c r="V35" s="616">
        <v>0</v>
      </c>
      <c r="W35" s="616"/>
      <c r="X35" s="616"/>
      <c r="Y35" s="616"/>
      <c r="Z35" s="616">
        <v>0</v>
      </c>
      <c r="AA35" s="616"/>
      <c r="AB35" s="616"/>
      <c r="AC35" s="616"/>
      <c r="AD35" s="616"/>
      <c r="AE35" s="618">
        <v>0</v>
      </c>
      <c r="AF35" s="616">
        <v>0</v>
      </c>
      <c r="AG35" s="620"/>
      <c r="AH35" s="620"/>
      <c r="AI35" s="620"/>
      <c r="AJ35" s="620"/>
      <c r="AK35" s="620"/>
      <c r="AL35" s="620"/>
      <c r="AM35" s="620"/>
      <c r="AN35" s="620"/>
      <c r="AO35" s="616"/>
      <c r="AP35" s="616"/>
      <c r="AQ35" s="635">
        <v>0</v>
      </c>
      <c r="AR35" s="620">
        <v>0</v>
      </c>
      <c r="AS35" s="620"/>
      <c r="AT35" s="620">
        <v>0</v>
      </c>
      <c r="AU35" s="616">
        <v>0</v>
      </c>
      <c r="AV35" s="567"/>
      <c r="AW35" s="567"/>
      <c r="AX35" s="567"/>
      <c r="AY35" s="567"/>
      <c r="AZ35" s="567"/>
      <c r="BA35" s="567"/>
      <c r="BB35" s="567"/>
      <c r="BC35" s="567"/>
    </row>
    <row r="36" spans="1:55" s="581" customFormat="1" ht="12" hidden="1" thickBot="1" x14ac:dyDescent="0.25">
      <c r="A36" s="625"/>
      <c r="B36" s="633"/>
      <c r="C36" s="634"/>
      <c r="D36" s="616"/>
      <c r="E36" s="616">
        <v>0</v>
      </c>
      <c r="F36" s="616"/>
      <c r="G36" s="616"/>
      <c r="H36" s="616"/>
      <c r="I36" s="616"/>
      <c r="J36" s="616"/>
      <c r="K36" s="616"/>
      <c r="L36" s="616"/>
      <c r="M36" s="616"/>
      <c r="N36" s="616"/>
      <c r="O36" s="616"/>
      <c r="P36" s="616">
        <v>0</v>
      </c>
      <c r="Q36" s="616"/>
      <c r="R36" s="616"/>
      <c r="S36" s="616"/>
      <c r="T36" s="616"/>
      <c r="U36" s="616">
        <v>0</v>
      </c>
      <c r="V36" s="616">
        <v>0</v>
      </c>
      <c r="W36" s="616"/>
      <c r="X36" s="616"/>
      <c r="Y36" s="616"/>
      <c r="Z36" s="616">
        <v>0</v>
      </c>
      <c r="AA36" s="616"/>
      <c r="AB36" s="616"/>
      <c r="AC36" s="616"/>
      <c r="AD36" s="616"/>
      <c r="AE36" s="618">
        <v>0</v>
      </c>
      <c r="AF36" s="616">
        <v>0</v>
      </c>
      <c r="AG36" s="620"/>
      <c r="AH36" s="620"/>
      <c r="AI36" s="620"/>
      <c r="AJ36" s="620"/>
      <c r="AK36" s="620"/>
      <c r="AL36" s="620"/>
      <c r="AM36" s="620"/>
      <c r="AN36" s="620"/>
      <c r="AO36" s="616"/>
      <c r="AP36" s="616"/>
      <c r="AQ36" s="635">
        <v>0</v>
      </c>
      <c r="AR36" s="620">
        <v>0</v>
      </c>
      <c r="AS36" s="620"/>
      <c r="AT36" s="620">
        <v>0</v>
      </c>
      <c r="AU36" s="616">
        <v>0</v>
      </c>
      <c r="AV36" s="567"/>
      <c r="AW36" s="567"/>
      <c r="AX36" s="567"/>
      <c r="AY36" s="567"/>
      <c r="AZ36" s="567"/>
      <c r="BA36" s="567"/>
      <c r="BB36" s="567"/>
      <c r="BC36" s="567"/>
    </row>
    <row r="37" spans="1:55" s="582" customFormat="1" ht="12" hidden="1" thickBot="1" x14ac:dyDescent="0.25">
      <c r="A37" s="625"/>
      <c r="B37" s="633"/>
      <c r="C37" s="634"/>
      <c r="D37" s="616"/>
      <c r="E37" s="616">
        <v>0</v>
      </c>
      <c r="F37" s="616"/>
      <c r="G37" s="616"/>
      <c r="H37" s="616"/>
      <c r="I37" s="616"/>
      <c r="J37" s="616"/>
      <c r="K37" s="616"/>
      <c r="L37" s="616"/>
      <c r="M37" s="616"/>
      <c r="N37" s="616"/>
      <c r="O37" s="616"/>
      <c r="P37" s="616">
        <v>0</v>
      </c>
      <c r="Q37" s="616"/>
      <c r="R37" s="616"/>
      <c r="S37" s="616"/>
      <c r="T37" s="616"/>
      <c r="U37" s="616">
        <v>0</v>
      </c>
      <c r="V37" s="616">
        <v>0</v>
      </c>
      <c r="W37" s="616"/>
      <c r="X37" s="616"/>
      <c r="Y37" s="616"/>
      <c r="Z37" s="616">
        <v>0</v>
      </c>
      <c r="AA37" s="616"/>
      <c r="AB37" s="616"/>
      <c r="AC37" s="616"/>
      <c r="AD37" s="616"/>
      <c r="AE37" s="618">
        <v>0</v>
      </c>
      <c r="AF37" s="616">
        <v>0</v>
      </c>
      <c r="AG37" s="620"/>
      <c r="AH37" s="620"/>
      <c r="AI37" s="620"/>
      <c r="AJ37" s="620"/>
      <c r="AK37" s="620"/>
      <c r="AL37" s="620"/>
      <c r="AM37" s="620"/>
      <c r="AN37" s="620"/>
      <c r="AO37" s="616"/>
      <c r="AP37" s="616"/>
      <c r="AQ37" s="635">
        <v>0</v>
      </c>
      <c r="AR37" s="620">
        <v>0</v>
      </c>
      <c r="AS37" s="620"/>
      <c r="AT37" s="620">
        <v>0</v>
      </c>
      <c r="AU37" s="616">
        <v>0</v>
      </c>
      <c r="AV37" s="567"/>
      <c r="AW37" s="567"/>
      <c r="AX37" s="567"/>
      <c r="AY37" s="567"/>
      <c r="AZ37" s="567"/>
      <c r="BA37" s="567"/>
      <c r="BB37" s="567"/>
      <c r="BC37" s="567"/>
    </row>
    <row r="38" spans="1:55" s="582" customFormat="1" ht="12" hidden="1" thickBot="1" x14ac:dyDescent="0.25">
      <c r="A38" s="625"/>
      <c r="B38" s="633"/>
      <c r="C38" s="634"/>
      <c r="D38" s="616"/>
      <c r="E38" s="616">
        <v>0</v>
      </c>
      <c r="F38" s="616"/>
      <c r="G38" s="616"/>
      <c r="H38" s="616"/>
      <c r="I38" s="616"/>
      <c r="J38" s="616"/>
      <c r="K38" s="616"/>
      <c r="L38" s="616"/>
      <c r="M38" s="616"/>
      <c r="N38" s="616"/>
      <c r="O38" s="616"/>
      <c r="P38" s="616">
        <v>0</v>
      </c>
      <c r="Q38" s="616"/>
      <c r="R38" s="616"/>
      <c r="S38" s="616"/>
      <c r="T38" s="616"/>
      <c r="U38" s="616">
        <v>0</v>
      </c>
      <c r="V38" s="616">
        <v>0</v>
      </c>
      <c r="W38" s="616"/>
      <c r="X38" s="616"/>
      <c r="Y38" s="616"/>
      <c r="Z38" s="616">
        <v>0</v>
      </c>
      <c r="AA38" s="616"/>
      <c r="AB38" s="616"/>
      <c r="AC38" s="616"/>
      <c r="AD38" s="616"/>
      <c r="AE38" s="618">
        <v>0</v>
      </c>
      <c r="AF38" s="616">
        <v>0</v>
      </c>
      <c r="AG38" s="620"/>
      <c r="AH38" s="620"/>
      <c r="AI38" s="620"/>
      <c r="AJ38" s="620"/>
      <c r="AK38" s="620"/>
      <c r="AL38" s="620"/>
      <c r="AM38" s="620"/>
      <c r="AN38" s="620"/>
      <c r="AO38" s="616"/>
      <c r="AP38" s="616"/>
      <c r="AQ38" s="635">
        <v>0</v>
      </c>
      <c r="AR38" s="620">
        <v>0</v>
      </c>
      <c r="AS38" s="620"/>
      <c r="AT38" s="620">
        <v>0</v>
      </c>
      <c r="AU38" s="616">
        <v>0</v>
      </c>
      <c r="AV38" s="567"/>
      <c r="AW38" s="567"/>
      <c r="AX38" s="567"/>
      <c r="AY38" s="567"/>
      <c r="AZ38" s="567"/>
      <c r="BA38" s="567"/>
      <c r="BB38" s="567"/>
      <c r="BC38" s="567"/>
    </row>
    <row r="39" spans="1:55" s="582" customFormat="1" ht="12" hidden="1" thickBot="1" x14ac:dyDescent="0.25">
      <c r="A39" s="625"/>
      <c r="B39" s="633"/>
      <c r="C39" s="634"/>
      <c r="D39" s="616"/>
      <c r="E39" s="616">
        <v>0</v>
      </c>
      <c r="F39" s="616"/>
      <c r="G39" s="616"/>
      <c r="H39" s="616"/>
      <c r="I39" s="616"/>
      <c r="J39" s="616"/>
      <c r="K39" s="616"/>
      <c r="L39" s="616"/>
      <c r="M39" s="616"/>
      <c r="N39" s="616"/>
      <c r="O39" s="616"/>
      <c r="P39" s="616">
        <v>0</v>
      </c>
      <c r="Q39" s="616"/>
      <c r="R39" s="616"/>
      <c r="S39" s="616"/>
      <c r="T39" s="616"/>
      <c r="U39" s="616">
        <v>0</v>
      </c>
      <c r="V39" s="616">
        <v>0</v>
      </c>
      <c r="W39" s="616"/>
      <c r="X39" s="616"/>
      <c r="Y39" s="616"/>
      <c r="Z39" s="616">
        <v>0</v>
      </c>
      <c r="AA39" s="616"/>
      <c r="AB39" s="616"/>
      <c r="AC39" s="616"/>
      <c r="AD39" s="616"/>
      <c r="AE39" s="618">
        <v>0</v>
      </c>
      <c r="AF39" s="616">
        <v>0</v>
      </c>
      <c r="AG39" s="620"/>
      <c r="AH39" s="620"/>
      <c r="AI39" s="620"/>
      <c r="AJ39" s="620"/>
      <c r="AK39" s="620"/>
      <c r="AL39" s="620"/>
      <c r="AM39" s="620"/>
      <c r="AN39" s="620"/>
      <c r="AO39" s="616"/>
      <c r="AP39" s="616"/>
      <c r="AQ39" s="635">
        <v>0</v>
      </c>
      <c r="AR39" s="620">
        <v>0</v>
      </c>
      <c r="AS39" s="620"/>
      <c r="AT39" s="620">
        <v>0</v>
      </c>
      <c r="AU39" s="616">
        <v>0</v>
      </c>
      <c r="AV39" s="567"/>
      <c r="AW39" s="567"/>
      <c r="AX39" s="567"/>
      <c r="AY39" s="567"/>
      <c r="AZ39" s="567"/>
      <c r="BA39" s="567"/>
      <c r="BB39" s="567"/>
      <c r="BC39" s="567"/>
    </row>
    <row r="40" spans="1:55" s="582" customFormat="1" ht="12" hidden="1" thickBot="1" x14ac:dyDescent="0.25">
      <c r="A40" s="625"/>
      <c r="B40" s="633"/>
      <c r="C40" s="634"/>
      <c r="D40" s="616"/>
      <c r="E40" s="616">
        <v>0</v>
      </c>
      <c r="F40" s="616"/>
      <c r="G40" s="616"/>
      <c r="H40" s="616"/>
      <c r="I40" s="616"/>
      <c r="J40" s="616"/>
      <c r="K40" s="616"/>
      <c r="L40" s="616"/>
      <c r="M40" s="616"/>
      <c r="N40" s="616"/>
      <c r="O40" s="616"/>
      <c r="P40" s="616">
        <v>0</v>
      </c>
      <c r="Q40" s="616"/>
      <c r="R40" s="616"/>
      <c r="S40" s="616"/>
      <c r="T40" s="616"/>
      <c r="U40" s="616">
        <v>0</v>
      </c>
      <c r="V40" s="616">
        <v>0</v>
      </c>
      <c r="W40" s="616"/>
      <c r="X40" s="616"/>
      <c r="Y40" s="616"/>
      <c r="Z40" s="616">
        <v>0</v>
      </c>
      <c r="AA40" s="616"/>
      <c r="AB40" s="616"/>
      <c r="AC40" s="616"/>
      <c r="AD40" s="616"/>
      <c r="AE40" s="618">
        <v>0</v>
      </c>
      <c r="AF40" s="616">
        <v>0</v>
      </c>
      <c r="AG40" s="620"/>
      <c r="AH40" s="620"/>
      <c r="AI40" s="620"/>
      <c r="AJ40" s="620"/>
      <c r="AK40" s="620"/>
      <c r="AL40" s="620"/>
      <c r="AM40" s="620"/>
      <c r="AN40" s="620"/>
      <c r="AO40" s="616"/>
      <c r="AP40" s="616"/>
      <c r="AQ40" s="635">
        <v>0</v>
      </c>
      <c r="AR40" s="620">
        <v>0</v>
      </c>
      <c r="AS40" s="620"/>
      <c r="AT40" s="620">
        <v>0</v>
      </c>
      <c r="AU40" s="616">
        <v>0</v>
      </c>
      <c r="AV40" s="567"/>
      <c r="AW40" s="567"/>
      <c r="AX40" s="567"/>
      <c r="AY40" s="567"/>
      <c r="AZ40" s="567"/>
      <c r="BA40" s="567"/>
      <c r="BB40" s="567"/>
      <c r="BC40" s="567"/>
    </row>
    <row r="41" spans="1:55" s="582" customFormat="1" ht="12" hidden="1" thickBot="1" x14ac:dyDescent="0.25">
      <c r="A41" s="625"/>
      <c r="B41" s="633"/>
      <c r="C41" s="634"/>
      <c r="D41" s="616"/>
      <c r="E41" s="616">
        <v>0</v>
      </c>
      <c r="F41" s="616"/>
      <c r="G41" s="616"/>
      <c r="H41" s="616"/>
      <c r="I41" s="616"/>
      <c r="J41" s="616"/>
      <c r="K41" s="616"/>
      <c r="L41" s="616"/>
      <c r="M41" s="616"/>
      <c r="N41" s="616"/>
      <c r="O41" s="616"/>
      <c r="P41" s="616">
        <v>0</v>
      </c>
      <c r="Q41" s="616"/>
      <c r="R41" s="616"/>
      <c r="S41" s="616"/>
      <c r="T41" s="616"/>
      <c r="U41" s="616">
        <v>0</v>
      </c>
      <c r="V41" s="616">
        <v>0</v>
      </c>
      <c r="W41" s="616"/>
      <c r="X41" s="616"/>
      <c r="Y41" s="616"/>
      <c r="Z41" s="616">
        <v>0</v>
      </c>
      <c r="AA41" s="616"/>
      <c r="AB41" s="616"/>
      <c r="AC41" s="616"/>
      <c r="AD41" s="616"/>
      <c r="AE41" s="618">
        <v>0</v>
      </c>
      <c r="AF41" s="616">
        <v>0</v>
      </c>
      <c r="AG41" s="620"/>
      <c r="AH41" s="620"/>
      <c r="AI41" s="620"/>
      <c r="AJ41" s="620"/>
      <c r="AK41" s="620"/>
      <c r="AL41" s="620"/>
      <c r="AM41" s="620"/>
      <c r="AN41" s="620"/>
      <c r="AO41" s="616"/>
      <c r="AP41" s="616"/>
      <c r="AQ41" s="635">
        <v>0</v>
      </c>
      <c r="AR41" s="620">
        <v>0</v>
      </c>
      <c r="AS41" s="620"/>
      <c r="AT41" s="620">
        <v>0</v>
      </c>
      <c r="AU41" s="616">
        <v>0</v>
      </c>
      <c r="AV41" s="567"/>
      <c r="AW41" s="567"/>
      <c r="AX41" s="567"/>
      <c r="AY41" s="567"/>
      <c r="AZ41" s="567"/>
      <c r="BA41" s="567"/>
      <c r="BB41" s="567"/>
      <c r="BC41" s="567"/>
    </row>
    <row r="42" spans="1:55" s="582" customFormat="1" ht="12.75" thickTop="1" thickBot="1" x14ac:dyDescent="0.25">
      <c r="A42" s="609" t="s">
        <v>1998</v>
      </c>
      <c r="B42" s="610"/>
      <c r="C42" s="611">
        <f>SUM(C43:C56)</f>
        <v>52</v>
      </c>
      <c r="D42" s="612">
        <f>+C43*D43+C44*D44+C45*D45+C46*D46+C47*D47+C48*D48+C49*D49+C50*D50+C51*D51+C52*D52+C53*D53+C54*D54+C55*D55+C56*D56</f>
        <v>293003548</v>
      </c>
      <c r="E42" s="612">
        <v>3301173307.4666667</v>
      </c>
      <c r="F42" s="612">
        <v>0</v>
      </c>
      <c r="G42" s="612">
        <v>0</v>
      </c>
      <c r="H42" s="612">
        <v>0</v>
      </c>
      <c r="I42" s="612">
        <v>0</v>
      </c>
      <c r="J42" s="612">
        <v>150774742.40833336</v>
      </c>
      <c r="K42" s="612">
        <v>102551241.80000001</v>
      </c>
      <c r="L42" s="612">
        <v>0</v>
      </c>
      <c r="M42" s="612">
        <v>327202131.96252888</v>
      </c>
      <c r="N42" s="612">
        <v>157057023.3420139</v>
      </c>
      <c r="O42" s="612">
        <v>0</v>
      </c>
      <c r="P42" s="612">
        <v>4038758446.9795423</v>
      </c>
      <c r="Q42" s="612">
        <v>0</v>
      </c>
      <c r="R42" s="612">
        <v>0</v>
      </c>
      <c r="S42" s="612">
        <v>0</v>
      </c>
      <c r="T42" s="612">
        <v>0</v>
      </c>
      <c r="U42" s="612">
        <v>0</v>
      </c>
      <c r="V42" s="612">
        <v>4038758446.9795423</v>
      </c>
      <c r="W42" s="612">
        <v>230350300.90162036</v>
      </c>
      <c r="X42" s="612">
        <v>20000000</v>
      </c>
      <c r="Y42" s="612">
        <v>19533569.866666663</v>
      </c>
      <c r="Z42" s="612">
        <v>269883870.768287</v>
      </c>
      <c r="AA42" s="612">
        <v>0</v>
      </c>
      <c r="AB42" s="612">
        <v>0</v>
      </c>
      <c r="AC42" s="612">
        <v>0</v>
      </c>
      <c r="AD42" s="612">
        <v>0</v>
      </c>
      <c r="AE42" s="612">
        <v>0</v>
      </c>
      <c r="AF42" s="612">
        <v>269883870.768287</v>
      </c>
      <c r="AG42" s="612">
        <v>438368900</v>
      </c>
      <c r="AH42" s="612">
        <v>310511600</v>
      </c>
      <c r="AI42" s="612">
        <v>359009062.30906999</v>
      </c>
      <c r="AJ42" s="612">
        <v>158476100</v>
      </c>
      <c r="AK42" s="612">
        <v>19069200</v>
      </c>
      <c r="AL42" s="612">
        <v>118857200</v>
      </c>
      <c r="AM42" s="612">
        <v>79238300</v>
      </c>
      <c r="AN42" s="612">
        <v>0</v>
      </c>
      <c r="AO42" s="612">
        <v>0</v>
      </c>
      <c r="AP42" s="612">
        <v>0</v>
      </c>
      <c r="AQ42" s="623">
        <v>1483530362.3090701</v>
      </c>
      <c r="AR42" s="624">
        <v>19000000</v>
      </c>
      <c r="AS42" s="612">
        <v>0</v>
      </c>
      <c r="AT42" s="624">
        <v>19000000</v>
      </c>
      <c r="AU42" s="612">
        <v>5792172680.0569</v>
      </c>
      <c r="AV42" s="567"/>
      <c r="AW42" s="580"/>
      <c r="AX42" s="580"/>
      <c r="AY42" s="580"/>
      <c r="AZ42" s="580"/>
      <c r="BA42" s="580"/>
      <c r="BB42" s="580"/>
      <c r="BC42" s="580"/>
    </row>
    <row r="43" spans="1:55" s="582" customFormat="1" ht="12" thickTop="1" x14ac:dyDescent="0.2">
      <c r="A43" s="636" t="s">
        <v>1999</v>
      </c>
      <c r="B43" s="637" t="s">
        <v>2000</v>
      </c>
      <c r="C43" s="638">
        <v>3</v>
      </c>
      <c r="D43" s="616">
        <v>8480800</v>
      </c>
      <c r="E43" s="616">
        <v>286651040</v>
      </c>
      <c r="F43" s="616"/>
      <c r="G43" s="616"/>
      <c r="H43" s="616"/>
      <c r="I43" s="616"/>
      <c r="J43" s="617">
        <v>13092235</v>
      </c>
      <c r="K43" s="617">
        <v>8904840</v>
      </c>
      <c r="L43" s="616"/>
      <c r="M43" s="617">
        <v>28411968.315972224</v>
      </c>
      <c r="N43" s="616">
        <v>13637744.791666664</v>
      </c>
      <c r="O43" s="616"/>
      <c r="P43" s="618">
        <v>350697828.1076389</v>
      </c>
      <c r="Q43" s="616"/>
      <c r="R43" s="616"/>
      <c r="S43" s="616"/>
      <c r="T43" s="616"/>
      <c r="U43" s="616">
        <v>0</v>
      </c>
      <c r="V43" s="618">
        <v>350697828.1076389</v>
      </c>
      <c r="W43" s="616">
        <v>20002025.69444444</v>
      </c>
      <c r="X43" s="639"/>
      <c r="Y43" s="616">
        <v>1696160</v>
      </c>
      <c r="Z43" s="618">
        <v>21698185.69444444</v>
      </c>
      <c r="AA43" s="617"/>
      <c r="AB43" s="616"/>
      <c r="AC43" s="616"/>
      <c r="AD43" s="616"/>
      <c r="AE43" s="618">
        <v>0</v>
      </c>
      <c r="AF43" s="618">
        <v>21698185.69444444</v>
      </c>
      <c r="AG43" s="626">
        <v>37866900</v>
      </c>
      <c r="AH43" s="620">
        <v>26822400</v>
      </c>
      <c r="AI43" s="621">
        <v>30891654.48227128</v>
      </c>
      <c r="AJ43" s="620">
        <v>13691500</v>
      </c>
      <c r="AK43" s="621">
        <v>1647200</v>
      </c>
      <c r="AL43" s="620">
        <v>10268600</v>
      </c>
      <c r="AM43" s="620">
        <v>6845800</v>
      </c>
      <c r="AN43" s="620"/>
      <c r="AO43" s="621"/>
      <c r="AP43" s="616"/>
      <c r="AQ43" s="629">
        <v>128034054.48227128</v>
      </c>
      <c r="AR43" s="640"/>
      <c r="AS43" s="620"/>
      <c r="AT43" s="622">
        <v>0</v>
      </c>
      <c r="AU43" s="618">
        <v>500430068.28435457</v>
      </c>
      <c r="AV43" s="567"/>
      <c r="AW43" s="567"/>
      <c r="AX43" s="567"/>
      <c r="AY43" s="567"/>
      <c r="AZ43" s="567"/>
      <c r="BA43" s="567"/>
      <c r="BB43" s="567"/>
      <c r="BC43" s="567"/>
    </row>
    <row r="44" spans="1:55" s="582" customFormat="1" ht="11.25" x14ac:dyDescent="0.2">
      <c r="A44" s="636" t="s">
        <v>1999</v>
      </c>
      <c r="B44" s="637" t="s">
        <v>2001</v>
      </c>
      <c r="C44" s="638">
        <v>3</v>
      </c>
      <c r="D44" s="616">
        <v>7864730</v>
      </c>
      <c r="E44" s="616">
        <v>265827874</v>
      </c>
      <c r="F44" s="616"/>
      <c r="G44" s="616"/>
      <c r="H44" s="616"/>
      <c r="I44" s="616"/>
      <c r="J44" s="617">
        <v>12141176.9375</v>
      </c>
      <c r="K44" s="617">
        <v>8257966.5</v>
      </c>
      <c r="L44" s="616"/>
      <c r="M44" s="617">
        <v>26348040.228949651</v>
      </c>
      <c r="N44" s="616">
        <v>12647059.309895836</v>
      </c>
      <c r="O44" s="616"/>
      <c r="P44" s="618">
        <v>325222116.97634548</v>
      </c>
      <c r="Q44" s="616"/>
      <c r="R44" s="616"/>
      <c r="S44" s="616"/>
      <c r="T44" s="616"/>
      <c r="U44" s="616">
        <v>0</v>
      </c>
      <c r="V44" s="618">
        <v>325222116.97634548</v>
      </c>
      <c r="W44" s="616">
        <v>18549020.321180556</v>
      </c>
      <c r="X44" s="639"/>
      <c r="Y44" s="616">
        <v>1572946</v>
      </c>
      <c r="Z44" s="618">
        <v>20121966.321180556</v>
      </c>
      <c r="AA44" s="617"/>
      <c r="AB44" s="616"/>
      <c r="AC44" s="616"/>
      <c r="AD44" s="616"/>
      <c r="AE44" s="618">
        <v>0</v>
      </c>
      <c r="AF44" s="618">
        <v>20121966.321180556</v>
      </c>
      <c r="AG44" s="626">
        <v>35116200</v>
      </c>
      <c r="AH44" s="620">
        <v>24874000</v>
      </c>
      <c r="AI44" s="621">
        <v>28647594.773647938</v>
      </c>
      <c r="AJ44" s="620">
        <v>12696900</v>
      </c>
      <c r="AK44" s="621">
        <v>1527600</v>
      </c>
      <c r="AL44" s="620">
        <v>9522700</v>
      </c>
      <c r="AM44" s="620">
        <v>6348500</v>
      </c>
      <c r="AN44" s="620"/>
      <c r="AO44" s="621"/>
      <c r="AP44" s="616"/>
      <c r="AQ44" s="629">
        <v>118733494.77364793</v>
      </c>
      <c r="AR44" s="640"/>
      <c r="AS44" s="620"/>
      <c r="AT44" s="622">
        <v>0</v>
      </c>
      <c r="AU44" s="618">
        <v>464077578.07117403</v>
      </c>
      <c r="AV44" s="567"/>
      <c r="AW44" s="567"/>
      <c r="AX44" s="567"/>
      <c r="AY44" s="567"/>
      <c r="AZ44" s="567"/>
      <c r="BA44" s="567"/>
      <c r="BB44" s="567"/>
      <c r="BC44" s="567"/>
    </row>
    <row r="45" spans="1:55" s="582" customFormat="1" ht="11.25" x14ac:dyDescent="0.2">
      <c r="A45" s="636" t="s">
        <v>1999</v>
      </c>
      <c r="B45" s="637" t="s">
        <v>2002</v>
      </c>
      <c r="C45" s="638">
        <f>2+8</f>
        <v>10</v>
      </c>
      <c r="D45" s="616">
        <v>7443305</v>
      </c>
      <c r="E45" s="616">
        <v>838612363.33333325</v>
      </c>
      <c r="F45" s="616"/>
      <c r="G45" s="616"/>
      <c r="H45" s="616"/>
      <c r="I45" s="616"/>
      <c r="J45" s="617">
        <v>38302006.979166664</v>
      </c>
      <c r="K45" s="617">
        <v>26051567.5</v>
      </c>
      <c r="L45" s="616"/>
      <c r="M45" s="617">
        <v>83120674.867983222</v>
      </c>
      <c r="N45" s="616">
        <v>39897923.936631948</v>
      </c>
      <c r="O45" s="616"/>
      <c r="P45" s="618">
        <v>1025984536.617115</v>
      </c>
      <c r="Q45" s="616"/>
      <c r="R45" s="616"/>
      <c r="S45" s="616"/>
      <c r="T45" s="616"/>
      <c r="U45" s="616">
        <v>0</v>
      </c>
      <c r="V45" s="618">
        <v>1025984536.617115</v>
      </c>
      <c r="W45" s="616">
        <v>58516955.107060187</v>
      </c>
      <c r="X45" s="616">
        <v>20000000</v>
      </c>
      <c r="Y45" s="616">
        <v>4962203.333333333</v>
      </c>
      <c r="Z45" s="618">
        <v>83479158.440393522</v>
      </c>
      <c r="AA45" s="617"/>
      <c r="AB45" s="616"/>
      <c r="AC45" s="616"/>
      <c r="AD45" s="616"/>
      <c r="AE45" s="618">
        <v>0</v>
      </c>
      <c r="AF45" s="618">
        <v>83479158.440393522</v>
      </c>
      <c r="AG45" s="626">
        <v>112581700</v>
      </c>
      <c r="AH45" s="620">
        <v>79745400</v>
      </c>
      <c r="AI45" s="621">
        <v>93291790.973282933</v>
      </c>
      <c r="AJ45" s="620">
        <v>40855200</v>
      </c>
      <c r="AK45" s="621">
        <v>4897300</v>
      </c>
      <c r="AL45" s="620">
        <v>30641400</v>
      </c>
      <c r="AM45" s="620">
        <v>20427600</v>
      </c>
      <c r="AN45" s="620"/>
      <c r="AO45" s="621"/>
      <c r="AP45" s="616"/>
      <c r="AQ45" s="629">
        <v>382440390.97328293</v>
      </c>
      <c r="AR45" s="620">
        <v>15000000</v>
      </c>
      <c r="AS45" s="620"/>
      <c r="AT45" s="622">
        <v>15000000</v>
      </c>
      <c r="AU45" s="618">
        <v>1491904086.0307913</v>
      </c>
      <c r="AV45" s="567"/>
      <c r="AW45" s="567"/>
      <c r="AX45" s="567"/>
      <c r="AY45" s="567"/>
      <c r="AZ45" s="567"/>
      <c r="BA45" s="567"/>
      <c r="BB45" s="567"/>
      <c r="BC45" s="567"/>
    </row>
    <row r="46" spans="1:55" s="582" customFormat="1" ht="11.25" x14ac:dyDescent="0.2">
      <c r="A46" s="636" t="s">
        <v>1999</v>
      </c>
      <c r="B46" s="637" t="s">
        <v>2003</v>
      </c>
      <c r="C46" s="638">
        <f>2+7</f>
        <v>9</v>
      </c>
      <c r="D46" s="616">
        <v>6920582</v>
      </c>
      <c r="E46" s="616">
        <v>701747014.79999995</v>
      </c>
      <c r="F46" s="616"/>
      <c r="G46" s="616"/>
      <c r="H46" s="616"/>
      <c r="I46" s="616"/>
      <c r="J46" s="617">
        <v>32050945.387500003</v>
      </c>
      <c r="K46" s="617">
        <v>21799833.299999997</v>
      </c>
      <c r="L46" s="616"/>
      <c r="M46" s="617">
        <v>69555003.011067718</v>
      </c>
      <c r="N46" s="616">
        <v>33386401.4453125</v>
      </c>
      <c r="O46" s="616"/>
      <c r="P46" s="618">
        <v>858539197.9438802</v>
      </c>
      <c r="Q46" s="616"/>
      <c r="R46" s="616"/>
      <c r="S46" s="616"/>
      <c r="T46" s="616"/>
      <c r="U46" s="616">
        <v>0</v>
      </c>
      <c r="V46" s="618">
        <v>858539197.9438802</v>
      </c>
      <c r="W46" s="616">
        <v>48966722.119791672</v>
      </c>
      <c r="X46" s="616"/>
      <c r="Y46" s="616">
        <v>4152349.2</v>
      </c>
      <c r="Z46" s="618">
        <v>53119071.319791675</v>
      </c>
      <c r="AA46" s="617"/>
      <c r="AB46" s="616"/>
      <c r="AC46" s="616"/>
      <c r="AD46" s="616"/>
      <c r="AE46" s="618">
        <v>0</v>
      </c>
      <c r="AF46" s="618">
        <v>53119071.319791675</v>
      </c>
      <c r="AG46" s="626">
        <v>93181600</v>
      </c>
      <c r="AH46" s="620">
        <v>66003700</v>
      </c>
      <c r="AI46" s="621">
        <v>75958826.668934301</v>
      </c>
      <c r="AJ46" s="620">
        <v>33518000</v>
      </c>
      <c r="AK46" s="621">
        <v>4053400</v>
      </c>
      <c r="AL46" s="620">
        <v>25138500</v>
      </c>
      <c r="AM46" s="620">
        <v>16759000</v>
      </c>
      <c r="AN46" s="620"/>
      <c r="AO46" s="621"/>
      <c r="AP46" s="616"/>
      <c r="AQ46" s="629">
        <v>314613026.66893429</v>
      </c>
      <c r="AR46" s="620">
        <v>4000000</v>
      </c>
      <c r="AS46" s="620"/>
      <c r="AT46" s="622">
        <v>4000000</v>
      </c>
      <c r="AU46" s="618">
        <v>1226271295.9326062</v>
      </c>
      <c r="AV46" s="567"/>
      <c r="AW46" s="567"/>
      <c r="AX46" s="567"/>
      <c r="AY46" s="567"/>
      <c r="AZ46" s="567"/>
      <c r="BA46" s="567"/>
      <c r="BB46" s="567"/>
      <c r="BC46" s="567"/>
    </row>
    <row r="47" spans="1:55" s="582" customFormat="1" ht="11.25" x14ac:dyDescent="0.2">
      <c r="A47" s="636" t="s">
        <v>1999</v>
      </c>
      <c r="B47" s="637" t="s">
        <v>2004</v>
      </c>
      <c r="C47" s="638">
        <f>1+4</f>
        <v>5</v>
      </c>
      <c r="D47" s="616">
        <v>6031818</v>
      </c>
      <c r="E47" s="641">
        <v>339792414</v>
      </c>
      <c r="F47" s="616"/>
      <c r="G47" s="616"/>
      <c r="H47" s="616"/>
      <c r="I47" s="616"/>
      <c r="J47" s="617">
        <v>15519365.0625</v>
      </c>
      <c r="K47" s="617">
        <v>10555681.5</v>
      </c>
      <c r="L47" s="616"/>
      <c r="M47" s="617">
        <v>33679177.652994789</v>
      </c>
      <c r="N47" s="616">
        <v>16166005.2734375</v>
      </c>
      <c r="O47" s="616"/>
      <c r="P47" s="618">
        <v>415712643.48893231</v>
      </c>
      <c r="Q47" s="616"/>
      <c r="R47" s="616"/>
      <c r="S47" s="616"/>
      <c r="T47" s="616"/>
      <c r="U47" s="616">
        <v>0</v>
      </c>
      <c r="V47" s="618">
        <v>415712643.48893231</v>
      </c>
      <c r="W47" s="616">
        <v>23710141.067708328</v>
      </c>
      <c r="X47" s="616"/>
      <c r="Y47" s="616">
        <v>2010606</v>
      </c>
      <c r="Z47" s="618">
        <v>25720747.067708328</v>
      </c>
      <c r="AA47" s="617"/>
      <c r="AB47" s="616"/>
      <c r="AC47" s="616"/>
      <c r="AD47" s="616"/>
      <c r="AE47" s="618">
        <v>0</v>
      </c>
      <c r="AF47" s="618">
        <v>25720747.067708328</v>
      </c>
      <c r="AG47" s="626">
        <v>44887000</v>
      </c>
      <c r="AH47" s="620">
        <v>31795000</v>
      </c>
      <c r="AI47" s="621">
        <v>36618565.378255308</v>
      </c>
      <c r="AJ47" s="620">
        <v>16229700</v>
      </c>
      <c r="AK47" s="621">
        <v>1952600</v>
      </c>
      <c r="AL47" s="620">
        <v>12172300</v>
      </c>
      <c r="AM47" s="620">
        <v>8114900</v>
      </c>
      <c r="AN47" s="620"/>
      <c r="AO47" s="621"/>
      <c r="AP47" s="616"/>
      <c r="AQ47" s="629">
        <v>151770065.37825531</v>
      </c>
      <c r="AR47" s="620"/>
      <c r="AS47" s="620"/>
      <c r="AT47" s="622">
        <v>0</v>
      </c>
      <c r="AU47" s="618">
        <v>593203455.93489599</v>
      </c>
      <c r="AV47" s="567"/>
      <c r="AW47" s="567"/>
      <c r="AX47" s="567"/>
      <c r="AY47" s="567"/>
      <c r="AZ47" s="567"/>
      <c r="BA47" s="567"/>
      <c r="BB47" s="567"/>
      <c r="BC47" s="567"/>
    </row>
    <row r="48" spans="1:55" s="582" customFormat="1" ht="11.25" x14ac:dyDescent="0.2">
      <c r="A48" s="636" t="s">
        <v>1999</v>
      </c>
      <c r="B48" s="637" t="s">
        <v>2005</v>
      </c>
      <c r="C48" s="638">
        <f>1+1</f>
        <v>2</v>
      </c>
      <c r="D48" s="616">
        <v>5607584</v>
      </c>
      <c r="E48" s="616">
        <v>126357559.46666667</v>
      </c>
      <c r="F48" s="616"/>
      <c r="G48" s="616"/>
      <c r="H48" s="616"/>
      <c r="I48" s="616"/>
      <c r="J48" s="617">
        <v>5771138.5333333332</v>
      </c>
      <c r="K48" s="617">
        <v>3925308.8</v>
      </c>
      <c r="L48" s="616"/>
      <c r="M48" s="617">
        <v>12524172.164351851</v>
      </c>
      <c r="N48" s="616">
        <v>6011602.638888889</v>
      </c>
      <c r="O48" s="616"/>
      <c r="P48" s="618">
        <v>154589781.60324076</v>
      </c>
      <c r="Q48" s="616"/>
      <c r="R48" s="616"/>
      <c r="S48" s="616"/>
      <c r="T48" s="616"/>
      <c r="U48" s="616">
        <v>0</v>
      </c>
      <c r="V48" s="618">
        <v>154589781.60324076</v>
      </c>
      <c r="W48" s="616">
        <v>8817017.2037037034</v>
      </c>
      <c r="X48" s="616"/>
      <c r="Y48" s="616">
        <v>747677.8666666667</v>
      </c>
      <c r="Z48" s="618">
        <v>9564695.0703703705</v>
      </c>
      <c r="AA48" s="617"/>
      <c r="AB48" s="616"/>
      <c r="AC48" s="616"/>
      <c r="AD48" s="616"/>
      <c r="AE48" s="618">
        <v>0</v>
      </c>
      <c r="AF48" s="618">
        <v>9564695.0703703705</v>
      </c>
      <c r="AG48" s="626">
        <v>16692000</v>
      </c>
      <c r="AH48" s="620">
        <v>11823500</v>
      </c>
      <c r="AI48" s="621">
        <v>13617233.23336735</v>
      </c>
      <c r="AJ48" s="620">
        <v>6035300</v>
      </c>
      <c r="AK48" s="621">
        <v>726100</v>
      </c>
      <c r="AL48" s="620">
        <v>4526500</v>
      </c>
      <c r="AM48" s="620">
        <v>3017700</v>
      </c>
      <c r="AN48" s="620"/>
      <c r="AO48" s="621"/>
      <c r="AP48" s="616"/>
      <c r="AQ48" s="629">
        <v>56438333.233367354</v>
      </c>
      <c r="AR48" s="620"/>
      <c r="AS48" s="620"/>
      <c r="AT48" s="622">
        <v>0</v>
      </c>
      <c r="AU48" s="618">
        <v>220592809.90697849</v>
      </c>
      <c r="AV48" s="567"/>
      <c r="AW48" s="567"/>
      <c r="AX48" s="567"/>
      <c r="AY48" s="567"/>
      <c r="AZ48" s="567"/>
      <c r="BA48" s="567"/>
      <c r="BB48" s="567"/>
      <c r="BC48" s="567"/>
    </row>
    <row r="49" spans="1:55" s="582" customFormat="1" ht="11.25" x14ac:dyDescent="0.2">
      <c r="A49" s="636" t="s">
        <v>1999</v>
      </c>
      <c r="B49" s="637" t="s">
        <v>2006</v>
      </c>
      <c r="C49" s="638">
        <f>1+2</f>
        <v>3</v>
      </c>
      <c r="D49" s="616">
        <v>5206913</v>
      </c>
      <c r="E49" s="616">
        <v>175993659.40000001</v>
      </c>
      <c r="F49" s="616"/>
      <c r="G49" s="616"/>
      <c r="H49" s="616"/>
      <c r="I49" s="616"/>
      <c r="J49" s="617">
        <v>8038171.9437499996</v>
      </c>
      <c r="K49" s="617">
        <v>5467258.6499999994</v>
      </c>
      <c r="L49" s="616"/>
      <c r="M49" s="617">
        <v>17443949.530707464</v>
      </c>
      <c r="N49" s="616">
        <v>8373095.774739584</v>
      </c>
      <c r="O49" s="616"/>
      <c r="P49" s="618">
        <v>215316135.29919705</v>
      </c>
      <c r="Q49" s="616"/>
      <c r="R49" s="616"/>
      <c r="S49" s="616"/>
      <c r="T49" s="616"/>
      <c r="U49" s="616">
        <v>0</v>
      </c>
      <c r="V49" s="618">
        <v>215316135.29919705</v>
      </c>
      <c r="W49" s="616">
        <v>12280540.469618056</v>
      </c>
      <c r="X49" s="616"/>
      <c r="Y49" s="616">
        <v>1041382.6</v>
      </c>
      <c r="Z49" s="618">
        <v>13321923.069618056</v>
      </c>
      <c r="AA49" s="617"/>
      <c r="AB49" s="616"/>
      <c r="AC49" s="616"/>
      <c r="AD49" s="616"/>
      <c r="AE49" s="618">
        <v>0</v>
      </c>
      <c r="AF49" s="618">
        <v>13321923.069618056</v>
      </c>
      <c r="AG49" s="626">
        <v>23249000</v>
      </c>
      <c r="AH49" s="620">
        <v>16468000</v>
      </c>
      <c r="AI49" s="621">
        <v>18966389.646642603</v>
      </c>
      <c r="AJ49" s="620">
        <v>8406100</v>
      </c>
      <c r="AK49" s="621">
        <v>1011300</v>
      </c>
      <c r="AL49" s="620">
        <v>6304600</v>
      </c>
      <c r="AM49" s="620">
        <v>4203100</v>
      </c>
      <c r="AN49" s="620"/>
      <c r="AO49" s="621"/>
      <c r="AP49" s="616"/>
      <c r="AQ49" s="629">
        <v>78608489.646642596</v>
      </c>
      <c r="AR49" s="620"/>
      <c r="AS49" s="620"/>
      <c r="AT49" s="622">
        <v>0</v>
      </c>
      <c r="AU49" s="618">
        <v>307246548.01545769</v>
      </c>
      <c r="AV49" s="567"/>
      <c r="AW49" s="567"/>
      <c r="AX49" s="567"/>
      <c r="AY49" s="567"/>
      <c r="AZ49" s="567"/>
      <c r="BA49" s="567"/>
      <c r="BB49" s="567"/>
      <c r="BC49" s="567"/>
    </row>
    <row r="50" spans="1:55" s="582" customFormat="1" ht="11.25" x14ac:dyDescent="0.2">
      <c r="A50" s="636" t="s">
        <v>1999</v>
      </c>
      <c r="B50" s="637" t="s">
        <v>2007</v>
      </c>
      <c r="C50" s="638">
        <v>1</v>
      </c>
      <c r="D50" s="616">
        <v>4153006</v>
      </c>
      <c r="E50" s="616">
        <v>46790534.266666666</v>
      </c>
      <c r="F50" s="616"/>
      <c r="G50" s="616"/>
      <c r="H50" s="616"/>
      <c r="I50" s="616"/>
      <c r="J50" s="617">
        <v>2137067.6708333334</v>
      </c>
      <c r="K50" s="617">
        <v>1453552.0999999999</v>
      </c>
      <c r="L50" s="616"/>
      <c r="M50" s="617">
        <v>4637733.6606626157</v>
      </c>
      <c r="N50" s="616">
        <v>2226112.1571180555</v>
      </c>
      <c r="O50" s="616"/>
      <c r="P50" s="618">
        <v>57244999.855280668</v>
      </c>
      <c r="Q50" s="616"/>
      <c r="R50" s="616"/>
      <c r="S50" s="616"/>
      <c r="T50" s="616"/>
      <c r="U50" s="616">
        <v>0</v>
      </c>
      <c r="V50" s="618">
        <v>57244999.855280668</v>
      </c>
      <c r="W50" s="616">
        <v>3264964.4971064813</v>
      </c>
      <c r="X50" s="616"/>
      <c r="Y50" s="616">
        <v>276867.06666666665</v>
      </c>
      <c r="Z50" s="618">
        <v>3541831.5637731478</v>
      </c>
      <c r="AA50" s="617"/>
      <c r="AB50" s="616"/>
      <c r="AC50" s="616"/>
      <c r="AD50" s="616"/>
      <c r="AE50" s="618">
        <v>0</v>
      </c>
      <c r="AF50" s="618">
        <v>3541831.5637731478</v>
      </c>
      <c r="AG50" s="626">
        <v>6181100</v>
      </c>
      <c r="AH50" s="620">
        <v>4378300</v>
      </c>
      <c r="AI50" s="621">
        <v>5042497.0291638961</v>
      </c>
      <c r="AJ50" s="620">
        <v>2234900</v>
      </c>
      <c r="AK50" s="621">
        <v>268900</v>
      </c>
      <c r="AL50" s="620">
        <v>1676200</v>
      </c>
      <c r="AM50" s="620">
        <v>1117400</v>
      </c>
      <c r="AN50" s="620"/>
      <c r="AO50" s="621"/>
      <c r="AP50" s="616"/>
      <c r="AQ50" s="629">
        <v>20899297.029163897</v>
      </c>
      <c r="AR50" s="620"/>
      <c r="AS50" s="620"/>
      <c r="AT50" s="622">
        <v>0</v>
      </c>
      <c r="AU50" s="618">
        <v>81686128.44821772</v>
      </c>
      <c r="AV50" s="567"/>
      <c r="AW50" s="567"/>
      <c r="AX50" s="567"/>
      <c r="AY50" s="567"/>
      <c r="AZ50" s="567"/>
      <c r="BA50" s="567"/>
      <c r="BB50" s="567"/>
      <c r="BC50" s="567"/>
    </row>
    <row r="51" spans="1:55" s="582" customFormat="1" ht="11.25" x14ac:dyDescent="0.2">
      <c r="A51" s="636" t="s">
        <v>2008</v>
      </c>
      <c r="B51" s="637" t="s">
        <v>2009</v>
      </c>
      <c r="C51" s="638">
        <f>3+4</f>
        <v>7</v>
      </c>
      <c r="D51" s="616">
        <v>3376110</v>
      </c>
      <c r="E51" s="616">
        <v>266262542</v>
      </c>
      <c r="F51" s="616"/>
      <c r="G51" s="616"/>
      <c r="H51" s="616"/>
      <c r="I51" s="616"/>
      <c r="J51" s="617">
        <v>12161029.562500002</v>
      </c>
      <c r="K51" s="617">
        <v>8271469.5</v>
      </c>
      <c r="L51" s="616"/>
      <c r="M51" s="617">
        <v>26391123.182508677</v>
      </c>
      <c r="N51" s="616">
        <v>12667739.127604168</v>
      </c>
      <c r="O51" s="616"/>
      <c r="P51" s="618">
        <v>325753903.37261289</v>
      </c>
      <c r="Q51" s="616"/>
      <c r="R51" s="616"/>
      <c r="S51" s="616"/>
      <c r="T51" s="616"/>
      <c r="U51" s="616">
        <v>0</v>
      </c>
      <c r="V51" s="618">
        <v>325753903.37261289</v>
      </c>
      <c r="W51" s="616">
        <v>18579350.720486112</v>
      </c>
      <c r="X51" s="616"/>
      <c r="Y51" s="616">
        <v>1575518</v>
      </c>
      <c r="Z51" s="618">
        <v>20154868.720486112</v>
      </c>
      <c r="AA51" s="617"/>
      <c r="AB51" s="616"/>
      <c r="AC51" s="616"/>
      <c r="AD51" s="616"/>
      <c r="AE51" s="618">
        <v>0</v>
      </c>
      <c r="AF51" s="618">
        <v>20154868.720486112</v>
      </c>
      <c r="AG51" s="626">
        <v>35173600</v>
      </c>
      <c r="AH51" s="620">
        <v>24914600</v>
      </c>
      <c r="AI51" s="621">
        <v>28694437.839943811</v>
      </c>
      <c r="AJ51" s="620">
        <v>12717700</v>
      </c>
      <c r="AK51" s="621">
        <v>1530100</v>
      </c>
      <c r="AL51" s="620">
        <v>9538300</v>
      </c>
      <c r="AM51" s="620">
        <v>6358800</v>
      </c>
      <c r="AN51" s="620"/>
      <c r="AO51" s="621"/>
      <c r="AP51" s="616"/>
      <c r="AQ51" s="629">
        <v>118927537.83994381</v>
      </c>
      <c r="AR51" s="620"/>
      <c r="AS51" s="620"/>
      <c r="AT51" s="622">
        <v>0</v>
      </c>
      <c r="AU51" s="618">
        <v>464836309.93304282</v>
      </c>
      <c r="AV51" s="567"/>
      <c r="AW51" s="567"/>
      <c r="AX51" s="567"/>
      <c r="AY51" s="567"/>
      <c r="AZ51" s="567"/>
      <c r="BA51" s="567"/>
      <c r="BB51" s="567"/>
      <c r="BC51" s="567"/>
    </row>
    <row r="52" spans="1:55" s="582" customFormat="1" ht="11.25" x14ac:dyDescent="0.2">
      <c r="A52" s="625" t="s">
        <v>2008</v>
      </c>
      <c r="B52" s="633" t="s">
        <v>2010</v>
      </c>
      <c r="C52" s="615">
        <f>2</f>
        <v>2</v>
      </c>
      <c r="D52" s="616">
        <v>3003526</v>
      </c>
      <c r="E52" s="616">
        <v>67679452.533333331</v>
      </c>
      <c r="F52" s="616"/>
      <c r="G52" s="616"/>
      <c r="H52" s="616"/>
      <c r="I52" s="616"/>
      <c r="J52" s="617">
        <v>3091128.8416666663</v>
      </c>
      <c r="K52" s="617">
        <v>2102468.1999999997</v>
      </c>
      <c r="L52" s="616"/>
      <c r="M52" s="617">
        <v>6708178.9098668983</v>
      </c>
      <c r="N52" s="616">
        <v>3219925.876736111</v>
      </c>
      <c r="O52" s="616"/>
      <c r="P52" s="618">
        <v>82801154.361603007</v>
      </c>
      <c r="Q52" s="616"/>
      <c r="R52" s="616"/>
      <c r="S52" s="616"/>
      <c r="T52" s="616"/>
      <c r="U52" s="616">
        <v>0</v>
      </c>
      <c r="V52" s="618">
        <v>82801154.361603007</v>
      </c>
      <c r="W52" s="616">
        <v>4722557.9525462957</v>
      </c>
      <c r="X52" s="616"/>
      <c r="Y52" s="616">
        <v>400470.13333333336</v>
      </c>
      <c r="Z52" s="618">
        <v>5123028.0858796295</v>
      </c>
      <c r="AA52" s="617"/>
      <c r="AB52" s="616"/>
      <c r="AC52" s="616"/>
      <c r="AD52" s="616"/>
      <c r="AE52" s="618">
        <v>0</v>
      </c>
      <c r="AF52" s="618">
        <v>5123028.0858796295</v>
      </c>
      <c r="AG52" s="626">
        <v>8940500</v>
      </c>
      <c r="AH52" s="620">
        <v>6332900</v>
      </c>
      <c r="AI52" s="621">
        <v>7293642.6925540306</v>
      </c>
      <c r="AJ52" s="620">
        <v>3232600</v>
      </c>
      <c r="AK52" s="621">
        <v>388900</v>
      </c>
      <c r="AL52" s="620">
        <v>2424500</v>
      </c>
      <c r="AM52" s="620">
        <v>1616300</v>
      </c>
      <c r="AN52" s="620"/>
      <c r="AO52" s="621"/>
      <c r="AP52" s="616"/>
      <c r="AQ52" s="629">
        <v>30229342.692554031</v>
      </c>
      <c r="AR52" s="620"/>
      <c r="AS52" s="620"/>
      <c r="AT52" s="622">
        <v>0</v>
      </c>
      <c r="AU52" s="618">
        <v>118153525.14003666</v>
      </c>
      <c r="AV52" s="567"/>
      <c r="AW52" s="567"/>
      <c r="AX52" s="567"/>
      <c r="AY52" s="567"/>
      <c r="AZ52" s="567"/>
      <c r="BA52" s="567"/>
      <c r="BB52" s="567"/>
      <c r="BC52" s="567"/>
    </row>
    <row r="53" spans="1:55" s="581" customFormat="1" ht="11.25" x14ac:dyDescent="0.2">
      <c r="A53" s="625" t="s">
        <v>2008</v>
      </c>
      <c r="B53" s="633" t="s">
        <v>2011</v>
      </c>
      <c r="C53" s="615">
        <v>1</v>
      </c>
      <c r="D53" s="616">
        <v>2726297</v>
      </c>
      <c r="E53" s="616">
        <v>30716279.533333335</v>
      </c>
      <c r="F53" s="616"/>
      <c r="G53" s="616"/>
      <c r="H53" s="616"/>
      <c r="I53" s="616"/>
      <c r="J53" s="617">
        <v>1402906.9979166666</v>
      </c>
      <c r="K53" s="617">
        <v>954203.95</v>
      </c>
      <c r="L53" s="616"/>
      <c r="M53" s="617">
        <v>3044503.0336733218</v>
      </c>
      <c r="N53" s="616">
        <v>1461361.4561631943</v>
      </c>
      <c r="O53" s="616"/>
      <c r="P53" s="618">
        <v>37579254.971086517</v>
      </c>
      <c r="Q53" s="616"/>
      <c r="R53" s="616"/>
      <c r="S53" s="616"/>
      <c r="T53" s="616"/>
      <c r="U53" s="616">
        <v>0</v>
      </c>
      <c r="V53" s="618">
        <v>37579254.971086517</v>
      </c>
      <c r="W53" s="616">
        <v>2143330.1357060182</v>
      </c>
      <c r="X53" s="616"/>
      <c r="Y53" s="616">
        <v>181753.13333333333</v>
      </c>
      <c r="Z53" s="618">
        <v>2325083.2690393515</v>
      </c>
      <c r="AA53" s="617"/>
      <c r="AB53" s="616"/>
      <c r="AC53" s="616"/>
      <c r="AD53" s="616"/>
      <c r="AE53" s="618">
        <v>0</v>
      </c>
      <c r="AF53" s="618">
        <v>2325083.2690393515</v>
      </c>
      <c r="AG53" s="626">
        <v>4057700</v>
      </c>
      <c r="AH53" s="620">
        <v>2874200</v>
      </c>
      <c r="AI53" s="621">
        <v>3310215.4254336357</v>
      </c>
      <c r="AJ53" s="620">
        <v>1467100</v>
      </c>
      <c r="AK53" s="621">
        <v>176500</v>
      </c>
      <c r="AL53" s="620">
        <v>1100300</v>
      </c>
      <c r="AM53" s="620">
        <v>733600</v>
      </c>
      <c r="AN53" s="620"/>
      <c r="AO53" s="621"/>
      <c r="AP53" s="616"/>
      <c r="AQ53" s="629">
        <v>13719615.425433636</v>
      </c>
      <c r="AR53" s="620"/>
      <c r="AS53" s="620"/>
      <c r="AT53" s="622">
        <v>0</v>
      </c>
      <c r="AU53" s="618">
        <v>53623953.6655595</v>
      </c>
      <c r="AV53" s="567"/>
      <c r="AW53" s="567"/>
      <c r="AX53" s="567"/>
      <c r="AY53" s="567"/>
      <c r="AZ53" s="567"/>
      <c r="BA53" s="567"/>
      <c r="BB53" s="567"/>
      <c r="BC53" s="567"/>
    </row>
    <row r="54" spans="1:55" s="582" customFormat="1" ht="11.25" x14ac:dyDescent="0.2">
      <c r="A54" s="625" t="s">
        <v>2008</v>
      </c>
      <c r="B54" s="633" t="s">
        <v>2012</v>
      </c>
      <c r="C54" s="615">
        <v>1</v>
      </c>
      <c r="D54" s="616">
        <v>2634559</v>
      </c>
      <c r="E54" s="616">
        <v>29682698.066666666</v>
      </c>
      <c r="F54" s="616"/>
      <c r="G54" s="616"/>
      <c r="H54" s="616"/>
      <c r="I54" s="616"/>
      <c r="J54" s="617">
        <v>1355700.1520833333</v>
      </c>
      <c r="K54" s="617">
        <v>922095.64999999991</v>
      </c>
      <c r="L54" s="616"/>
      <c r="M54" s="617">
        <v>2942057.6217086227</v>
      </c>
      <c r="N54" s="616">
        <v>1412187.658420139</v>
      </c>
      <c r="O54" s="616"/>
      <c r="P54" s="618">
        <v>36314739.148878761</v>
      </c>
      <c r="Q54" s="616"/>
      <c r="R54" s="616"/>
      <c r="S54" s="616"/>
      <c r="T54" s="616"/>
      <c r="U54" s="616">
        <v>0</v>
      </c>
      <c r="V54" s="618">
        <v>36314739.148878761</v>
      </c>
      <c r="W54" s="616">
        <v>2071208.5656828703</v>
      </c>
      <c r="X54" s="616"/>
      <c r="Y54" s="616">
        <v>175637.26666666666</v>
      </c>
      <c r="Z54" s="618">
        <v>2246845.8323495369</v>
      </c>
      <c r="AA54" s="617"/>
      <c r="AB54" s="616"/>
      <c r="AC54" s="616"/>
      <c r="AD54" s="616"/>
      <c r="AE54" s="618">
        <v>0</v>
      </c>
      <c r="AF54" s="618">
        <v>2246845.8323495369</v>
      </c>
      <c r="AG54" s="626">
        <v>3921100</v>
      </c>
      <c r="AH54" s="620">
        <v>2777500</v>
      </c>
      <c r="AI54" s="621">
        <v>3198828.9760855166</v>
      </c>
      <c r="AJ54" s="620">
        <v>1417800</v>
      </c>
      <c r="AK54" s="621">
        <v>170600</v>
      </c>
      <c r="AL54" s="620">
        <v>1063300</v>
      </c>
      <c r="AM54" s="620">
        <v>708900</v>
      </c>
      <c r="AN54" s="620"/>
      <c r="AO54" s="621"/>
      <c r="AP54" s="616"/>
      <c r="AQ54" s="629">
        <v>13258028.976085518</v>
      </c>
      <c r="AR54" s="620"/>
      <c r="AS54" s="620"/>
      <c r="AT54" s="622">
        <v>0</v>
      </c>
      <c r="AU54" s="618">
        <v>51819613.957313821</v>
      </c>
      <c r="AV54" s="567"/>
      <c r="AW54" s="567"/>
      <c r="AX54" s="567"/>
      <c r="AY54" s="567"/>
      <c r="AZ54" s="567"/>
      <c r="BA54" s="567"/>
      <c r="BB54" s="567"/>
      <c r="BC54" s="567"/>
    </row>
    <row r="55" spans="1:55" s="582" customFormat="1" ht="11.25" x14ac:dyDescent="0.2">
      <c r="A55" s="642" t="s">
        <v>2008</v>
      </c>
      <c r="B55" s="633" t="s">
        <v>2013</v>
      </c>
      <c r="C55" s="615">
        <v>4</v>
      </c>
      <c r="D55" s="616">
        <v>2263145</v>
      </c>
      <c r="E55" s="616">
        <v>101992401.33333333</v>
      </c>
      <c r="F55" s="616"/>
      <c r="G55" s="616"/>
      <c r="H55" s="616"/>
      <c r="I55" s="616"/>
      <c r="J55" s="617">
        <v>4658306.791666667</v>
      </c>
      <c r="K55" s="617">
        <v>3168403</v>
      </c>
      <c r="L55" s="616"/>
      <c r="M55" s="617">
        <v>10109172.724971065</v>
      </c>
      <c r="N55" s="616">
        <v>4852402.907986111</v>
      </c>
      <c r="O55" s="616"/>
      <c r="P55" s="618">
        <v>124780686.75795718</v>
      </c>
      <c r="Q55" s="616"/>
      <c r="R55" s="616"/>
      <c r="S55" s="616"/>
      <c r="T55" s="616"/>
      <c r="U55" s="616">
        <v>0</v>
      </c>
      <c r="V55" s="618">
        <v>124780686.75795718</v>
      </c>
      <c r="W55" s="616">
        <v>7116857.5983796287</v>
      </c>
      <c r="X55" s="616"/>
      <c r="Y55" s="616">
        <v>603505.33333333337</v>
      </c>
      <c r="Z55" s="618">
        <v>7720362.9317129618</v>
      </c>
      <c r="AA55" s="617"/>
      <c r="AB55" s="616"/>
      <c r="AC55" s="616"/>
      <c r="AD55" s="616"/>
      <c r="AE55" s="618">
        <v>0</v>
      </c>
      <c r="AF55" s="618">
        <v>7720362.9317129618</v>
      </c>
      <c r="AG55" s="626">
        <v>13473300</v>
      </c>
      <c r="AH55" s="620">
        <v>9543600</v>
      </c>
      <c r="AI55" s="621">
        <v>10991462.029255075</v>
      </c>
      <c r="AJ55" s="620">
        <v>4871500</v>
      </c>
      <c r="AK55" s="621">
        <v>586100</v>
      </c>
      <c r="AL55" s="620">
        <v>3653700</v>
      </c>
      <c r="AM55" s="620">
        <v>2435800</v>
      </c>
      <c r="AN55" s="620"/>
      <c r="AO55" s="621"/>
      <c r="AP55" s="616"/>
      <c r="AQ55" s="629">
        <v>45555462.029255077</v>
      </c>
      <c r="AR55" s="620"/>
      <c r="AS55" s="620"/>
      <c r="AT55" s="622">
        <v>0</v>
      </c>
      <c r="AU55" s="618">
        <v>178056511.71892521</v>
      </c>
      <c r="AV55" s="567"/>
      <c r="AW55" s="567"/>
      <c r="AX55" s="567"/>
      <c r="AY55" s="567"/>
      <c r="AZ55" s="567"/>
      <c r="BA55" s="567"/>
      <c r="BB55" s="567"/>
      <c r="BC55" s="567"/>
    </row>
    <row r="56" spans="1:55" s="581" customFormat="1" ht="12" thickBot="1" x14ac:dyDescent="0.25">
      <c r="A56" s="625" t="s">
        <v>2008</v>
      </c>
      <c r="B56" s="633" t="s">
        <v>2014</v>
      </c>
      <c r="C56" s="615">
        <v>1</v>
      </c>
      <c r="D56" s="616">
        <v>2047409</v>
      </c>
      <c r="E56" s="616">
        <v>23067474.733333334</v>
      </c>
      <c r="F56" s="616"/>
      <c r="G56" s="616"/>
      <c r="H56" s="616"/>
      <c r="I56" s="616"/>
      <c r="J56" s="617">
        <v>1053562.5479166666</v>
      </c>
      <c r="K56" s="617">
        <v>716593.14999999991</v>
      </c>
      <c r="L56" s="616"/>
      <c r="M56" s="617">
        <v>2286377.0571108218</v>
      </c>
      <c r="N56" s="616">
        <v>1097460.9874131945</v>
      </c>
      <c r="O56" s="616"/>
      <c r="P56" s="618">
        <v>28221468.475774016</v>
      </c>
      <c r="Q56" s="616"/>
      <c r="R56" s="616"/>
      <c r="S56" s="616"/>
      <c r="T56" s="616"/>
      <c r="U56" s="616">
        <v>0</v>
      </c>
      <c r="V56" s="618">
        <v>28221468.475774016</v>
      </c>
      <c r="W56" s="616">
        <v>1609609.4482060187</v>
      </c>
      <c r="X56" s="616"/>
      <c r="Y56" s="616">
        <v>136493.93333333332</v>
      </c>
      <c r="Z56" s="618">
        <v>1746103.381539352</v>
      </c>
      <c r="AA56" s="617"/>
      <c r="AB56" s="616"/>
      <c r="AC56" s="616"/>
      <c r="AD56" s="616"/>
      <c r="AE56" s="618">
        <v>0</v>
      </c>
      <c r="AF56" s="618">
        <v>1746103.381539352</v>
      </c>
      <c r="AG56" s="626">
        <v>3047200</v>
      </c>
      <c r="AH56" s="620">
        <v>2158500</v>
      </c>
      <c r="AI56" s="621">
        <v>2485923.1602322329</v>
      </c>
      <c r="AJ56" s="620">
        <v>1101800</v>
      </c>
      <c r="AK56" s="621">
        <v>132600</v>
      </c>
      <c r="AL56" s="620">
        <v>826300</v>
      </c>
      <c r="AM56" s="620">
        <v>550900</v>
      </c>
      <c r="AN56" s="620"/>
      <c r="AO56" s="621"/>
      <c r="AP56" s="616"/>
      <c r="AQ56" s="629">
        <v>10303223.160232233</v>
      </c>
      <c r="AR56" s="620"/>
      <c r="AS56" s="620"/>
      <c r="AT56" s="622">
        <v>0</v>
      </c>
      <c r="AU56" s="618">
        <v>40270795.017545603</v>
      </c>
      <c r="AV56" s="567"/>
      <c r="AW56" s="567"/>
      <c r="AX56" s="567"/>
      <c r="AY56" s="567"/>
      <c r="AZ56" s="567"/>
      <c r="BA56" s="567"/>
      <c r="BB56" s="567"/>
      <c r="BC56" s="567"/>
    </row>
    <row r="57" spans="1:55" s="581" customFormat="1" ht="12.75" thickTop="1" thickBot="1" x14ac:dyDescent="0.25">
      <c r="A57" s="609" t="s">
        <v>2015</v>
      </c>
      <c r="B57" s="610"/>
      <c r="C57" s="611">
        <f>SUM(C58:C58)</f>
        <v>4</v>
      </c>
      <c r="D57" s="612">
        <f>+C58*D58</f>
        <v>12575540</v>
      </c>
      <c r="E57" s="612">
        <v>141684417.33333334</v>
      </c>
      <c r="F57" s="612">
        <v>0</v>
      </c>
      <c r="G57" s="612">
        <v>0</v>
      </c>
      <c r="H57" s="612">
        <v>0</v>
      </c>
      <c r="I57" s="612">
        <v>0</v>
      </c>
      <c r="J57" s="612">
        <v>6471163.291666666</v>
      </c>
      <c r="K57" s="612">
        <v>4401439</v>
      </c>
      <c r="L57" s="612">
        <v>0</v>
      </c>
      <c r="M57" s="612">
        <v>14043323.115596065</v>
      </c>
      <c r="N57" s="612">
        <v>6740795.095486111</v>
      </c>
      <c r="O57" s="612">
        <v>0</v>
      </c>
      <c r="P57" s="612">
        <v>173341137.83608216</v>
      </c>
      <c r="Q57" s="612">
        <v>0</v>
      </c>
      <c r="R57" s="612">
        <v>0</v>
      </c>
      <c r="S57" s="612">
        <v>0</v>
      </c>
      <c r="T57" s="612">
        <v>0</v>
      </c>
      <c r="U57" s="612">
        <v>0</v>
      </c>
      <c r="V57" s="612">
        <v>173341137.83608216</v>
      </c>
      <c r="W57" s="612">
        <v>9886499.4733796287</v>
      </c>
      <c r="X57" s="612">
        <v>0</v>
      </c>
      <c r="Y57" s="612">
        <v>838369.33333333337</v>
      </c>
      <c r="Z57" s="612">
        <v>10724868.806712963</v>
      </c>
      <c r="AA57" s="612">
        <v>0</v>
      </c>
      <c r="AB57" s="612">
        <v>0</v>
      </c>
      <c r="AC57" s="612">
        <v>0</v>
      </c>
      <c r="AD57" s="612">
        <v>0</v>
      </c>
      <c r="AE57" s="612">
        <v>0</v>
      </c>
      <c r="AF57" s="612">
        <v>10724868.806712963</v>
      </c>
      <c r="AG57" s="612">
        <v>19556700</v>
      </c>
      <c r="AH57" s="612">
        <v>13852700</v>
      </c>
      <c r="AI57" s="612">
        <v>15852303.108487725</v>
      </c>
      <c r="AJ57" s="612">
        <v>6767400</v>
      </c>
      <c r="AK57" s="612">
        <v>850700</v>
      </c>
      <c r="AL57" s="612">
        <v>5075500</v>
      </c>
      <c r="AM57" s="612">
        <v>3383700</v>
      </c>
      <c r="AN57" s="612">
        <v>0</v>
      </c>
      <c r="AO57" s="612">
        <v>0</v>
      </c>
      <c r="AP57" s="612">
        <v>0</v>
      </c>
      <c r="AQ57" s="623">
        <v>65339003.108487725</v>
      </c>
      <c r="AR57" s="624">
        <v>7000000</v>
      </c>
      <c r="AS57" s="612">
        <v>0</v>
      </c>
      <c r="AT57" s="624">
        <v>7000000</v>
      </c>
      <c r="AU57" s="612">
        <v>249405009.75128284</v>
      </c>
      <c r="AV57" s="567"/>
      <c r="AW57" s="580"/>
      <c r="AX57" s="580"/>
      <c r="AY57" s="580"/>
      <c r="AZ57" s="580"/>
      <c r="BA57" s="580"/>
      <c r="BB57" s="580"/>
      <c r="BC57" s="580"/>
    </row>
    <row r="58" spans="1:55" s="582" customFormat="1" ht="12.75" thickTop="1" thickBot="1" x14ac:dyDescent="0.25">
      <c r="A58" s="625" t="s">
        <v>2016</v>
      </c>
      <c r="B58" s="633" t="s">
        <v>2017</v>
      </c>
      <c r="C58" s="615">
        <v>4</v>
      </c>
      <c r="D58" s="616">
        <v>3143885</v>
      </c>
      <c r="E58" s="616">
        <v>141684417.33333334</v>
      </c>
      <c r="F58" s="616"/>
      <c r="G58" s="616"/>
      <c r="H58" s="616"/>
      <c r="I58" s="616"/>
      <c r="J58" s="617">
        <v>6471163.291666666</v>
      </c>
      <c r="K58" s="617">
        <v>4401439</v>
      </c>
      <c r="L58" s="616"/>
      <c r="M58" s="617">
        <v>14043323.115596065</v>
      </c>
      <c r="N58" s="616">
        <v>6740795.095486111</v>
      </c>
      <c r="O58" s="616"/>
      <c r="P58" s="618">
        <v>173341137.83608216</v>
      </c>
      <c r="Q58" s="616"/>
      <c r="R58" s="616"/>
      <c r="S58" s="616"/>
      <c r="T58" s="616"/>
      <c r="U58" s="616">
        <v>0</v>
      </c>
      <c r="V58" s="618">
        <v>173341137.83608216</v>
      </c>
      <c r="W58" s="616">
        <v>9886499.4733796287</v>
      </c>
      <c r="X58" s="616"/>
      <c r="Y58" s="616">
        <v>838369.33333333337</v>
      </c>
      <c r="Z58" s="618">
        <v>10724868.806712963</v>
      </c>
      <c r="AA58" s="616"/>
      <c r="AB58" s="616"/>
      <c r="AC58" s="616"/>
      <c r="AD58" s="616"/>
      <c r="AE58" s="618">
        <v>0</v>
      </c>
      <c r="AF58" s="618">
        <v>10724868.806712963</v>
      </c>
      <c r="AG58" s="626">
        <v>19556700</v>
      </c>
      <c r="AH58" s="620">
        <v>13852700</v>
      </c>
      <c r="AI58" s="621">
        <v>15852303.108487725</v>
      </c>
      <c r="AJ58" s="620">
        <v>6767400</v>
      </c>
      <c r="AK58" s="621">
        <v>850700</v>
      </c>
      <c r="AL58" s="620">
        <v>5075500</v>
      </c>
      <c r="AM58" s="620">
        <v>3383700</v>
      </c>
      <c r="AN58" s="620"/>
      <c r="AO58" s="621"/>
      <c r="AP58" s="616"/>
      <c r="AQ58" s="629">
        <v>65339003.108487725</v>
      </c>
      <c r="AR58" s="620">
        <v>7000000</v>
      </c>
      <c r="AS58" s="620"/>
      <c r="AT58" s="622">
        <v>7000000</v>
      </c>
      <c r="AU58" s="618">
        <v>249405009.75128284</v>
      </c>
      <c r="AV58" s="567"/>
      <c r="AW58" s="567"/>
      <c r="AX58" s="567"/>
      <c r="AY58" s="567"/>
      <c r="AZ58" s="567"/>
      <c r="BA58" s="567"/>
      <c r="BB58" s="567"/>
      <c r="BC58" s="567"/>
    </row>
    <row r="59" spans="1:55" s="582" customFormat="1" ht="12.75" thickTop="1" thickBot="1" x14ac:dyDescent="0.25">
      <c r="A59" s="609" t="s">
        <v>2018</v>
      </c>
      <c r="B59" s="610"/>
      <c r="C59" s="611">
        <f>SUM(C60:C61)</f>
        <v>12</v>
      </c>
      <c r="D59" s="612">
        <f>+D60*C60+D61*C61</f>
        <v>25348892</v>
      </c>
      <c r="E59" s="612">
        <v>285597516.53333336</v>
      </c>
      <c r="F59" s="612">
        <v>0</v>
      </c>
      <c r="G59" s="612">
        <v>0</v>
      </c>
      <c r="H59" s="612">
        <v>6675360</v>
      </c>
      <c r="I59" s="612">
        <v>0</v>
      </c>
      <c r="J59" s="612">
        <v>13416192.341666669</v>
      </c>
      <c r="K59" s="612">
        <v>11126552.199999999</v>
      </c>
      <c r="L59" s="612">
        <v>80732160</v>
      </c>
      <c r="M59" s="612">
        <v>29115000.741464119</v>
      </c>
      <c r="N59" s="612">
        <v>13975200.355902778</v>
      </c>
      <c r="O59" s="612">
        <v>0</v>
      </c>
      <c r="P59" s="612">
        <v>440637982.17236692</v>
      </c>
      <c r="Q59" s="612">
        <v>0</v>
      </c>
      <c r="R59" s="612">
        <v>0</v>
      </c>
      <c r="S59" s="612">
        <v>0</v>
      </c>
      <c r="T59" s="612">
        <v>0</v>
      </c>
      <c r="U59" s="612">
        <v>0</v>
      </c>
      <c r="V59" s="612">
        <v>440637982.17236692</v>
      </c>
      <c r="W59" s="612">
        <v>20496960.521990743</v>
      </c>
      <c r="X59" s="612">
        <v>0</v>
      </c>
      <c r="Y59" s="612">
        <v>1689926.1333333333</v>
      </c>
      <c r="Z59" s="612">
        <v>22186886.655324079</v>
      </c>
      <c r="AA59" s="612">
        <v>0</v>
      </c>
      <c r="AB59" s="612">
        <v>0</v>
      </c>
      <c r="AC59" s="612">
        <v>0</v>
      </c>
      <c r="AD59" s="612">
        <v>0</v>
      </c>
      <c r="AE59" s="612">
        <v>0</v>
      </c>
      <c r="AF59" s="612">
        <v>22186886.655324079</v>
      </c>
      <c r="AG59" s="612">
        <v>47994400</v>
      </c>
      <c r="AH59" s="612">
        <v>33996000</v>
      </c>
      <c r="AI59" s="612">
        <v>38594578.556319356</v>
      </c>
      <c r="AJ59" s="612">
        <v>17280800</v>
      </c>
      <c r="AK59" s="612">
        <v>2087700</v>
      </c>
      <c r="AL59" s="612">
        <v>12960600</v>
      </c>
      <c r="AM59" s="612">
        <v>8640400</v>
      </c>
      <c r="AN59" s="612">
        <v>0</v>
      </c>
      <c r="AO59" s="612">
        <v>0</v>
      </c>
      <c r="AP59" s="612">
        <v>0</v>
      </c>
      <c r="AQ59" s="623">
        <v>161554478.55631936</v>
      </c>
      <c r="AR59" s="624">
        <v>2000000</v>
      </c>
      <c r="AS59" s="612">
        <v>0</v>
      </c>
      <c r="AT59" s="624">
        <v>2000000</v>
      </c>
      <c r="AU59" s="612">
        <v>624379347.38401031</v>
      </c>
      <c r="AV59" s="567"/>
      <c r="AW59" s="580"/>
      <c r="AX59" s="580"/>
      <c r="AY59" s="580"/>
      <c r="AZ59" s="580"/>
      <c r="BA59" s="580"/>
      <c r="BB59" s="580"/>
      <c r="BC59" s="580"/>
    </row>
    <row r="60" spans="1:55" s="581" customFormat="1" ht="12" thickTop="1" x14ac:dyDescent="0.2">
      <c r="A60" s="625" t="s">
        <v>2019</v>
      </c>
      <c r="B60" s="633" t="s">
        <v>2020</v>
      </c>
      <c r="C60" s="615">
        <f>3+1</f>
        <v>4</v>
      </c>
      <c r="D60" s="616">
        <v>2579823</v>
      </c>
      <c r="E60" s="616">
        <v>116264023.2</v>
      </c>
      <c r="F60" s="616"/>
      <c r="G60" s="616"/>
      <c r="H60" s="616"/>
      <c r="I60" s="616"/>
      <c r="J60" s="617">
        <v>5310135.6749999998</v>
      </c>
      <c r="K60" s="617">
        <v>3611752.1999999997</v>
      </c>
      <c r="L60" s="616"/>
      <c r="M60" s="617">
        <v>11523731.93359375</v>
      </c>
      <c r="N60" s="616">
        <v>5531391.328125</v>
      </c>
      <c r="O60" s="616"/>
      <c r="P60" s="618">
        <v>142241034.33671874</v>
      </c>
      <c r="Q60" s="616"/>
      <c r="R60" s="616"/>
      <c r="S60" s="616"/>
      <c r="T60" s="616"/>
      <c r="U60" s="616">
        <v>0</v>
      </c>
      <c r="V60" s="618">
        <v>142241034.33671874</v>
      </c>
      <c r="W60" s="616">
        <v>8112707.28125</v>
      </c>
      <c r="X60" s="616"/>
      <c r="Y60" s="616">
        <v>687952.8</v>
      </c>
      <c r="Z60" s="618">
        <v>8800660.0812500007</v>
      </c>
      <c r="AA60" s="616"/>
      <c r="AB60" s="616"/>
      <c r="AC60" s="616"/>
      <c r="AD60" s="616"/>
      <c r="AE60" s="618">
        <v>0</v>
      </c>
      <c r="AF60" s="618">
        <v>8800660.0812500007</v>
      </c>
      <c r="AG60" s="626">
        <v>15598600</v>
      </c>
      <c r="AH60" s="620">
        <v>11049000</v>
      </c>
      <c r="AI60" s="621">
        <v>12696145.134322884</v>
      </c>
      <c r="AJ60" s="620">
        <v>5553200</v>
      </c>
      <c r="AK60" s="621">
        <v>678500</v>
      </c>
      <c r="AL60" s="620">
        <v>4164900</v>
      </c>
      <c r="AM60" s="620">
        <v>2776600</v>
      </c>
      <c r="AN60" s="620"/>
      <c r="AO60" s="621"/>
      <c r="AP60" s="616"/>
      <c r="AQ60" s="629">
        <v>52516945.134322882</v>
      </c>
      <c r="AR60" s="620">
        <v>2000000</v>
      </c>
      <c r="AS60" s="620"/>
      <c r="AT60" s="622">
        <v>2000000</v>
      </c>
      <c r="AU60" s="618">
        <v>203558639.55229163</v>
      </c>
      <c r="AV60" s="567"/>
      <c r="AW60" s="567"/>
      <c r="AX60" s="567"/>
      <c r="AY60" s="567"/>
      <c r="AZ60" s="567"/>
      <c r="BA60" s="567"/>
      <c r="BB60" s="567"/>
      <c r="BC60" s="567"/>
    </row>
    <row r="61" spans="1:55" s="581" customFormat="1" ht="12" thickBot="1" x14ac:dyDescent="0.25">
      <c r="A61" s="625" t="s">
        <v>2021</v>
      </c>
      <c r="B61" s="633" t="s">
        <v>2022</v>
      </c>
      <c r="C61" s="615">
        <f>4+4</f>
        <v>8</v>
      </c>
      <c r="D61" s="616">
        <v>1878700</v>
      </c>
      <c r="E61" s="616">
        <v>169333493.33333334</v>
      </c>
      <c r="F61" s="616"/>
      <c r="G61" s="616"/>
      <c r="H61" s="616">
        <v>6675360</v>
      </c>
      <c r="I61" s="616"/>
      <c r="J61" s="617">
        <v>8106056.6666666679</v>
      </c>
      <c r="K61" s="617">
        <v>7514800</v>
      </c>
      <c r="L61" s="641">
        <v>80732160</v>
      </c>
      <c r="M61" s="617">
        <v>17591268.807870369</v>
      </c>
      <c r="N61" s="616">
        <v>8443809.027777778</v>
      </c>
      <c r="O61" s="616"/>
      <c r="P61" s="618">
        <v>298396947.83564818</v>
      </c>
      <c r="Q61" s="616"/>
      <c r="R61" s="616"/>
      <c r="S61" s="616"/>
      <c r="T61" s="616"/>
      <c r="U61" s="616">
        <v>0</v>
      </c>
      <c r="V61" s="618">
        <v>298396947.83564818</v>
      </c>
      <c r="W61" s="616">
        <v>12384253.240740743</v>
      </c>
      <c r="X61" s="616"/>
      <c r="Y61" s="616">
        <v>1001973.3333333334</v>
      </c>
      <c r="Z61" s="618">
        <v>13386226.574074076</v>
      </c>
      <c r="AA61" s="616"/>
      <c r="AB61" s="616"/>
      <c r="AC61" s="616"/>
      <c r="AD61" s="616"/>
      <c r="AE61" s="618">
        <v>0</v>
      </c>
      <c r="AF61" s="618">
        <v>13386226.574074076</v>
      </c>
      <c r="AG61" s="626">
        <v>32395800</v>
      </c>
      <c r="AH61" s="620">
        <v>22947000</v>
      </c>
      <c r="AI61" s="621">
        <v>25898433.421996474</v>
      </c>
      <c r="AJ61" s="620">
        <v>11727600</v>
      </c>
      <c r="AK61" s="621">
        <v>1409200</v>
      </c>
      <c r="AL61" s="620">
        <v>8795700</v>
      </c>
      <c r="AM61" s="620">
        <v>5863800</v>
      </c>
      <c r="AN61" s="620"/>
      <c r="AO61" s="621"/>
      <c r="AP61" s="616"/>
      <c r="AQ61" s="629">
        <v>109037533.42199647</v>
      </c>
      <c r="AR61" s="620"/>
      <c r="AS61" s="620"/>
      <c r="AT61" s="622">
        <v>0</v>
      </c>
      <c r="AU61" s="618">
        <v>420820707.83171874</v>
      </c>
      <c r="AV61" s="567"/>
      <c r="AW61" s="567"/>
      <c r="AX61" s="567"/>
      <c r="AY61" s="567"/>
      <c r="AZ61" s="567"/>
      <c r="BA61" s="567"/>
      <c r="BB61" s="567"/>
      <c r="BC61" s="567"/>
    </row>
    <row r="62" spans="1:55" s="581" customFormat="1" ht="12.75" thickTop="1" thickBot="1" x14ac:dyDescent="0.25">
      <c r="A62" s="643" t="s">
        <v>2023</v>
      </c>
      <c r="B62" s="644"/>
      <c r="C62" s="645">
        <f>C59+C57+C42+C34+C18+C15</f>
        <v>114</v>
      </c>
      <c r="D62" s="646">
        <f>D15+D18+D34+D42+D57+D59</f>
        <v>731065529</v>
      </c>
      <c r="E62" s="646">
        <f>E15+E18+E34+E42+E57+E59+1120</f>
        <v>8236672746.7333336</v>
      </c>
      <c r="F62" s="646">
        <f t="shared" ref="F62:O62" si="1">F15+F18+F34+F42+F57+F59</f>
        <v>774808846.9333334</v>
      </c>
      <c r="G62" s="646">
        <f t="shared" si="1"/>
        <v>1833284537.5</v>
      </c>
      <c r="H62" s="646">
        <f t="shared" si="1"/>
        <v>6675360</v>
      </c>
      <c r="I62" s="646">
        <f t="shared" si="1"/>
        <v>0</v>
      </c>
      <c r="J62" s="646">
        <f t="shared" si="1"/>
        <v>495685861.56770837</v>
      </c>
      <c r="K62" s="646">
        <f t="shared" si="1"/>
        <v>339148027.62499994</v>
      </c>
      <c r="L62" s="646">
        <f t="shared" si="1"/>
        <v>80732160</v>
      </c>
      <c r="M62" s="646">
        <f t="shared" si="1"/>
        <v>1075707164.8604782</v>
      </c>
      <c r="N62" s="646">
        <f t="shared" si="1"/>
        <v>516339439.13302958</v>
      </c>
      <c r="O62" s="646">
        <f t="shared" si="1"/>
        <v>0</v>
      </c>
      <c r="P62" s="646">
        <f>SUM(E62:O62)</f>
        <v>13359054144.352884</v>
      </c>
      <c r="Q62" s="646">
        <f>Q15+Q18+Q34+Q42+Q57+Q59</f>
        <v>0</v>
      </c>
      <c r="R62" s="646">
        <f>R15+R18+R34+R42+R57+R59</f>
        <v>0</v>
      </c>
      <c r="S62" s="646">
        <f>S15+S18+S34+S42+S57+S59</f>
        <v>0</v>
      </c>
      <c r="T62" s="646">
        <f>T15+T18+T34+T42+T57+T59</f>
        <v>0</v>
      </c>
      <c r="U62" s="647">
        <f>SUM(Q62:T62)</f>
        <v>0</v>
      </c>
      <c r="V62" s="647">
        <f>P62+U62</f>
        <v>13359054144.352884</v>
      </c>
      <c r="W62" s="646">
        <f>W15+W18+W34+W42+W57+W59</f>
        <v>757297844.06177664</v>
      </c>
      <c r="X62" s="646">
        <f>X15+X18+X34+X42+X57+X59</f>
        <v>173000000</v>
      </c>
      <c r="Y62" s="646">
        <f>Y15+Y18+Y34+Y42+Y57+Y59</f>
        <v>53322369.666666664</v>
      </c>
      <c r="Z62" s="646">
        <f>SUM(W62:Y62)</f>
        <v>983620213.72844326</v>
      </c>
      <c r="AA62" s="646">
        <f>AA15+AA18+AA34+AA42+AA57+AA59</f>
        <v>860834640</v>
      </c>
      <c r="AB62" s="646">
        <f>AB15+AB18+AB34+AB42+AB57+AB59</f>
        <v>92102736</v>
      </c>
      <c r="AC62" s="646">
        <f>AC15+AC18+AC34+AC42+AC57+AC59</f>
        <v>0</v>
      </c>
      <c r="AD62" s="646">
        <f>AD15+AD18+AD34+AD42+AD57+AD59</f>
        <v>0</v>
      </c>
      <c r="AE62" s="646">
        <f>SUM(AA62:AD62)</f>
        <v>952937376</v>
      </c>
      <c r="AF62" s="646">
        <f>Z62+AE62</f>
        <v>1936557589.7284431</v>
      </c>
      <c r="AG62" s="646">
        <f>AG15+AG18+AG34+AG42+AG57+AG59</f>
        <v>1451032900</v>
      </c>
      <c r="AH62" s="646">
        <f>AH15+AH18+AH34+AH42+AH57+AH59</f>
        <v>1027815500</v>
      </c>
      <c r="AI62" s="646">
        <f>AI15+AI18+AI34+AI42+AI57+AI59-502</f>
        <v>1196612070.320024</v>
      </c>
      <c r="AJ62" s="646">
        <f t="shared" ref="AJ62:AP62" si="2">AJ15+AJ18+AJ34+AJ42+AJ57+AJ59</f>
        <v>528545600</v>
      </c>
      <c r="AK62" s="646">
        <f t="shared" si="2"/>
        <v>63119900</v>
      </c>
      <c r="AL62" s="646">
        <f t="shared" si="2"/>
        <v>396409300</v>
      </c>
      <c r="AM62" s="646">
        <f t="shared" si="2"/>
        <v>264273300</v>
      </c>
      <c r="AN62" s="646">
        <f t="shared" si="2"/>
        <v>0</v>
      </c>
      <c r="AO62" s="646">
        <f t="shared" si="2"/>
        <v>0</v>
      </c>
      <c r="AP62" s="646">
        <f t="shared" si="2"/>
        <v>0</v>
      </c>
      <c r="AQ62" s="647">
        <f>SUM(AG62:AP62)</f>
        <v>4927808570.3200245</v>
      </c>
      <c r="AR62" s="646">
        <f>AR15+AR18+AR34+AR42+AR57+AR59</f>
        <v>70000000</v>
      </c>
      <c r="AS62" s="646">
        <f>AS15+AS18+AS34+AS42+AS57+AS59</f>
        <v>0</v>
      </c>
      <c r="AT62" s="647">
        <f>SUM(AR62:AS62)</f>
        <v>70000000</v>
      </c>
      <c r="AU62" s="648">
        <f>V62+AF62+AQ62</f>
        <v>20223420304.401352</v>
      </c>
      <c r="AV62" s="567"/>
      <c r="AW62" s="580"/>
      <c r="AX62" s="580"/>
      <c r="AY62" s="580"/>
      <c r="AZ62" s="580"/>
      <c r="BA62" s="580"/>
      <c r="BB62" s="580"/>
      <c r="BC62" s="580"/>
    </row>
    <row r="63" spans="1:55" s="581" customFormat="1" ht="12.75" hidden="1" thickTop="1" thickBot="1" x14ac:dyDescent="0.25">
      <c r="A63" s="649" t="s">
        <v>2024</v>
      </c>
      <c r="B63" s="650"/>
      <c r="C63" s="651"/>
      <c r="D63" s="652"/>
      <c r="E63" s="652"/>
      <c r="F63" s="652"/>
      <c r="G63" s="652"/>
      <c r="H63" s="652"/>
      <c r="I63" s="652"/>
      <c r="J63" s="652"/>
      <c r="K63" s="652"/>
      <c r="L63" s="652"/>
      <c r="M63" s="652"/>
      <c r="N63" s="652"/>
      <c r="O63" s="652"/>
      <c r="P63" s="652"/>
      <c r="Q63" s="652"/>
      <c r="R63" s="652"/>
      <c r="S63" s="652"/>
      <c r="T63" s="653"/>
      <c r="U63" s="654"/>
      <c r="V63" s="652"/>
      <c r="W63" s="652"/>
      <c r="X63" s="652"/>
      <c r="Y63" s="652"/>
      <c r="Z63" s="652"/>
      <c r="AA63" s="652"/>
      <c r="AB63" s="652"/>
      <c r="AC63" s="652"/>
      <c r="AD63" s="652"/>
      <c r="AE63" s="652"/>
      <c r="AF63" s="652"/>
      <c r="AG63" s="654"/>
      <c r="AH63" s="654"/>
      <c r="AI63" s="654"/>
      <c r="AJ63" s="654"/>
      <c r="AK63" s="654"/>
      <c r="AL63" s="654"/>
      <c r="AM63" s="654"/>
      <c r="AN63" s="654"/>
      <c r="AO63" s="652"/>
      <c r="AP63" s="653"/>
      <c r="AQ63" s="654"/>
      <c r="AR63" s="654"/>
      <c r="AS63" s="654"/>
      <c r="AT63" s="654"/>
      <c r="AU63" s="652"/>
      <c r="AV63" s="567"/>
      <c r="AW63" s="580"/>
      <c r="AX63" s="580"/>
      <c r="AY63" s="580"/>
      <c r="AZ63" s="580"/>
      <c r="BA63" s="580"/>
      <c r="BB63" s="580"/>
      <c r="BC63" s="580"/>
    </row>
    <row r="64" spans="1:55" s="567" customFormat="1" ht="12.75" hidden="1" thickTop="1" thickBot="1" x14ac:dyDescent="0.25">
      <c r="A64" s="625"/>
      <c r="B64" s="633"/>
      <c r="C64" s="615"/>
      <c r="D64" s="616"/>
      <c r="E64" s="616"/>
      <c r="F64" s="616"/>
      <c r="G64" s="616"/>
      <c r="H64" s="616"/>
      <c r="I64" s="616"/>
      <c r="J64" s="616"/>
      <c r="K64" s="616"/>
      <c r="L64" s="616"/>
      <c r="M64" s="616"/>
      <c r="N64" s="616"/>
      <c r="O64" s="616"/>
      <c r="P64" s="616">
        <f>SUM(E64:O64)</f>
        <v>0</v>
      </c>
      <c r="Q64" s="616"/>
      <c r="R64" s="616"/>
      <c r="S64" s="616"/>
      <c r="T64" s="621"/>
      <c r="U64" s="620">
        <f>SUM(Q64:T64)</f>
        <v>0</v>
      </c>
      <c r="V64" s="616">
        <f>P64+U64</f>
        <v>0</v>
      </c>
      <c r="W64" s="616"/>
      <c r="X64" s="616"/>
      <c r="Y64" s="616"/>
      <c r="Z64" s="616"/>
      <c r="AA64" s="616"/>
      <c r="AB64" s="616"/>
      <c r="AC64" s="616"/>
      <c r="AD64" s="616"/>
      <c r="AE64" s="616">
        <f>SUM(AA64:AD64)</f>
        <v>0</v>
      </c>
      <c r="AF64" s="616"/>
      <c r="AG64" s="620"/>
      <c r="AH64" s="620"/>
      <c r="AI64" s="620"/>
      <c r="AJ64" s="620"/>
      <c r="AK64" s="620"/>
      <c r="AL64" s="620"/>
      <c r="AM64" s="620"/>
      <c r="AN64" s="620"/>
      <c r="AO64" s="616"/>
      <c r="AP64" s="621"/>
      <c r="AQ64" s="620">
        <f>SUM(AG64:AP64)</f>
        <v>0</v>
      </c>
      <c r="AR64" s="620"/>
      <c r="AS64" s="620"/>
      <c r="AT64" s="622">
        <f>SUM(AR64:AS64)</f>
        <v>0</v>
      </c>
      <c r="AU64" s="618"/>
    </row>
    <row r="65" spans="1:55" s="567" customFormat="1" ht="12.75" hidden="1" thickTop="1" thickBot="1" x14ac:dyDescent="0.25">
      <c r="A65" s="655"/>
      <c r="B65" s="633"/>
      <c r="C65" s="615"/>
      <c r="D65" s="616"/>
      <c r="E65" s="616"/>
      <c r="F65" s="616"/>
      <c r="G65" s="616"/>
      <c r="H65" s="616"/>
      <c r="I65" s="616"/>
      <c r="J65" s="616"/>
      <c r="K65" s="616"/>
      <c r="L65" s="616"/>
      <c r="M65" s="616"/>
      <c r="N65" s="616"/>
      <c r="O65" s="616"/>
      <c r="P65" s="616">
        <f>SUM(E65:O65)</f>
        <v>0</v>
      </c>
      <c r="Q65" s="616"/>
      <c r="R65" s="616"/>
      <c r="S65" s="616"/>
      <c r="T65" s="621"/>
      <c r="U65" s="620">
        <f>SUM(Q65:T65)</f>
        <v>0</v>
      </c>
      <c r="V65" s="616">
        <f>P65+U65</f>
        <v>0</v>
      </c>
      <c r="W65" s="616"/>
      <c r="X65" s="616"/>
      <c r="Y65" s="616"/>
      <c r="Z65" s="616"/>
      <c r="AA65" s="616"/>
      <c r="AB65" s="616"/>
      <c r="AC65" s="616"/>
      <c r="AD65" s="616"/>
      <c r="AE65" s="616">
        <f>SUM(AA65:AD65)</f>
        <v>0</v>
      </c>
      <c r="AF65" s="616"/>
      <c r="AG65" s="620"/>
      <c r="AH65" s="656"/>
      <c r="AI65" s="656"/>
      <c r="AJ65" s="656"/>
      <c r="AK65" s="620"/>
      <c r="AL65" s="620"/>
      <c r="AM65" s="656"/>
      <c r="AN65" s="656"/>
      <c r="AO65" s="616"/>
      <c r="AP65" s="621"/>
      <c r="AQ65" s="620">
        <f>SUM(AG65:AP65)</f>
        <v>0</v>
      </c>
      <c r="AR65" s="620"/>
      <c r="AS65" s="620"/>
      <c r="AT65" s="622">
        <f>SUM(AR65:AS65)</f>
        <v>0</v>
      </c>
      <c r="AU65" s="618"/>
    </row>
    <row r="66" spans="1:55" s="567" customFormat="1" ht="15" hidden="1" customHeight="1" thickTop="1" thickBot="1" x14ac:dyDescent="0.25">
      <c r="A66" s="643" t="s">
        <v>2025</v>
      </c>
      <c r="B66" s="657"/>
      <c r="C66" s="658">
        <f t="shared" ref="C66:AT66" si="3">SUM(C64:C65)</f>
        <v>0</v>
      </c>
      <c r="D66" s="659">
        <f t="shared" si="3"/>
        <v>0</v>
      </c>
      <c r="E66" s="659">
        <f t="shared" si="3"/>
        <v>0</v>
      </c>
      <c r="F66" s="659">
        <f t="shared" si="3"/>
        <v>0</v>
      </c>
      <c r="G66" s="659">
        <f t="shared" si="3"/>
        <v>0</v>
      </c>
      <c r="H66" s="659">
        <f t="shared" si="3"/>
        <v>0</v>
      </c>
      <c r="I66" s="659">
        <f t="shared" si="3"/>
        <v>0</v>
      </c>
      <c r="J66" s="659">
        <f t="shared" si="3"/>
        <v>0</v>
      </c>
      <c r="K66" s="659">
        <f t="shared" si="3"/>
        <v>0</v>
      </c>
      <c r="L66" s="659">
        <f t="shared" si="3"/>
        <v>0</v>
      </c>
      <c r="M66" s="659">
        <f t="shared" si="3"/>
        <v>0</v>
      </c>
      <c r="N66" s="659">
        <f t="shared" si="3"/>
        <v>0</v>
      </c>
      <c r="O66" s="659">
        <f t="shared" si="3"/>
        <v>0</v>
      </c>
      <c r="P66" s="659">
        <f t="shared" si="3"/>
        <v>0</v>
      </c>
      <c r="Q66" s="659">
        <f t="shared" si="3"/>
        <v>0</v>
      </c>
      <c r="R66" s="659">
        <f t="shared" si="3"/>
        <v>0</v>
      </c>
      <c r="S66" s="659">
        <f t="shared" si="3"/>
        <v>0</v>
      </c>
      <c r="T66" s="659">
        <f t="shared" si="3"/>
        <v>0</v>
      </c>
      <c r="U66" s="660">
        <f t="shared" si="3"/>
        <v>0</v>
      </c>
      <c r="V66" s="660">
        <f t="shared" si="3"/>
        <v>0</v>
      </c>
      <c r="W66" s="659">
        <f t="shared" si="3"/>
        <v>0</v>
      </c>
      <c r="X66" s="659">
        <f t="shared" si="3"/>
        <v>0</v>
      </c>
      <c r="Y66" s="659">
        <f t="shared" si="3"/>
        <v>0</v>
      </c>
      <c r="Z66" s="659">
        <f t="shared" si="3"/>
        <v>0</v>
      </c>
      <c r="AA66" s="659">
        <f t="shared" si="3"/>
        <v>0</v>
      </c>
      <c r="AB66" s="659">
        <f t="shared" si="3"/>
        <v>0</v>
      </c>
      <c r="AC66" s="659">
        <f t="shared" si="3"/>
        <v>0</v>
      </c>
      <c r="AD66" s="659">
        <f t="shared" si="3"/>
        <v>0</v>
      </c>
      <c r="AE66" s="659">
        <f t="shared" si="3"/>
        <v>0</v>
      </c>
      <c r="AF66" s="659">
        <f t="shared" si="3"/>
        <v>0</v>
      </c>
      <c r="AG66" s="659">
        <f t="shared" si="3"/>
        <v>0</v>
      </c>
      <c r="AH66" s="659">
        <f t="shared" si="3"/>
        <v>0</v>
      </c>
      <c r="AI66" s="659">
        <f t="shared" si="3"/>
        <v>0</v>
      </c>
      <c r="AJ66" s="659">
        <f t="shared" si="3"/>
        <v>0</v>
      </c>
      <c r="AK66" s="659">
        <f t="shared" si="3"/>
        <v>0</v>
      </c>
      <c r="AL66" s="659">
        <f t="shared" si="3"/>
        <v>0</v>
      </c>
      <c r="AM66" s="659">
        <f t="shared" si="3"/>
        <v>0</v>
      </c>
      <c r="AN66" s="659">
        <f t="shared" si="3"/>
        <v>0</v>
      </c>
      <c r="AO66" s="659">
        <f t="shared" si="3"/>
        <v>0</v>
      </c>
      <c r="AP66" s="659">
        <f t="shared" si="3"/>
        <v>0</v>
      </c>
      <c r="AQ66" s="660">
        <f t="shared" si="3"/>
        <v>0</v>
      </c>
      <c r="AR66" s="659">
        <f t="shared" si="3"/>
        <v>0</v>
      </c>
      <c r="AS66" s="659">
        <f t="shared" si="3"/>
        <v>0</v>
      </c>
      <c r="AT66" s="659">
        <f t="shared" si="3"/>
        <v>0</v>
      </c>
      <c r="AU66" s="661">
        <f>V66+AF66+AQ66</f>
        <v>0</v>
      </c>
      <c r="AW66" s="580"/>
      <c r="AX66" s="580"/>
      <c r="AY66" s="580"/>
      <c r="AZ66" s="580"/>
      <c r="BA66" s="580"/>
      <c r="BB66" s="580"/>
      <c r="BC66" s="580"/>
    </row>
    <row r="67" spans="1:55" s="567" customFormat="1" ht="12.75" thickTop="1" thickBot="1" x14ac:dyDescent="0.25">
      <c r="A67" s="643" t="s">
        <v>2026</v>
      </c>
      <c r="B67" s="657"/>
      <c r="C67" s="658">
        <f t="shared" ref="C67:O67" si="4">C62+C66</f>
        <v>114</v>
      </c>
      <c r="D67" s="659">
        <f t="shared" si="4"/>
        <v>731065529</v>
      </c>
      <c r="E67" s="659">
        <f t="shared" si="4"/>
        <v>8236672746.7333336</v>
      </c>
      <c r="F67" s="659">
        <f t="shared" si="4"/>
        <v>774808846.9333334</v>
      </c>
      <c r="G67" s="659">
        <f t="shared" si="4"/>
        <v>1833284537.5</v>
      </c>
      <c r="H67" s="659">
        <f t="shared" si="4"/>
        <v>6675360</v>
      </c>
      <c r="I67" s="659">
        <f t="shared" si="4"/>
        <v>0</v>
      </c>
      <c r="J67" s="659">
        <f t="shared" si="4"/>
        <v>495685861.56770837</v>
      </c>
      <c r="K67" s="659">
        <f t="shared" si="4"/>
        <v>339148027.62499994</v>
      </c>
      <c r="L67" s="659">
        <f t="shared" si="4"/>
        <v>80732160</v>
      </c>
      <c r="M67" s="659">
        <f t="shared" si="4"/>
        <v>1075707164.8604782</v>
      </c>
      <c r="N67" s="659">
        <f t="shared" si="4"/>
        <v>516339439.13302958</v>
      </c>
      <c r="O67" s="659">
        <f t="shared" si="4"/>
        <v>0</v>
      </c>
      <c r="P67" s="659">
        <f>SUM(E67:O67)</f>
        <v>13359054144.352884</v>
      </c>
      <c r="Q67" s="659">
        <f>Q62+Q66</f>
        <v>0</v>
      </c>
      <c r="R67" s="659">
        <f>R62+R66</f>
        <v>0</v>
      </c>
      <c r="S67" s="659">
        <f>S62+S66</f>
        <v>0</v>
      </c>
      <c r="T67" s="659">
        <f>T62+T66</f>
        <v>0</v>
      </c>
      <c r="U67" s="660">
        <f>SUM(Q67:T67)</f>
        <v>0</v>
      </c>
      <c r="V67" s="660">
        <f>P67+U67</f>
        <v>13359054144.352884</v>
      </c>
      <c r="W67" s="659">
        <f>W62+W66</f>
        <v>757297844.06177664</v>
      </c>
      <c r="X67" s="659">
        <f>X62+X66</f>
        <v>173000000</v>
      </c>
      <c r="Y67" s="659">
        <f>Y62+Y66</f>
        <v>53322369.666666664</v>
      </c>
      <c r="Z67" s="659">
        <f>SUM(W67:Y67)</f>
        <v>983620213.72844326</v>
      </c>
      <c r="AA67" s="659">
        <f>AA62+AA66</f>
        <v>860834640</v>
      </c>
      <c r="AB67" s="659">
        <f>AB62+AB66</f>
        <v>92102736</v>
      </c>
      <c r="AC67" s="659">
        <f>AC62+AC66</f>
        <v>0</v>
      </c>
      <c r="AD67" s="659">
        <f>AD62+AD66</f>
        <v>0</v>
      </c>
      <c r="AE67" s="659">
        <f>SUM(AA67:AD67)</f>
        <v>952937376</v>
      </c>
      <c r="AF67" s="659">
        <f>Z67+AE67</f>
        <v>1936557589.7284431</v>
      </c>
      <c r="AG67" s="659">
        <f t="shared" ref="AG67:AP67" si="5">AG62+AG66</f>
        <v>1451032900</v>
      </c>
      <c r="AH67" s="659">
        <f t="shared" si="5"/>
        <v>1027815500</v>
      </c>
      <c r="AI67" s="659">
        <f t="shared" si="5"/>
        <v>1196612070.320024</v>
      </c>
      <c r="AJ67" s="659">
        <f t="shared" si="5"/>
        <v>528545600</v>
      </c>
      <c r="AK67" s="659">
        <f t="shared" si="5"/>
        <v>63119900</v>
      </c>
      <c r="AL67" s="659">
        <f t="shared" si="5"/>
        <v>396409300</v>
      </c>
      <c r="AM67" s="659">
        <f t="shared" si="5"/>
        <v>264273300</v>
      </c>
      <c r="AN67" s="659">
        <f t="shared" si="5"/>
        <v>0</v>
      </c>
      <c r="AO67" s="659">
        <f t="shared" si="5"/>
        <v>0</v>
      </c>
      <c r="AP67" s="659">
        <f t="shared" si="5"/>
        <v>0</v>
      </c>
      <c r="AQ67" s="660">
        <f>SUM(AG67:AP67)</f>
        <v>4927808570.3200245</v>
      </c>
      <c r="AR67" s="659">
        <f>AR62+AR66</f>
        <v>70000000</v>
      </c>
      <c r="AS67" s="659">
        <f>AS62+AS66</f>
        <v>0</v>
      </c>
      <c r="AT67" s="662">
        <f>SUM(AR67:AS67)</f>
        <v>70000000</v>
      </c>
      <c r="AU67" s="661">
        <f>V67+AF67+AQ67</f>
        <v>20223420304.401352</v>
      </c>
      <c r="AV67" s="663"/>
      <c r="AW67" s="580"/>
      <c r="AX67" s="580"/>
      <c r="AY67" s="580"/>
      <c r="AZ67" s="580"/>
      <c r="BA67" s="580"/>
      <c r="BB67" s="580"/>
      <c r="BC67" s="580"/>
    </row>
    <row r="68" spans="1:55" s="567" customFormat="1" ht="12" thickTop="1" x14ac:dyDescent="0.2">
      <c r="A68" s="664"/>
      <c r="B68" s="664"/>
      <c r="C68" s="664"/>
      <c r="D68" s="664"/>
      <c r="E68" s="664"/>
      <c r="F68" s="665"/>
      <c r="G68" s="665"/>
      <c r="H68" s="665"/>
      <c r="I68" s="665"/>
      <c r="J68" s="665"/>
      <c r="K68" s="665"/>
      <c r="L68" s="665"/>
      <c r="M68" s="665"/>
      <c r="N68" s="665"/>
      <c r="O68" s="665"/>
      <c r="P68" s="665"/>
      <c r="Q68" s="665"/>
      <c r="R68" s="665"/>
      <c r="S68" s="665"/>
      <c r="T68" s="665"/>
      <c r="U68" s="665"/>
      <c r="V68" s="664"/>
      <c r="W68" s="665"/>
      <c r="X68" s="664"/>
      <c r="Y68" s="665"/>
      <c r="Z68" s="581"/>
      <c r="AA68" s="581"/>
      <c r="AB68" s="581"/>
      <c r="AC68" s="581"/>
      <c r="AD68" s="581"/>
      <c r="AE68" s="581"/>
      <c r="AF68" s="665"/>
      <c r="AG68" s="665"/>
      <c r="AH68" s="665"/>
      <c r="AI68" s="665"/>
      <c r="AJ68" s="665"/>
      <c r="AK68" s="664"/>
      <c r="AL68" s="664"/>
      <c r="AM68" s="664"/>
      <c r="AN68" s="664"/>
      <c r="AO68" s="664"/>
      <c r="AP68" s="664"/>
      <c r="AQ68" s="664"/>
      <c r="AR68" s="664"/>
      <c r="AS68" s="664"/>
      <c r="AT68" s="580"/>
      <c r="AU68" s="666"/>
      <c r="AW68" s="580"/>
      <c r="AX68" s="580"/>
      <c r="AY68" s="580"/>
      <c r="AZ68" s="580"/>
      <c r="BA68" s="580"/>
      <c r="BB68" s="580"/>
      <c r="BC68" s="580"/>
    </row>
    <row r="69" spans="1:55" s="567" customFormat="1" ht="12.75" x14ac:dyDescent="0.2">
      <c r="A69" s="664"/>
      <c r="B69" s="664"/>
      <c r="C69" s="665"/>
      <c r="D69" s="664"/>
      <c r="E69" s="664"/>
      <c r="F69" s="665"/>
      <c r="G69" s="667"/>
      <c r="H69" s="581"/>
      <c r="I69" s="665"/>
      <c r="J69" s="665"/>
      <c r="K69" s="665"/>
      <c r="L69" s="665"/>
      <c r="M69" s="665"/>
      <c r="N69" s="665"/>
      <c r="O69" s="665"/>
      <c r="P69" s="665"/>
      <c r="Q69" s="665"/>
      <c r="R69" s="665"/>
      <c r="S69" s="665"/>
      <c r="T69" s="665"/>
      <c r="U69" s="665"/>
      <c r="V69" s="664"/>
      <c r="W69" s="665"/>
      <c r="X69" s="664"/>
      <c r="Y69" s="665"/>
      <c r="Z69" s="581"/>
      <c r="AA69" s="581"/>
      <c r="AB69" s="581"/>
      <c r="AC69" s="581"/>
      <c r="AD69" s="581"/>
      <c r="AE69" s="580"/>
      <c r="AF69" s="665"/>
      <c r="AG69" s="665"/>
      <c r="AH69" s="665"/>
      <c r="AI69" s="665"/>
      <c r="AJ69" s="665"/>
      <c r="AK69" s="664"/>
      <c r="AL69" s="664"/>
      <c r="AM69" s="664"/>
      <c r="AN69" s="664"/>
      <c r="AO69" s="664"/>
      <c r="AP69" s="664"/>
      <c r="AQ69" s="664"/>
      <c r="AR69" s="664"/>
      <c r="AS69" s="664"/>
      <c r="AT69" s="580"/>
      <c r="AU69" s="618">
        <v>20223420304</v>
      </c>
      <c r="AW69" s="580"/>
      <c r="AX69" s="580"/>
      <c r="AY69" s="580"/>
      <c r="AZ69" s="580"/>
      <c r="BA69" s="580"/>
      <c r="BB69" s="580"/>
      <c r="BC69" s="580"/>
    </row>
    <row r="70" spans="1:55" s="567" customFormat="1" ht="11.25" x14ac:dyDescent="0.2">
      <c r="A70" s="664"/>
      <c r="B70" s="664"/>
      <c r="C70" s="668" t="s">
        <v>2027</v>
      </c>
      <c r="D70" s="664"/>
      <c r="E70" s="664"/>
      <c r="F70" s="665"/>
      <c r="G70" s="665"/>
      <c r="H70" s="665"/>
      <c r="I70" s="665"/>
      <c r="J70" s="665"/>
      <c r="K70" s="665"/>
      <c r="L70" s="665"/>
      <c r="M70" s="665"/>
      <c r="N70" s="665"/>
      <c r="O70" s="665"/>
      <c r="P70" s="665"/>
      <c r="Q70" s="665"/>
      <c r="R70" s="665"/>
      <c r="S70" s="665"/>
      <c r="T70" s="665"/>
      <c r="U70" s="665"/>
      <c r="V70" s="669"/>
      <c r="W70" s="665"/>
      <c r="X70" s="664"/>
      <c r="Y70" s="665"/>
      <c r="Z70" s="664"/>
      <c r="AA70" s="580"/>
      <c r="AB70" s="670"/>
      <c r="AC70" s="671"/>
      <c r="AD70" s="671"/>
      <c r="AE70" s="580"/>
      <c r="AF70" s="665"/>
      <c r="AG70" s="665"/>
      <c r="AH70" s="665"/>
      <c r="AI70" s="665"/>
      <c r="AJ70" s="665"/>
      <c r="AK70" s="664"/>
      <c r="AL70" s="664"/>
      <c r="AM70" s="665"/>
      <c r="AN70" s="664"/>
      <c r="AO70" s="664"/>
      <c r="AP70" s="664"/>
      <c r="AQ70" s="664"/>
      <c r="AR70" s="664"/>
      <c r="AS70" s="664"/>
      <c r="AT70" s="580"/>
      <c r="AU70" s="666"/>
    </row>
    <row r="71" spans="1:55" s="567" customFormat="1" ht="11.25" x14ac:dyDescent="0.2">
      <c r="A71" s="664"/>
      <c r="B71" s="664"/>
      <c r="C71" s="941" t="s">
        <v>2028</v>
      </c>
      <c r="D71" s="942"/>
      <c r="E71" s="942"/>
      <c r="F71" s="943"/>
      <c r="G71" s="947" t="s">
        <v>2029</v>
      </c>
      <c r="H71" s="948"/>
      <c r="I71" s="948"/>
      <c r="J71" s="948"/>
      <c r="K71" s="948"/>
      <c r="L71" s="949"/>
      <c r="M71" s="941" t="s">
        <v>2026</v>
      </c>
      <c r="N71" s="943"/>
      <c r="O71" s="672"/>
      <c r="P71" s="665"/>
      <c r="Q71" s="665"/>
      <c r="R71" s="665"/>
      <c r="S71" s="665"/>
      <c r="T71" s="665"/>
      <c r="U71" s="673"/>
      <c r="V71" s="665"/>
      <c r="W71" s="665"/>
      <c r="X71" s="665"/>
      <c r="Y71" s="665"/>
      <c r="Z71" s="664"/>
      <c r="AA71" s="668"/>
      <c r="AB71" s="674"/>
      <c r="AD71" s="668"/>
      <c r="AE71" s="580"/>
      <c r="AF71" s="665"/>
      <c r="AG71" s="665"/>
      <c r="AH71" s="665"/>
      <c r="AI71" s="665"/>
      <c r="AJ71" s="665"/>
      <c r="AK71" s="664"/>
      <c r="AL71" s="664"/>
      <c r="AM71" s="665"/>
      <c r="AN71" s="664"/>
      <c r="AO71" s="664"/>
      <c r="AP71" s="664"/>
      <c r="AQ71" s="664"/>
      <c r="AR71" s="664"/>
      <c r="AS71" s="664"/>
      <c r="AT71" s="580"/>
      <c r="AU71" s="665"/>
    </row>
    <row r="72" spans="1:55" s="567" customFormat="1" x14ac:dyDescent="0.25">
      <c r="A72" s="664"/>
      <c r="B72" s="664"/>
      <c r="C72" s="944"/>
      <c r="D72" s="945"/>
      <c r="E72" s="945"/>
      <c r="F72" s="946"/>
      <c r="G72" s="947" t="s">
        <v>2030</v>
      </c>
      <c r="H72" s="948"/>
      <c r="I72" s="672"/>
      <c r="J72" s="947" t="s">
        <v>2031</v>
      </c>
      <c r="K72" s="948"/>
      <c r="L72" s="949"/>
      <c r="M72" s="944"/>
      <c r="N72" s="946"/>
      <c r="O72" s="675"/>
      <c r="P72" s="676"/>
      <c r="Q72" s="665"/>
      <c r="R72" s="665"/>
      <c r="S72" s="665"/>
      <c r="T72" s="665"/>
      <c r="U72" s="580"/>
      <c r="V72" s="665"/>
      <c r="W72" s="665"/>
      <c r="X72" s="665"/>
      <c r="Y72" s="665"/>
      <c r="Z72" s="580"/>
      <c r="AA72" s="677"/>
      <c r="AB72" s="665"/>
      <c r="AD72"/>
      <c r="AE72" s="580"/>
      <c r="AF72" s="665"/>
      <c r="AG72" s="665"/>
      <c r="AH72" s="665"/>
      <c r="AI72" s="665"/>
      <c r="AJ72" s="665"/>
      <c r="AK72" s="664"/>
      <c r="AL72" s="664"/>
      <c r="AM72" s="665"/>
      <c r="AN72" s="664"/>
      <c r="AO72" s="664"/>
      <c r="AP72" s="664"/>
      <c r="AQ72" s="664"/>
      <c r="AR72" s="664"/>
      <c r="AS72" s="664"/>
      <c r="AT72" s="664"/>
      <c r="AU72" s="666"/>
    </row>
    <row r="73" spans="1:55" s="567" customFormat="1" x14ac:dyDescent="0.25">
      <c r="A73"/>
      <c r="B73"/>
      <c r="C73" s="678" t="s">
        <v>2032</v>
      </c>
      <c r="D73" s="679"/>
      <c r="E73" s="679"/>
      <c r="F73" s="680"/>
      <c r="G73" s="681">
        <f>G74+G77+G80</f>
        <v>20223420304.401352</v>
      </c>
      <c r="H73" s="682"/>
      <c r="I73" s="683"/>
      <c r="J73" s="684">
        <f>J74+J77+J80</f>
        <v>0</v>
      </c>
      <c r="K73" s="685"/>
      <c r="L73" s="686"/>
      <c r="M73" s="687">
        <f>M74+M77+M80</f>
        <v>20223420304.401352</v>
      </c>
      <c r="N73" s="688"/>
      <c r="O73" s="688"/>
      <c r="P73" s="689"/>
      <c r="Q73" s="580"/>
      <c r="R73" s="580"/>
      <c r="S73" s="580"/>
      <c r="T73" s="580"/>
      <c r="U73" s="580"/>
      <c r="V73" s="580"/>
      <c r="W73" s="665"/>
      <c r="X73" s="580"/>
      <c r="Y73" s="580"/>
      <c r="Z73" s="580"/>
      <c r="AA73" s="677"/>
      <c r="AB73" s="665"/>
      <c r="AD73"/>
      <c r="AE73" s="665"/>
      <c r="AF73" s="665"/>
      <c r="AG73" s="665"/>
      <c r="AH73" s="665"/>
      <c r="AI73" s="665"/>
      <c r="AJ73" s="665"/>
      <c r="AK73"/>
      <c r="AL73"/>
      <c r="AM73" s="690"/>
      <c r="AN73"/>
      <c r="AO73"/>
      <c r="AP73"/>
      <c r="AQ73"/>
      <c r="AR73"/>
      <c r="AS73"/>
      <c r="AT73"/>
      <c r="AU73" s="665"/>
    </row>
    <row r="74" spans="1:55" s="567" customFormat="1" x14ac:dyDescent="0.25">
      <c r="A74"/>
      <c r="B74"/>
      <c r="C74" s="678" t="s">
        <v>2033</v>
      </c>
      <c r="D74" s="679"/>
      <c r="E74" s="679"/>
      <c r="F74" s="680"/>
      <c r="G74" s="681">
        <f>G75+G76</f>
        <v>13359054144.352884</v>
      </c>
      <c r="H74" s="682"/>
      <c r="I74" s="683"/>
      <c r="J74" s="681">
        <f>J75+J76</f>
        <v>0</v>
      </c>
      <c r="K74" s="682"/>
      <c r="L74" s="683"/>
      <c r="M74" s="687">
        <f>SUM(M75:O76)</f>
        <v>13359054144.352884</v>
      </c>
      <c r="N74" s="687"/>
      <c r="O74" s="687"/>
      <c r="P74" s="580"/>
      <c r="Q74" s="580"/>
      <c r="R74" s="580"/>
      <c r="S74" s="580"/>
      <c r="T74" s="580"/>
      <c r="U74" s="580"/>
      <c r="V74" s="580"/>
      <c r="W74" s="665"/>
      <c r="X74" s="580"/>
      <c r="Y74" s="580"/>
      <c r="Z74" s="580"/>
      <c r="AA74" s="677"/>
      <c r="AB74" s="665"/>
      <c r="AD74" s="664"/>
      <c r="AE74" s="665"/>
      <c r="AF74" s="665"/>
      <c r="AG74" s="665"/>
      <c r="AH74" s="665"/>
      <c r="AI74" s="665"/>
      <c r="AJ74" s="665"/>
      <c r="AK74"/>
      <c r="AL74"/>
      <c r="AM74" s="691"/>
      <c r="AN74"/>
      <c r="AO74"/>
      <c r="AP74"/>
      <c r="AQ74"/>
      <c r="AR74"/>
      <c r="AS74"/>
      <c r="AT74"/>
      <c r="AU74" s="665"/>
    </row>
    <row r="75" spans="1:55" s="567" customFormat="1" x14ac:dyDescent="0.25">
      <c r="A75"/>
      <c r="B75" s="692" t="s">
        <v>2034</v>
      </c>
      <c r="C75" s="693" t="s">
        <v>2035</v>
      </c>
      <c r="D75" s="694"/>
      <c r="E75" s="694"/>
      <c r="F75" s="695"/>
      <c r="G75" s="684">
        <f>P62</f>
        <v>13359054144.352884</v>
      </c>
      <c r="H75" s="685"/>
      <c r="I75" s="686"/>
      <c r="J75" s="684">
        <f>P40</f>
        <v>0</v>
      </c>
      <c r="K75" s="685"/>
      <c r="L75" s="686"/>
      <c r="M75" s="688">
        <f>G75+J75</f>
        <v>13359054144.352884</v>
      </c>
      <c r="N75" s="688"/>
      <c r="O75" s="688"/>
      <c r="P75" s="580"/>
      <c r="Q75" s="580"/>
      <c r="R75" s="580"/>
      <c r="S75" s="580"/>
      <c r="T75" s="580"/>
      <c r="U75" s="580"/>
      <c r="V75" s="580"/>
      <c r="W75" s="665"/>
      <c r="X75" s="580"/>
      <c r="Y75" s="580"/>
      <c r="Z75" s="580"/>
      <c r="AA75" s="677"/>
      <c r="AB75" s="690"/>
      <c r="AD75"/>
      <c r="AE75" s="690"/>
      <c r="AF75" s="665"/>
      <c r="AG75" s="665"/>
      <c r="AH75" s="665"/>
      <c r="AI75" s="665"/>
      <c r="AJ75" s="665"/>
      <c r="AK75"/>
      <c r="AL75"/>
      <c r="AM75"/>
      <c r="AN75"/>
      <c r="AO75"/>
      <c r="AP75"/>
      <c r="AQ75"/>
      <c r="AR75"/>
      <c r="AS75"/>
      <c r="AT75"/>
      <c r="AU75" s="665"/>
    </row>
    <row r="76" spans="1:55" s="567" customFormat="1" x14ac:dyDescent="0.25">
      <c r="A76"/>
      <c r="B76"/>
      <c r="C76" s="693" t="s">
        <v>2036</v>
      </c>
      <c r="D76" s="694"/>
      <c r="E76" s="694"/>
      <c r="F76" s="695"/>
      <c r="G76" s="684">
        <f>U62</f>
        <v>0</v>
      </c>
      <c r="H76" s="685"/>
      <c r="I76" s="686"/>
      <c r="J76" s="684">
        <f>U40</f>
        <v>0</v>
      </c>
      <c r="K76" s="685"/>
      <c r="L76" s="686"/>
      <c r="M76" s="688">
        <f>G76+J76</f>
        <v>0</v>
      </c>
      <c r="N76" s="688"/>
      <c r="O76" s="688"/>
      <c r="P76" s="580"/>
      <c r="Q76" s="580"/>
      <c r="R76" s="580"/>
      <c r="S76" s="580"/>
      <c r="T76" s="580"/>
      <c r="U76" s="580"/>
      <c r="V76" s="580"/>
      <c r="W76" s="580"/>
      <c r="X76" s="580"/>
      <c r="Y76" s="580"/>
      <c r="Z76" s="696"/>
      <c r="AA76" s="677"/>
      <c r="AB76" s="690"/>
      <c r="AD76"/>
      <c r="AE76" s="690"/>
      <c r="AF76" s="665"/>
      <c r="AG76" s="665"/>
      <c r="AH76" s="665"/>
      <c r="AI76" s="665"/>
      <c r="AJ76" s="665"/>
      <c r="AK76"/>
      <c r="AL76"/>
      <c r="AM76"/>
      <c r="AN76"/>
      <c r="AO76"/>
      <c r="AP76"/>
      <c r="AQ76"/>
      <c r="AR76"/>
      <c r="AS76"/>
      <c r="AT76"/>
      <c r="AU76" s="665"/>
    </row>
    <row r="77" spans="1:55" s="567" customFormat="1" x14ac:dyDescent="0.25">
      <c r="A77"/>
      <c r="B77"/>
      <c r="C77" s="678" t="s">
        <v>2037</v>
      </c>
      <c r="D77" s="679"/>
      <c r="E77" s="679"/>
      <c r="F77" s="680"/>
      <c r="G77" s="681">
        <f>G78+G79</f>
        <v>1936557589.7284431</v>
      </c>
      <c r="H77" s="682"/>
      <c r="I77" s="683"/>
      <c r="J77" s="681">
        <f>J78+J79</f>
        <v>0</v>
      </c>
      <c r="K77" s="682"/>
      <c r="L77" s="683"/>
      <c r="M77" s="687">
        <f>SUM(M78:O79)</f>
        <v>1936557589.7284431</v>
      </c>
      <c r="N77" s="687"/>
      <c r="O77" s="687"/>
      <c r="P77" s="580"/>
      <c r="Q77" s="580"/>
      <c r="R77" s="580"/>
      <c r="S77" s="580"/>
      <c r="T77" s="580"/>
      <c r="U77" s="580"/>
      <c r="V77" s="580"/>
      <c r="W77" s="580"/>
      <c r="X77" s="580"/>
      <c r="Y77" s="580"/>
      <c r="Z77" s="580"/>
      <c r="AA77" s="697"/>
      <c r="AB77" s="580"/>
      <c r="AD77"/>
      <c r="AE77" s="580"/>
      <c r="AF77" s="665"/>
      <c r="AG77" s="665"/>
      <c r="AH77" s="665"/>
      <c r="AI77" s="665"/>
      <c r="AJ77" s="665"/>
      <c r="AK77"/>
      <c r="AL77"/>
      <c r="AM77"/>
      <c r="AN77"/>
      <c r="AO77"/>
      <c r="AP77"/>
      <c r="AQ77"/>
      <c r="AR77"/>
      <c r="AS77"/>
      <c r="AT77"/>
      <c r="AU77" s="665"/>
    </row>
    <row r="78" spans="1:55" s="567" customFormat="1" x14ac:dyDescent="0.25">
      <c r="A78"/>
      <c r="B78" s="692" t="s">
        <v>2034</v>
      </c>
      <c r="C78" s="693" t="s">
        <v>2038</v>
      </c>
      <c r="D78" s="694"/>
      <c r="E78" s="694"/>
      <c r="F78" s="695"/>
      <c r="G78" s="684">
        <f>Z62</f>
        <v>983620213.72844326</v>
      </c>
      <c r="H78" s="685"/>
      <c r="I78" s="686"/>
      <c r="J78" s="684">
        <f>Z40</f>
        <v>0</v>
      </c>
      <c r="K78" s="685"/>
      <c r="L78" s="686"/>
      <c r="M78" s="688">
        <f>G78+J78</f>
        <v>983620213.72844326</v>
      </c>
      <c r="N78" s="688"/>
      <c r="O78" s="688"/>
      <c r="P78" s="580"/>
      <c r="Q78" s="580"/>
      <c r="R78" s="580"/>
      <c r="S78" s="580"/>
      <c r="T78" s="580"/>
      <c r="U78" s="698"/>
      <c r="V78" s="580"/>
      <c r="W78" s="580"/>
      <c r="X78" s="580"/>
      <c r="Y78" s="580"/>
      <c r="Z78" s="580"/>
      <c r="AA78" s="697"/>
      <c r="AB78" s="580"/>
      <c r="AD78"/>
      <c r="AE78" s="580"/>
      <c r="AF78" s="665"/>
      <c r="AG78" s="665"/>
      <c r="AH78" s="665"/>
      <c r="AI78" s="665"/>
      <c r="AJ78" s="665"/>
      <c r="AK78"/>
      <c r="AL78"/>
      <c r="AM78"/>
      <c r="AN78"/>
      <c r="AO78"/>
      <c r="AP78"/>
      <c r="AQ78"/>
      <c r="AR78"/>
      <c r="AS78"/>
      <c r="AT78"/>
      <c r="AU78"/>
    </row>
    <row r="79" spans="1:55" s="567" customFormat="1" x14ac:dyDescent="0.25">
      <c r="A79"/>
      <c r="B79" s="692" t="s">
        <v>2039</v>
      </c>
      <c r="C79" s="693" t="s">
        <v>2040</v>
      </c>
      <c r="D79" s="694"/>
      <c r="E79" s="694"/>
      <c r="F79" s="695"/>
      <c r="G79" s="684">
        <f>AE62</f>
        <v>952937376</v>
      </c>
      <c r="H79" s="685"/>
      <c r="I79" s="686"/>
      <c r="J79" s="684">
        <f>AE40</f>
        <v>0</v>
      </c>
      <c r="K79" s="685"/>
      <c r="L79" s="686"/>
      <c r="M79" s="688">
        <f>G79+J79</f>
        <v>952937376</v>
      </c>
      <c r="N79" s="688"/>
      <c r="O79" s="688"/>
      <c r="P79" s="580"/>
      <c r="Q79" s="580"/>
      <c r="R79" s="580"/>
      <c r="S79" s="580"/>
      <c r="T79" s="580"/>
      <c r="U79" s="698"/>
      <c r="V79" s="580"/>
      <c r="W79" s="580"/>
      <c r="X79" s="580"/>
      <c r="Y79" s="580"/>
      <c r="Z79" s="580"/>
      <c r="AA79" s="692"/>
      <c r="AB79" s="580"/>
      <c r="AC79" s="580"/>
      <c r="AD79"/>
      <c r="AE79" s="580"/>
      <c r="AF79" s="665"/>
      <c r="AG79" s="665"/>
      <c r="AH79" s="665"/>
      <c r="AI79" s="665"/>
      <c r="AJ79" s="665"/>
      <c r="AK79"/>
      <c r="AL79"/>
      <c r="AM79"/>
      <c r="AN79"/>
      <c r="AO79"/>
      <c r="AP79"/>
      <c r="AQ79"/>
      <c r="AR79"/>
      <c r="AS79"/>
      <c r="AT79"/>
      <c r="AU79"/>
    </row>
    <row r="80" spans="1:55" s="567" customFormat="1" x14ac:dyDescent="0.25">
      <c r="A80"/>
      <c r="B80"/>
      <c r="C80" s="678" t="s">
        <v>2041</v>
      </c>
      <c r="D80" s="679"/>
      <c r="E80" s="679"/>
      <c r="F80" s="680"/>
      <c r="G80" s="681">
        <f>AQ62</f>
        <v>4927808570.3200245</v>
      </c>
      <c r="H80" s="682"/>
      <c r="I80" s="683"/>
      <c r="J80" s="681">
        <f>AQ40</f>
        <v>0</v>
      </c>
      <c r="K80" s="682"/>
      <c r="L80" s="683"/>
      <c r="M80" s="687">
        <f>G80+J80</f>
        <v>4927808570.3200245</v>
      </c>
      <c r="N80" s="687"/>
      <c r="O80" s="687"/>
      <c r="P80" s="580"/>
      <c r="Q80" s="580"/>
      <c r="R80" s="580"/>
      <c r="S80" s="580"/>
      <c r="T80" s="580"/>
      <c r="U80" s="698"/>
      <c r="V80" s="580"/>
      <c r="W80" s="698"/>
      <c r="X80" s="580"/>
      <c r="Y80" s="580"/>
      <c r="Z80" s="580"/>
      <c r="AA80" s="580"/>
      <c r="AB80" s="580"/>
      <c r="AC80" s="580"/>
      <c r="AD80"/>
      <c r="AE80"/>
      <c r="AF80" s="665"/>
      <c r="AG80" s="665"/>
      <c r="AH80" s="665"/>
      <c r="AI80" s="665"/>
      <c r="AJ80" s="665"/>
      <c r="AK80"/>
      <c r="AL80"/>
      <c r="AM80"/>
      <c r="AN80"/>
      <c r="AO80"/>
      <c r="AP80"/>
      <c r="AQ80"/>
      <c r="AR80"/>
      <c r="AS80"/>
      <c r="AT80"/>
      <c r="AU80"/>
    </row>
    <row r="81" spans="1:55" s="567" customFormat="1" x14ac:dyDescent="0.25">
      <c r="A81"/>
      <c r="B81"/>
      <c r="C81" s="678" t="s">
        <v>2042</v>
      </c>
      <c r="D81" s="679"/>
      <c r="E81" s="679"/>
      <c r="F81" s="680"/>
      <c r="G81" s="681">
        <f>G82</f>
        <v>70000000</v>
      </c>
      <c r="H81" s="682"/>
      <c r="I81" s="683"/>
      <c r="J81" s="681">
        <f>J82</f>
        <v>0</v>
      </c>
      <c r="K81" s="682"/>
      <c r="L81" s="683"/>
      <c r="M81" s="687">
        <f>M82</f>
        <v>70000000</v>
      </c>
      <c r="N81" s="687"/>
      <c r="O81" s="687"/>
      <c r="P81" s="689"/>
      <c r="Q81" s="580"/>
      <c r="R81" s="580"/>
      <c r="S81" s="580"/>
      <c r="T81" s="580"/>
      <c r="U81" s="698"/>
      <c r="V81" s="673"/>
      <c r="W81" s="698"/>
      <c r="X81" s="580"/>
      <c r="Y81" s="580"/>
      <c r="Z81" s="580"/>
      <c r="AA81" s="580"/>
      <c r="AB81" s="580"/>
      <c r="AC81" s="580"/>
      <c r="AD81"/>
      <c r="AE81"/>
      <c r="AF81"/>
      <c r="AG81"/>
      <c r="AH81"/>
      <c r="AI81"/>
      <c r="AJ81"/>
      <c r="AK81"/>
      <c r="AL81"/>
      <c r="AM81"/>
      <c r="AN81"/>
      <c r="AO81"/>
      <c r="AP81"/>
      <c r="AQ81"/>
      <c r="AR81"/>
      <c r="AS81"/>
      <c r="AT81"/>
      <c r="AU81"/>
    </row>
    <row r="82" spans="1:55" s="567" customFormat="1" x14ac:dyDescent="0.25">
      <c r="A82"/>
      <c r="B82"/>
      <c r="C82" s="678" t="s">
        <v>2043</v>
      </c>
      <c r="D82" s="679"/>
      <c r="E82" s="679"/>
      <c r="F82" s="680"/>
      <c r="G82" s="681">
        <f>G83+G84</f>
        <v>70000000</v>
      </c>
      <c r="H82" s="682"/>
      <c r="I82" s="683"/>
      <c r="J82" s="684">
        <f>J83+J84</f>
        <v>0</v>
      </c>
      <c r="K82" s="685"/>
      <c r="L82" s="686"/>
      <c r="M82" s="687">
        <f>G82+J82</f>
        <v>70000000</v>
      </c>
      <c r="N82" s="687"/>
      <c r="O82" s="687"/>
      <c r="P82" s="580"/>
      <c r="Q82" s="580"/>
      <c r="R82" s="580"/>
      <c r="S82" s="580"/>
      <c r="T82" s="580"/>
      <c r="U82" s="698"/>
      <c r="V82" s="698"/>
      <c r="W82" s="698"/>
      <c r="X82" s="580"/>
      <c r="Y82" s="580"/>
      <c r="Z82" s="580"/>
      <c r="AA82" s="580"/>
      <c r="AB82" s="580"/>
      <c r="AC82" s="580"/>
      <c r="AD82"/>
      <c r="AE82"/>
      <c r="AF82"/>
      <c r="AG82"/>
      <c r="AH82"/>
      <c r="AI82"/>
      <c r="AJ82"/>
      <c r="AK82"/>
      <c r="AL82"/>
      <c r="AM82"/>
      <c r="AN82"/>
      <c r="AO82"/>
      <c r="AP82"/>
      <c r="AQ82"/>
      <c r="AR82"/>
      <c r="AS82"/>
      <c r="AT82"/>
      <c r="AU82"/>
    </row>
    <row r="83" spans="1:55" s="567" customFormat="1" x14ac:dyDescent="0.25">
      <c r="A83"/>
      <c r="B83" s="692"/>
      <c r="C83" s="693" t="s">
        <v>2044</v>
      </c>
      <c r="D83" s="694"/>
      <c r="E83" s="694"/>
      <c r="F83" s="695"/>
      <c r="G83" s="684">
        <f>AR62</f>
        <v>70000000</v>
      </c>
      <c r="H83" s="685"/>
      <c r="I83" s="686"/>
      <c r="J83" s="684">
        <f>AR40</f>
        <v>0</v>
      </c>
      <c r="K83" s="685"/>
      <c r="L83" s="686"/>
      <c r="M83" s="699">
        <f>G83+J83</f>
        <v>70000000</v>
      </c>
      <c r="N83" s="699"/>
      <c r="O83" s="699"/>
      <c r="P83" s="580"/>
      <c r="Q83" s="580"/>
      <c r="R83" s="580"/>
      <c r="S83" s="580"/>
      <c r="T83" s="580"/>
      <c r="U83" s="700"/>
      <c r="V83" s="698"/>
      <c r="W83" s="698"/>
      <c r="X83" s="580"/>
      <c r="Y83" s="580"/>
      <c r="Z83" s="580"/>
      <c r="AA83" s="580"/>
      <c r="AB83" s="580"/>
      <c r="AC83" s="580"/>
      <c r="AD83"/>
      <c r="AE83"/>
      <c r="AF83"/>
      <c r="AG83"/>
      <c r="AH83"/>
      <c r="AI83"/>
      <c r="AJ83"/>
      <c r="AK83"/>
      <c r="AL83"/>
      <c r="AM83"/>
      <c r="AN83"/>
      <c r="AO83"/>
      <c r="AP83"/>
      <c r="AQ83"/>
      <c r="AR83"/>
      <c r="AS83"/>
      <c r="AT83"/>
      <c r="AU83"/>
    </row>
    <row r="84" spans="1:55" s="567" customFormat="1" x14ac:dyDescent="0.25">
      <c r="A84"/>
      <c r="B84"/>
      <c r="C84" s="701" t="s">
        <v>2045</v>
      </c>
      <c r="D84" s="702"/>
      <c r="E84" s="702"/>
      <c r="F84" s="703"/>
      <c r="G84" s="704">
        <f>AS62</f>
        <v>0</v>
      </c>
      <c r="H84" s="705"/>
      <c r="I84" s="706"/>
      <c r="J84" s="704">
        <f>AS40</f>
        <v>0</v>
      </c>
      <c r="K84" s="705"/>
      <c r="L84" s="706"/>
      <c r="M84" s="699">
        <f>G84+J84</f>
        <v>0</v>
      </c>
      <c r="N84" s="699"/>
      <c r="O84" s="699"/>
      <c r="P84" s="580"/>
      <c r="Q84" s="580"/>
      <c r="R84" s="580"/>
      <c r="S84" s="580"/>
      <c r="T84" s="580"/>
      <c r="U84" s="580"/>
      <c r="V84" s="698"/>
      <c r="W84" s="698"/>
      <c r="X84" s="580"/>
      <c r="Y84" s="580"/>
      <c r="Z84" s="580"/>
      <c r="AA84" s="580"/>
      <c r="AB84" s="580"/>
      <c r="AC84" s="580"/>
      <c r="AD84"/>
      <c r="AE84"/>
      <c r="AF84"/>
      <c r="AG84"/>
      <c r="AH84"/>
      <c r="AI84"/>
      <c r="AJ84"/>
      <c r="AK84"/>
      <c r="AL84"/>
      <c r="AM84"/>
      <c r="AN84"/>
      <c r="AO84"/>
      <c r="AP84"/>
      <c r="AQ84"/>
      <c r="AR84"/>
      <c r="AS84"/>
      <c r="AT84"/>
      <c r="AU84"/>
    </row>
    <row r="85" spans="1:55" s="567" customFormat="1" x14ac:dyDescent="0.25">
      <c r="A85"/>
      <c r="B85"/>
      <c r="C85"/>
      <c r="D85" s="707" t="s">
        <v>2046</v>
      </c>
      <c r="E85"/>
      <c r="F85"/>
      <c r="G85" s="689">
        <f>+G73+G81</f>
        <v>20293420304.401352</v>
      </c>
      <c r="H85"/>
      <c r="I85"/>
      <c r="J85"/>
      <c r="K85"/>
      <c r="L85"/>
      <c r="M85" s="689">
        <f>+M73+M81</f>
        <v>20293420304.401352</v>
      </c>
      <c r="N85"/>
      <c r="O85"/>
      <c r="P85" s="689"/>
      <c r="Q85" s="580"/>
      <c r="R85" s="580"/>
      <c r="S85" s="580"/>
      <c r="T85" s="580"/>
      <c r="U85" s="689"/>
      <c r="V85" s="698"/>
      <c r="W85" s="698"/>
      <c r="X85" s="580"/>
      <c r="Y85" s="580"/>
      <c r="Z85" s="580"/>
      <c r="AA85" s="580"/>
      <c r="AB85" s="580"/>
      <c r="AC85" s="580"/>
      <c r="AD85"/>
      <c r="AE85"/>
      <c r="AF85"/>
      <c r="AG85"/>
      <c r="AH85"/>
      <c r="AI85"/>
      <c r="AJ85"/>
      <c r="AK85"/>
      <c r="AL85"/>
      <c r="AM85"/>
      <c r="AN85"/>
      <c r="AO85"/>
      <c r="AP85"/>
      <c r="AQ85"/>
      <c r="AR85"/>
      <c r="AS85"/>
      <c r="AT85"/>
      <c r="AU85"/>
    </row>
    <row r="86" spans="1:55" s="567" customFormat="1" x14ac:dyDescent="0.25">
      <c r="A86"/>
      <c r="B86"/>
      <c r="C86" s="711" t="s">
        <v>2047</v>
      </c>
      <c r="D86" s="712"/>
      <c r="E86" s="713"/>
      <c r="F86" s="713"/>
      <c r="G86" s="712">
        <f>95505670+113+37+25000000</f>
        <v>120505820</v>
      </c>
      <c r="H86" s="711" t="s">
        <v>2047</v>
      </c>
      <c r="I86" s="712"/>
      <c r="J86" s="713"/>
      <c r="K86" s="713"/>
      <c r="L86" s="713"/>
      <c r="M86" s="714">
        <f>+G86</f>
        <v>120505820</v>
      </c>
      <c r="N86"/>
      <c r="O86"/>
      <c r="P86" s="689"/>
      <c r="Q86" s="580"/>
      <c r="R86" s="580"/>
      <c r="S86" s="580"/>
      <c r="T86" s="580"/>
      <c r="U86" s="689"/>
      <c r="V86" s="698"/>
      <c r="W86" s="698"/>
      <c r="X86" s="580"/>
      <c r="Y86" s="580"/>
      <c r="Z86" s="709"/>
      <c r="AA86" s="580"/>
      <c r="AB86" s="580"/>
      <c r="AC86" s="580"/>
      <c r="AD86"/>
      <c r="AE86"/>
      <c r="AF86"/>
      <c r="AG86"/>
      <c r="AH86"/>
      <c r="AI86"/>
      <c r="AJ86"/>
      <c r="AK86"/>
      <c r="AL86"/>
      <c r="AM86"/>
      <c r="AN86"/>
      <c r="AO86"/>
      <c r="AP86"/>
      <c r="AQ86"/>
      <c r="AR86"/>
      <c r="AS86"/>
      <c r="AT86"/>
      <c r="AU86"/>
    </row>
    <row r="87" spans="1:55" s="567" customFormat="1" x14ac:dyDescent="0.25">
      <c r="A87"/>
      <c r="B87"/>
      <c r="C87"/>
      <c r="D87" s="580"/>
      <c r="E87" s="580"/>
      <c r="F87" s="580"/>
      <c r="G87" s="689">
        <f>+G85+G86</f>
        <v>20413926124.401352</v>
      </c>
      <c r="H87"/>
      <c r="I87"/>
      <c r="J87"/>
      <c r="K87"/>
      <c r="L87"/>
      <c r="M87" s="689">
        <f>+M85+M86</f>
        <v>20413926124.401352</v>
      </c>
      <c r="N87"/>
      <c r="O87"/>
      <c r="P87" s="580"/>
      <c r="Q87" s="580"/>
      <c r="R87" s="580"/>
      <c r="S87" s="580"/>
      <c r="T87" s="580"/>
      <c r="U87" s="580"/>
      <c r="V87" s="698"/>
      <c r="W87" s="698"/>
      <c r="X87" s="580"/>
      <c r="Y87" s="580"/>
      <c r="Z87" s="580"/>
      <c r="AA87" s="580"/>
      <c r="AB87" s="580"/>
      <c r="AC87" s="580"/>
      <c r="AD87"/>
      <c r="AE87"/>
      <c r="AF87"/>
      <c r="AG87"/>
      <c r="AH87"/>
      <c r="AI87"/>
      <c r="AJ87"/>
      <c r="AK87"/>
      <c r="AL87"/>
      <c r="AM87"/>
      <c r="AN87"/>
      <c r="AO87"/>
      <c r="AP87"/>
      <c r="AQ87"/>
      <c r="AR87"/>
      <c r="AS87"/>
      <c r="AT87"/>
      <c r="AU87"/>
    </row>
    <row r="88" spans="1:55" s="567" customFormat="1" x14ac:dyDescent="0.25">
      <c r="A88"/>
      <c r="B88"/>
      <c r="C88"/>
      <c r="D88"/>
      <c r="E88"/>
      <c r="F88"/>
      <c r="G88" s="708"/>
      <c r="H88"/>
      <c r="I88"/>
      <c r="J88"/>
      <c r="K88"/>
      <c r="L88"/>
      <c r="M88" s="708"/>
      <c r="N88"/>
      <c r="O88"/>
      <c r="P88" s="689"/>
      <c r="Q88" s="689"/>
      <c r="R88" s="689"/>
      <c r="S88" s="689"/>
      <c r="T88" s="689"/>
      <c r="U88" s="689"/>
      <c r="V88" s="580"/>
      <c r="W88" s="580"/>
      <c r="X88" s="580"/>
      <c r="Y88" s="580"/>
      <c r="Z88" s="580"/>
      <c r="AA88" s="580"/>
      <c r="AB88" s="580"/>
      <c r="AC88" s="580"/>
      <c r="AD88"/>
      <c r="AE88"/>
      <c r="AF88"/>
      <c r="AG88"/>
      <c r="AH88"/>
      <c r="AI88"/>
      <c r="AJ88"/>
      <c r="AK88"/>
      <c r="AL88"/>
      <c r="AM88"/>
      <c r="AN88"/>
      <c r="AO88"/>
      <c r="AP88"/>
      <c r="AQ88"/>
      <c r="AR88"/>
      <c r="AS88"/>
      <c r="AT88"/>
      <c r="AU88"/>
    </row>
    <row r="89" spans="1:55" s="567" customFormat="1" x14ac:dyDescent="0.25">
      <c r="A89"/>
      <c r="B89"/>
      <c r="C89"/>
      <c r="D89"/>
      <c r="E89"/>
      <c r="F89"/>
      <c r="G89" s="689"/>
      <c r="H89"/>
      <c r="I89"/>
      <c r="J89"/>
      <c r="K89"/>
      <c r="L89"/>
      <c r="M89" s="689"/>
      <c r="N89"/>
      <c r="O89"/>
      <c r="P89" s="580"/>
      <c r="Q89" s="580"/>
      <c r="R89" s="580"/>
      <c r="S89" s="580"/>
      <c r="T89" s="580"/>
      <c r="U89" s="580"/>
      <c r="V89" s="580"/>
      <c r="W89" s="580"/>
      <c r="X89" s="580"/>
      <c r="Y89" s="580"/>
      <c r="Z89" s="580"/>
      <c r="AA89" s="580"/>
      <c r="AB89" s="580"/>
      <c r="AC89" s="580"/>
      <c r="AD89"/>
      <c r="AE89"/>
      <c r="AF89"/>
      <c r="AG89"/>
      <c r="AH89"/>
      <c r="AI89"/>
      <c r="AJ89"/>
      <c r="AK89"/>
      <c r="AL89"/>
      <c r="AM89"/>
      <c r="AN89"/>
      <c r="AO89"/>
      <c r="AP89"/>
      <c r="AQ89"/>
      <c r="AR89"/>
      <c r="AS89"/>
      <c r="AT89"/>
      <c r="AU89"/>
    </row>
    <row r="90" spans="1:55" s="567" customFormat="1" x14ac:dyDescent="0.25">
      <c r="A90"/>
      <c r="B90"/>
      <c r="C90"/>
      <c r="D90"/>
      <c r="E90"/>
      <c r="F90"/>
      <c r="G90"/>
      <c r="H90"/>
      <c r="I90"/>
      <c r="J90"/>
      <c r="K90"/>
      <c r="L90"/>
      <c r="M90" s="710"/>
      <c r="N90"/>
      <c r="O90"/>
      <c r="P90" s="580"/>
      <c r="Q90" s="580"/>
      <c r="R90" s="580"/>
      <c r="S90" s="580"/>
      <c r="T90" s="580"/>
      <c r="U90" s="580"/>
      <c r="V90" s="580"/>
      <c r="W90" s="580"/>
      <c r="X90" s="580"/>
      <c r="Y90" s="580"/>
      <c r="Z90"/>
      <c r="AA90" s="580"/>
      <c r="AB90"/>
      <c r="AC90"/>
      <c r="AD90"/>
      <c r="AE90"/>
      <c r="AF90"/>
      <c r="AG90"/>
      <c r="AH90"/>
      <c r="AI90"/>
      <c r="AJ90"/>
      <c r="AK90"/>
      <c r="AL90"/>
      <c r="AM90"/>
      <c r="AN90"/>
      <c r="AO90"/>
      <c r="AP90"/>
      <c r="AQ90"/>
      <c r="AR90"/>
      <c r="AS90"/>
      <c r="AT90"/>
      <c r="AU90"/>
    </row>
    <row r="91" spans="1:55" s="567" customFormat="1" x14ac:dyDescent="0.25">
      <c r="A91"/>
      <c r="B91"/>
      <c r="C91"/>
      <c r="D91"/>
      <c r="E91"/>
      <c r="F91"/>
      <c r="G91"/>
      <c r="H91"/>
      <c r="I91"/>
      <c r="J91"/>
      <c r="K91"/>
      <c r="L91"/>
      <c r="M91" s="708"/>
      <c r="N91"/>
      <c r="O91"/>
      <c r="P91"/>
      <c r="Q91"/>
      <c r="R91"/>
      <c r="S91"/>
      <c r="T91"/>
      <c r="U91"/>
      <c r="V91"/>
      <c r="W91"/>
      <c r="X91"/>
      <c r="Y91"/>
      <c r="Z91"/>
      <c r="AA91"/>
      <c r="AB91"/>
      <c r="AC91"/>
      <c r="AD91"/>
      <c r="AE91"/>
      <c r="AF91"/>
      <c r="AG91"/>
      <c r="AH91"/>
      <c r="AI91"/>
      <c r="AJ91"/>
      <c r="AK91"/>
      <c r="AL91"/>
      <c r="AM91"/>
      <c r="AN91"/>
      <c r="AO91"/>
      <c r="AP91"/>
      <c r="AQ91"/>
      <c r="AR91"/>
      <c r="AS91"/>
      <c r="AT91"/>
      <c r="AU91"/>
    </row>
    <row r="92" spans="1:55" s="567" customFormat="1" x14ac:dyDescent="0.25">
      <c r="A92"/>
      <c r="B92"/>
      <c r="C92"/>
      <c r="D92"/>
      <c r="E92"/>
      <c r="F92"/>
      <c r="G92"/>
      <c r="H92"/>
      <c r="I92"/>
      <c r="J92"/>
      <c r="K92"/>
      <c r="L92"/>
      <c r="M92" s="708"/>
      <c r="N92"/>
      <c r="O92"/>
      <c r="P92"/>
      <c r="Q92"/>
      <c r="R92"/>
      <c r="S92"/>
      <c r="T92"/>
      <c r="U92"/>
      <c r="V92"/>
      <c r="W92"/>
      <c r="X92"/>
      <c r="Y92" s="580"/>
      <c r="Z92"/>
      <c r="AA92"/>
      <c r="AB92"/>
      <c r="AC92"/>
      <c r="AD92"/>
      <c r="AE92"/>
      <c r="AF92"/>
      <c r="AG92"/>
      <c r="AH92"/>
      <c r="AI92"/>
      <c r="AJ92"/>
      <c r="AK92"/>
      <c r="AL92"/>
      <c r="AM92"/>
      <c r="AN92"/>
      <c r="AO92"/>
      <c r="AP92"/>
      <c r="AQ92"/>
      <c r="AR92"/>
      <c r="AS92"/>
      <c r="AT92"/>
      <c r="AU92"/>
    </row>
    <row r="93" spans="1:55" s="567" customFormat="1" x14ac:dyDescent="0.25">
      <c r="A93"/>
      <c r="B93"/>
      <c r="C93"/>
      <c r="D93"/>
      <c r="E93"/>
      <c r="F93"/>
      <c r="G93"/>
      <c r="H93"/>
      <c r="I93"/>
      <c r="J93"/>
      <c r="K93"/>
      <c r="L93"/>
      <c r="M93" s="708"/>
      <c r="N93"/>
      <c r="O93"/>
      <c r="P93"/>
      <c r="Q93"/>
      <c r="R93"/>
      <c r="S93"/>
      <c r="T93"/>
      <c r="U93"/>
      <c r="V93"/>
      <c r="W93"/>
      <c r="X93"/>
      <c r="Y93" s="580"/>
      <c r="Z93"/>
      <c r="AA93"/>
      <c r="AB93"/>
      <c r="AC93"/>
      <c r="AD93"/>
      <c r="AE93"/>
      <c r="AF93"/>
      <c r="AG93"/>
      <c r="AH93"/>
      <c r="AI93"/>
      <c r="AJ93"/>
      <c r="AK93"/>
      <c r="AL93"/>
      <c r="AM93"/>
      <c r="AN93"/>
      <c r="AO93"/>
      <c r="AP93"/>
      <c r="AQ93"/>
      <c r="AR93"/>
      <c r="AS93"/>
      <c r="AT93"/>
      <c r="AU93"/>
    </row>
    <row r="94" spans="1:55" s="567" customFormat="1" x14ac:dyDescent="0.25">
      <c r="A94"/>
      <c r="B94"/>
      <c r="C94"/>
      <c r="D94"/>
      <c r="E94"/>
      <c r="F94"/>
      <c r="G94"/>
      <c r="H94"/>
      <c r="I94"/>
      <c r="J94"/>
      <c r="K94"/>
      <c r="L94"/>
      <c r="M94" s="708"/>
      <c r="N94"/>
      <c r="O94"/>
      <c r="P94"/>
      <c r="Q94"/>
      <c r="R94"/>
      <c r="S94"/>
      <c r="T94"/>
      <c r="U94"/>
      <c r="V94"/>
      <c r="W94"/>
      <c r="X94"/>
      <c r="Y94" s="580"/>
      <c r="Z94"/>
      <c r="AA94"/>
      <c r="AB94"/>
      <c r="AC94"/>
      <c r="AD94"/>
      <c r="AE94"/>
      <c r="AF94"/>
      <c r="AG94"/>
      <c r="AH94"/>
      <c r="AI94"/>
      <c r="AJ94"/>
      <c r="AK94"/>
      <c r="AL94"/>
      <c r="AM94"/>
      <c r="AN94"/>
      <c r="AO94"/>
      <c r="AP94"/>
      <c r="AQ94"/>
      <c r="AR94"/>
      <c r="AS94"/>
      <c r="AT94"/>
      <c r="AU94"/>
    </row>
    <row r="95" spans="1:55" s="567" customFormat="1" x14ac:dyDescent="0.2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row>
    <row r="96" spans="1:55" x14ac:dyDescent="0.25">
      <c r="Y96" s="691"/>
      <c r="AW96" s="567"/>
      <c r="AX96" s="567"/>
      <c r="AY96" s="567"/>
      <c r="AZ96" s="567"/>
      <c r="BA96" s="567"/>
      <c r="BB96" s="567"/>
      <c r="BC96" s="567"/>
    </row>
    <row r="97" spans="49:55" x14ac:dyDescent="0.25">
      <c r="AW97" s="567"/>
      <c r="AX97" s="567"/>
      <c r="AY97" s="567"/>
      <c r="AZ97" s="567"/>
      <c r="BA97" s="567"/>
      <c r="BB97" s="567"/>
      <c r="BC97" s="567"/>
    </row>
    <row r="98" spans="49:55" x14ac:dyDescent="0.25">
      <c r="AW98" s="567"/>
      <c r="AX98" s="567"/>
      <c r="AY98" s="567"/>
      <c r="AZ98" s="567"/>
      <c r="BA98" s="567"/>
      <c r="BB98" s="567"/>
      <c r="BC98" s="567"/>
    </row>
    <row r="99" spans="49:55" x14ac:dyDescent="0.25">
      <c r="AW99" s="567"/>
      <c r="AX99" s="567"/>
      <c r="AY99" s="567"/>
      <c r="AZ99" s="567"/>
      <c r="BA99" s="567"/>
      <c r="BB99" s="567"/>
      <c r="BC99" s="567"/>
    </row>
    <row r="100" spans="49:55" x14ac:dyDescent="0.25">
      <c r="AW100" s="567"/>
      <c r="AX100" s="567"/>
      <c r="AY100" s="567"/>
      <c r="AZ100" s="567"/>
      <c r="BA100" s="567"/>
      <c r="BB100" s="567"/>
      <c r="BC100" s="567"/>
    </row>
    <row r="101" spans="49:55" x14ac:dyDescent="0.25">
      <c r="AW101" s="567"/>
      <c r="AX101" s="567"/>
      <c r="AY101" s="567"/>
      <c r="AZ101" s="567"/>
      <c r="BA101" s="567"/>
      <c r="BB101" s="567"/>
      <c r="BC101" s="567"/>
    </row>
  </sheetData>
  <mergeCells count="65">
    <mergeCell ref="D7:K7"/>
    <mergeCell ref="A1:AU1"/>
    <mergeCell ref="A2:AU2"/>
    <mergeCell ref="A3:AU3"/>
    <mergeCell ref="B4:L4"/>
    <mergeCell ref="B5:L5"/>
    <mergeCell ref="A9:A12"/>
    <mergeCell ref="B9:B12"/>
    <mergeCell ref="C9:C12"/>
    <mergeCell ref="D9:V9"/>
    <mergeCell ref="W9:AF9"/>
    <mergeCell ref="AR10:AR12"/>
    <mergeCell ref="AR9:AT9"/>
    <mergeCell ref="AU9:AU12"/>
    <mergeCell ref="D10:P10"/>
    <mergeCell ref="Q10:U10"/>
    <mergeCell ref="V10:V12"/>
    <mergeCell ref="W10:Z10"/>
    <mergeCell ref="AA10:AE10"/>
    <mergeCell ref="AF10:AF12"/>
    <mergeCell ref="AG10:AG12"/>
    <mergeCell ref="AH10:AH12"/>
    <mergeCell ref="AG9:AQ9"/>
    <mergeCell ref="AI10:AI12"/>
    <mergeCell ref="AJ10:AJ12"/>
    <mergeCell ref="AK10:AK12"/>
    <mergeCell ref="AL10:AL12"/>
    <mergeCell ref="R11:R12"/>
    <mergeCell ref="AS10:AS12"/>
    <mergeCell ref="AT10:AT12"/>
    <mergeCell ref="D11:E11"/>
    <mergeCell ref="F11:F12"/>
    <mergeCell ref="G11:G12"/>
    <mergeCell ref="H11:H12"/>
    <mergeCell ref="I11:I12"/>
    <mergeCell ref="J11:J12"/>
    <mergeCell ref="K11:K12"/>
    <mergeCell ref="L11:L12"/>
    <mergeCell ref="AM10:AM12"/>
    <mergeCell ref="AN10:AN12"/>
    <mergeCell ref="AO10:AO12"/>
    <mergeCell ref="AP10:AP12"/>
    <mergeCell ref="AQ10:AQ12"/>
    <mergeCell ref="M11:M12"/>
    <mergeCell ref="N11:N12"/>
    <mergeCell ref="O11:O12"/>
    <mergeCell ref="P11:P12"/>
    <mergeCell ref="Q11:Q12"/>
    <mergeCell ref="AE11:AE12"/>
    <mergeCell ref="S11:S12"/>
    <mergeCell ref="T11:T12"/>
    <mergeCell ref="U11:U12"/>
    <mergeCell ref="W11:W12"/>
    <mergeCell ref="X11:X12"/>
    <mergeCell ref="Y11:Y12"/>
    <mergeCell ref="Z11:Z12"/>
    <mergeCell ref="AA11:AA12"/>
    <mergeCell ref="AB11:AB12"/>
    <mergeCell ref="AC11:AC12"/>
    <mergeCell ref="AD11:AD12"/>
    <mergeCell ref="C71:F72"/>
    <mergeCell ref="G71:L71"/>
    <mergeCell ref="M71:N72"/>
    <mergeCell ref="G72:H72"/>
    <mergeCell ref="J72:L72"/>
  </mergeCells>
  <printOptions horizontalCentered="1"/>
  <pageMargins left="0.78740157480314965" right="0.39370078740157483" top="0.78740157480314965" bottom="0.59055118110236227" header="0.31496062992125984" footer="0.31496062992125984"/>
  <pageSetup paperSize="300" scale="6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650A2-0E51-4592-8F1C-479C00096618}">
  <dimension ref="B1:I55"/>
  <sheetViews>
    <sheetView zoomScale="80" zoomScaleNormal="80" workbookViewId="0">
      <selection activeCell="L19" sqref="L19"/>
    </sheetView>
  </sheetViews>
  <sheetFormatPr baseColWidth="10" defaultRowHeight="15" x14ac:dyDescent="0.25"/>
  <cols>
    <col min="1" max="1" width="11.42578125" style="568"/>
    <col min="2" max="2" width="32.7109375" style="568" customWidth="1"/>
    <col min="3" max="3" width="8.85546875" style="568" customWidth="1"/>
    <col min="4" max="4" width="8.7109375" style="568" customWidth="1"/>
    <col min="5" max="7" width="11.42578125" style="568"/>
    <col min="8" max="8" width="10" style="568" customWidth="1"/>
    <col min="9" max="9" width="9.42578125" style="568" customWidth="1"/>
    <col min="10" max="16384" width="11.42578125" style="568"/>
  </cols>
  <sheetData>
    <row r="1" spans="2:9" ht="10.5" customHeight="1" x14ac:dyDescent="0.25">
      <c r="B1" s="778" t="s">
        <v>0</v>
      </c>
      <c r="C1" s="778"/>
      <c r="D1" s="778"/>
      <c r="E1" s="778"/>
      <c r="F1" s="778"/>
      <c r="G1" s="778"/>
      <c r="H1" s="778"/>
      <c r="I1" s="778"/>
    </row>
    <row r="2" spans="2:9" ht="10.5" customHeight="1" x14ac:dyDescent="0.25">
      <c r="B2" s="778" t="s">
        <v>74</v>
      </c>
      <c r="C2" s="778"/>
      <c r="D2" s="778"/>
      <c r="E2" s="778"/>
      <c r="F2" s="778"/>
      <c r="G2" s="778"/>
      <c r="H2" s="778"/>
      <c r="I2" s="778"/>
    </row>
    <row r="3" spans="2:9" ht="10.5" customHeight="1" x14ac:dyDescent="0.25">
      <c r="B3" s="778" t="s">
        <v>2048</v>
      </c>
      <c r="C3" s="778"/>
      <c r="D3" s="778"/>
      <c r="E3" s="778"/>
      <c r="F3" s="778"/>
      <c r="G3" s="778"/>
      <c r="H3" s="778"/>
      <c r="I3" s="778"/>
    </row>
    <row r="4" spans="2:9" ht="10.5" customHeight="1" x14ac:dyDescent="0.25">
      <c r="B4" s="715"/>
      <c r="C4" s="716"/>
      <c r="D4" s="716"/>
      <c r="E4" s="716"/>
      <c r="F4" s="716"/>
      <c r="G4" s="716"/>
      <c r="H4" s="716"/>
      <c r="I4" s="716"/>
    </row>
    <row r="5" spans="2:9" s="582" customFormat="1" ht="10.5" customHeight="1" x14ac:dyDescent="0.2">
      <c r="B5" s="717" t="s">
        <v>33</v>
      </c>
      <c r="C5" s="1011">
        <v>230800</v>
      </c>
      <c r="D5" s="1011"/>
      <c r="E5" s="1011"/>
      <c r="F5" s="1011"/>
      <c r="G5" s="1011"/>
      <c r="H5" s="1011"/>
      <c r="I5" s="1011"/>
    </row>
    <row r="6" spans="2:9" s="582" customFormat="1" ht="10.5" customHeight="1" x14ac:dyDescent="0.2">
      <c r="B6" s="717" t="s">
        <v>177</v>
      </c>
      <c r="C6" s="1012" t="s">
        <v>1908</v>
      </c>
      <c r="D6" s="1013"/>
      <c r="E6" s="1013"/>
      <c r="F6" s="1013"/>
      <c r="G6" s="1013"/>
      <c r="H6" s="1013"/>
      <c r="I6" s="1014"/>
    </row>
    <row r="7" spans="2:9" s="582" customFormat="1" ht="10.5" customHeight="1" x14ac:dyDescent="0.2">
      <c r="B7" s="718"/>
      <c r="C7" s="718"/>
      <c r="D7" s="718"/>
      <c r="E7" s="718"/>
      <c r="F7" s="718"/>
      <c r="G7" s="718"/>
      <c r="H7" s="718"/>
      <c r="I7" s="718"/>
    </row>
    <row r="8" spans="2:9" ht="10.5" customHeight="1" x14ac:dyDescent="0.25">
      <c r="B8" s="1015" t="s">
        <v>2049</v>
      </c>
      <c r="C8" s="1016"/>
      <c r="D8" s="1016"/>
      <c r="E8" s="1017"/>
      <c r="F8" s="719"/>
      <c r="G8" s="719"/>
      <c r="H8" s="521">
        <v>2021</v>
      </c>
      <c r="I8" s="720"/>
    </row>
    <row r="9" spans="2:9" ht="10.5" customHeight="1" thickBot="1" x14ac:dyDescent="0.3">
      <c r="B9" s="721"/>
      <c r="C9" s="720"/>
      <c r="D9" s="720"/>
      <c r="E9" s="720"/>
      <c r="F9" s="720"/>
      <c r="G9" s="720"/>
      <c r="H9" s="720"/>
      <c r="I9" s="720"/>
    </row>
    <row r="10" spans="2:9" ht="10.5" customHeight="1" thickTop="1" x14ac:dyDescent="0.25">
      <c r="B10" s="1002" t="s">
        <v>2050</v>
      </c>
      <c r="C10" s="1002" t="s">
        <v>1911</v>
      </c>
      <c r="D10" s="1002" t="s">
        <v>2051</v>
      </c>
      <c r="E10" s="1005" t="s">
        <v>2052</v>
      </c>
      <c r="F10" s="1006"/>
      <c r="G10" s="1007"/>
      <c r="H10" s="1002" t="s">
        <v>2053</v>
      </c>
      <c r="I10" s="1002" t="s">
        <v>2054</v>
      </c>
    </row>
    <row r="11" spans="2:9" ht="10.5" customHeight="1" x14ac:dyDescent="0.25">
      <c r="B11" s="1003"/>
      <c r="C11" s="1003"/>
      <c r="D11" s="1003"/>
      <c r="E11" s="1008" t="s">
        <v>2055</v>
      </c>
      <c r="F11" s="1009" t="s">
        <v>2056</v>
      </c>
      <c r="G11" s="1010"/>
      <c r="H11" s="1003"/>
      <c r="I11" s="1003"/>
    </row>
    <row r="12" spans="2:9" ht="10.5" customHeight="1" thickBot="1" x14ac:dyDescent="0.3">
      <c r="B12" s="1004"/>
      <c r="C12" s="1004"/>
      <c r="D12" s="1004"/>
      <c r="E12" s="1004"/>
      <c r="F12" s="722" t="s">
        <v>2057</v>
      </c>
      <c r="G12" s="722" t="s">
        <v>2058</v>
      </c>
      <c r="H12" s="1004"/>
      <c r="I12" s="1004"/>
    </row>
    <row r="13" spans="2:9" ht="10.5" customHeight="1" thickTop="1" thickBot="1" x14ac:dyDescent="0.3">
      <c r="B13" s="723"/>
      <c r="C13" s="722"/>
      <c r="D13" s="722">
        <v>1</v>
      </c>
      <c r="E13" s="722">
        <v>2</v>
      </c>
      <c r="F13" s="722">
        <v>3</v>
      </c>
      <c r="G13" s="722">
        <v>4</v>
      </c>
      <c r="H13" s="724" t="s">
        <v>2059</v>
      </c>
      <c r="I13" s="722" t="s">
        <v>2060</v>
      </c>
    </row>
    <row r="14" spans="2:9" ht="10.5" customHeight="1" thickTop="1" thickBot="1" x14ac:dyDescent="0.3">
      <c r="B14" s="725" t="s">
        <v>2061</v>
      </c>
      <c r="C14" s="726"/>
      <c r="D14" s="727"/>
      <c r="E14" s="727"/>
      <c r="F14" s="727"/>
      <c r="G14" s="727"/>
      <c r="H14" s="728"/>
      <c r="I14" s="726"/>
    </row>
    <row r="15" spans="2:9" ht="15.75" thickTop="1" x14ac:dyDescent="0.25">
      <c r="B15" s="729" t="s">
        <v>1970</v>
      </c>
      <c r="C15" s="730"/>
      <c r="D15" s="731">
        <f>+D16</f>
        <v>7</v>
      </c>
      <c r="E15" s="731">
        <f>+E16</f>
        <v>7</v>
      </c>
      <c r="F15" s="731">
        <f>+F16</f>
        <v>0</v>
      </c>
      <c r="G15" s="731">
        <f>+G16</f>
        <v>0</v>
      </c>
      <c r="H15" s="731">
        <f>F15+E15+G15</f>
        <v>7</v>
      </c>
      <c r="I15" s="731">
        <f t="shared" ref="I15:I43" si="0">D15-H15</f>
        <v>0</v>
      </c>
    </row>
    <row r="16" spans="2:9" x14ac:dyDescent="0.25">
      <c r="B16" s="732" t="s">
        <v>2062</v>
      </c>
      <c r="C16" s="733" t="s">
        <v>2063</v>
      </c>
      <c r="D16" s="734">
        <v>7</v>
      </c>
      <c r="E16" s="734">
        <v>7</v>
      </c>
      <c r="F16" s="734"/>
      <c r="G16" s="734"/>
      <c r="H16" s="734">
        <f t="shared" ref="H16:H43" si="1">F16+E16+G16</f>
        <v>7</v>
      </c>
      <c r="I16" s="731">
        <f t="shared" si="0"/>
        <v>0</v>
      </c>
    </row>
    <row r="17" spans="2:9" x14ac:dyDescent="0.25">
      <c r="B17" s="735" t="s">
        <v>1973</v>
      </c>
      <c r="C17" s="736"/>
      <c r="D17" s="731">
        <f>SUM(D18:D25)</f>
        <v>32</v>
      </c>
      <c r="E17" s="731">
        <f>SUM(E18:E25)</f>
        <v>30</v>
      </c>
      <c r="F17" s="731">
        <f>SUM(F18:F25)</f>
        <v>0</v>
      </c>
      <c r="G17" s="731">
        <f>SUM(G18:G25)</f>
        <v>0</v>
      </c>
      <c r="H17" s="731">
        <f t="shared" si="1"/>
        <v>30</v>
      </c>
      <c r="I17" s="731">
        <f t="shared" si="0"/>
        <v>2</v>
      </c>
    </row>
    <row r="18" spans="2:9" x14ac:dyDescent="0.25">
      <c r="B18" s="732" t="s">
        <v>2064</v>
      </c>
      <c r="C18" s="733" t="s">
        <v>1975</v>
      </c>
      <c r="D18" s="734">
        <v>1</v>
      </c>
      <c r="E18" s="734">
        <v>1</v>
      </c>
      <c r="F18" s="734"/>
      <c r="G18" s="734"/>
      <c r="H18" s="734">
        <f t="shared" si="1"/>
        <v>1</v>
      </c>
      <c r="I18" s="731">
        <f t="shared" si="0"/>
        <v>0</v>
      </c>
    </row>
    <row r="19" spans="2:9" x14ac:dyDescent="0.25">
      <c r="B19" s="732" t="s">
        <v>2065</v>
      </c>
      <c r="C19" s="733" t="s">
        <v>1977</v>
      </c>
      <c r="D19" s="734">
        <v>8</v>
      </c>
      <c r="E19" s="734">
        <v>8</v>
      </c>
      <c r="F19" s="734"/>
      <c r="G19" s="734"/>
      <c r="H19" s="734">
        <f t="shared" si="1"/>
        <v>8</v>
      </c>
      <c r="I19" s="731">
        <f t="shared" si="0"/>
        <v>0</v>
      </c>
    </row>
    <row r="20" spans="2:9" x14ac:dyDescent="0.25">
      <c r="B20" s="732" t="s">
        <v>2066</v>
      </c>
      <c r="C20" s="733" t="s">
        <v>1980</v>
      </c>
      <c r="D20" s="734">
        <v>5</v>
      </c>
      <c r="E20" s="734">
        <v>5</v>
      </c>
      <c r="F20" s="734"/>
      <c r="G20" s="734"/>
      <c r="H20" s="734">
        <f t="shared" si="1"/>
        <v>5</v>
      </c>
      <c r="I20" s="731">
        <f t="shared" si="0"/>
        <v>0</v>
      </c>
    </row>
    <row r="21" spans="2:9" x14ac:dyDescent="0.25">
      <c r="B21" s="732" t="s">
        <v>2067</v>
      </c>
      <c r="C21" s="733" t="s">
        <v>1983</v>
      </c>
      <c r="D21" s="734">
        <v>6</v>
      </c>
      <c r="E21" s="734">
        <v>6</v>
      </c>
      <c r="F21" s="734"/>
      <c r="G21" s="734"/>
      <c r="H21" s="734">
        <f t="shared" si="1"/>
        <v>6</v>
      </c>
      <c r="I21" s="731">
        <f t="shared" si="0"/>
        <v>0</v>
      </c>
    </row>
    <row r="22" spans="2:9" x14ac:dyDescent="0.25">
      <c r="B22" s="732" t="s">
        <v>2068</v>
      </c>
      <c r="C22" s="733" t="s">
        <v>1986</v>
      </c>
      <c r="D22" s="734">
        <v>3</v>
      </c>
      <c r="E22" s="734">
        <v>3</v>
      </c>
      <c r="F22" s="734"/>
      <c r="G22" s="734"/>
      <c r="H22" s="734">
        <f t="shared" si="1"/>
        <v>3</v>
      </c>
      <c r="I22" s="731">
        <f t="shared" si="0"/>
        <v>0</v>
      </c>
    </row>
    <row r="23" spans="2:9" x14ac:dyDescent="0.25">
      <c r="B23" s="732" t="s">
        <v>2069</v>
      </c>
      <c r="C23" s="733" t="s">
        <v>1989</v>
      </c>
      <c r="D23" s="734">
        <v>2</v>
      </c>
      <c r="E23" s="734">
        <v>1</v>
      </c>
      <c r="F23" s="734"/>
      <c r="G23" s="734"/>
      <c r="H23" s="734">
        <f t="shared" si="1"/>
        <v>1</v>
      </c>
      <c r="I23" s="731">
        <f t="shared" si="0"/>
        <v>1</v>
      </c>
    </row>
    <row r="24" spans="2:9" x14ac:dyDescent="0.25">
      <c r="B24" s="732" t="s">
        <v>2070</v>
      </c>
      <c r="C24" s="733" t="s">
        <v>1992</v>
      </c>
      <c r="D24" s="734">
        <v>6</v>
      </c>
      <c r="E24" s="734">
        <v>5</v>
      </c>
      <c r="F24" s="734"/>
      <c r="G24" s="734"/>
      <c r="H24" s="734">
        <f t="shared" si="1"/>
        <v>5</v>
      </c>
      <c r="I24" s="731">
        <f t="shared" si="0"/>
        <v>1</v>
      </c>
    </row>
    <row r="25" spans="2:9" x14ac:dyDescent="0.25">
      <c r="B25" s="732" t="s">
        <v>2071</v>
      </c>
      <c r="C25" s="733" t="s">
        <v>1995</v>
      </c>
      <c r="D25" s="734">
        <v>1</v>
      </c>
      <c r="E25" s="734">
        <v>1</v>
      </c>
      <c r="F25" s="734"/>
      <c r="G25" s="734"/>
      <c r="H25" s="734">
        <f t="shared" si="1"/>
        <v>1</v>
      </c>
      <c r="I25" s="731">
        <f t="shared" si="0"/>
        <v>0</v>
      </c>
    </row>
    <row r="26" spans="2:9" x14ac:dyDescent="0.25">
      <c r="B26" s="735" t="s">
        <v>1998</v>
      </c>
      <c r="C26" s="736"/>
      <c r="D26" s="731">
        <f>SUM(D27:D38)</f>
        <v>36</v>
      </c>
      <c r="E26" s="731">
        <f>SUM(E27:E38)</f>
        <v>0</v>
      </c>
      <c r="F26" s="731">
        <f>SUM(F27:F38)</f>
        <v>3</v>
      </c>
      <c r="G26" s="731">
        <f>SUM(G27:G38)</f>
        <v>33</v>
      </c>
      <c r="H26" s="731">
        <f t="shared" si="1"/>
        <v>36</v>
      </c>
      <c r="I26" s="731">
        <f t="shared" si="0"/>
        <v>0</v>
      </c>
    </row>
    <row r="27" spans="2:9" x14ac:dyDescent="0.25">
      <c r="B27" s="732" t="s">
        <v>2072</v>
      </c>
      <c r="C27" s="733" t="s">
        <v>2002</v>
      </c>
      <c r="D27" s="734">
        <v>8</v>
      </c>
      <c r="E27" s="734"/>
      <c r="F27" s="734">
        <v>1</v>
      </c>
      <c r="G27" s="734">
        <v>7</v>
      </c>
      <c r="H27" s="734">
        <f t="shared" si="1"/>
        <v>8</v>
      </c>
      <c r="I27" s="731">
        <f t="shared" si="0"/>
        <v>0</v>
      </c>
    </row>
    <row r="28" spans="2:9" x14ac:dyDescent="0.25">
      <c r="B28" s="732" t="s">
        <v>2072</v>
      </c>
      <c r="C28" s="733" t="s">
        <v>2003</v>
      </c>
      <c r="D28" s="734">
        <v>7</v>
      </c>
      <c r="E28" s="734"/>
      <c r="F28" s="734"/>
      <c r="G28" s="734">
        <v>7</v>
      </c>
      <c r="H28" s="734">
        <f t="shared" si="1"/>
        <v>7</v>
      </c>
      <c r="I28" s="731">
        <f t="shared" si="0"/>
        <v>0</v>
      </c>
    </row>
    <row r="29" spans="2:9" x14ac:dyDescent="0.25">
      <c r="B29" s="732" t="s">
        <v>2072</v>
      </c>
      <c r="C29" s="733" t="s">
        <v>2004</v>
      </c>
      <c r="D29" s="734">
        <v>4</v>
      </c>
      <c r="E29" s="734"/>
      <c r="F29" s="734"/>
      <c r="G29" s="734">
        <v>4</v>
      </c>
      <c r="H29" s="734">
        <f t="shared" si="1"/>
        <v>4</v>
      </c>
      <c r="I29" s="731">
        <f t="shared" si="0"/>
        <v>0</v>
      </c>
    </row>
    <row r="30" spans="2:9" x14ac:dyDescent="0.25">
      <c r="B30" s="732" t="s">
        <v>2072</v>
      </c>
      <c r="C30" s="733" t="s">
        <v>2005</v>
      </c>
      <c r="D30" s="734">
        <v>1</v>
      </c>
      <c r="E30" s="734"/>
      <c r="F30" s="734"/>
      <c r="G30" s="734">
        <v>1</v>
      </c>
      <c r="H30" s="734">
        <f t="shared" si="1"/>
        <v>1</v>
      </c>
      <c r="I30" s="731">
        <f t="shared" si="0"/>
        <v>0</v>
      </c>
    </row>
    <row r="31" spans="2:9" x14ac:dyDescent="0.25">
      <c r="B31" s="732" t="s">
        <v>2072</v>
      </c>
      <c r="C31" s="733" t="s">
        <v>2006</v>
      </c>
      <c r="D31" s="734">
        <v>2</v>
      </c>
      <c r="E31" s="734"/>
      <c r="F31" s="734">
        <v>1</v>
      </c>
      <c r="G31" s="734">
        <v>1</v>
      </c>
      <c r="H31" s="734">
        <f t="shared" si="1"/>
        <v>2</v>
      </c>
      <c r="I31" s="731">
        <f t="shared" si="0"/>
        <v>0</v>
      </c>
    </row>
    <row r="32" spans="2:9" x14ac:dyDescent="0.25">
      <c r="B32" s="732" t="s">
        <v>2072</v>
      </c>
      <c r="C32" s="733" t="s">
        <v>2007</v>
      </c>
      <c r="D32" s="734">
        <v>1</v>
      </c>
      <c r="E32" s="734"/>
      <c r="F32" s="734"/>
      <c r="G32" s="734">
        <v>1</v>
      </c>
      <c r="H32" s="734">
        <f t="shared" si="1"/>
        <v>1</v>
      </c>
      <c r="I32" s="731">
        <f t="shared" si="0"/>
        <v>0</v>
      </c>
    </row>
    <row r="33" spans="2:9" x14ac:dyDescent="0.25">
      <c r="B33" s="732" t="s">
        <v>2073</v>
      </c>
      <c r="C33" s="733" t="s">
        <v>2009</v>
      </c>
      <c r="D33" s="734">
        <v>4</v>
      </c>
      <c r="E33" s="734"/>
      <c r="F33" s="734"/>
      <c r="G33" s="734">
        <v>4</v>
      </c>
      <c r="H33" s="734">
        <f t="shared" si="1"/>
        <v>4</v>
      </c>
      <c r="I33" s="731">
        <f t="shared" si="0"/>
        <v>0</v>
      </c>
    </row>
    <row r="34" spans="2:9" x14ac:dyDescent="0.25">
      <c r="B34" s="732" t="s">
        <v>2073</v>
      </c>
      <c r="C34" s="733" t="s">
        <v>2010</v>
      </c>
      <c r="D34" s="734">
        <v>2</v>
      </c>
      <c r="E34" s="734"/>
      <c r="F34" s="734"/>
      <c r="G34" s="734">
        <v>2</v>
      </c>
      <c r="H34" s="734">
        <f t="shared" si="1"/>
        <v>2</v>
      </c>
      <c r="I34" s="731">
        <f t="shared" si="0"/>
        <v>0</v>
      </c>
    </row>
    <row r="35" spans="2:9" x14ac:dyDescent="0.25">
      <c r="B35" s="732" t="s">
        <v>2074</v>
      </c>
      <c r="C35" s="733" t="s">
        <v>2011</v>
      </c>
      <c r="D35" s="734">
        <v>1</v>
      </c>
      <c r="E35" s="734"/>
      <c r="F35" s="734">
        <v>1</v>
      </c>
      <c r="G35" s="734">
        <v>0</v>
      </c>
      <c r="H35" s="734">
        <f t="shared" si="1"/>
        <v>1</v>
      </c>
      <c r="I35" s="731">
        <f t="shared" si="0"/>
        <v>0</v>
      </c>
    </row>
    <row r="36" spans="2:9" x14ac:dyDescent="0.25">
      <c r="B36" s="732" t="s">
        <v>2074</v>
      </c>
      <c r="C36" s="733" t="s">
        <v>2012</v>
      </c>
      <c r="D36" s="734">
        <v>1</v>
      </c>
      <c r="E36" s="734"/>
      <c r="F36" s="734"/>
      <c r="G36" s="734">
        <v>1</v>
      </c>
      <c r="H36" s="734">
        <f t="shared" si="1"/>
        <v>1</v>
      </c>
      <c r="I36" s="731">
        <f t="shared" si="0"/>
        <v>0</v>
      </c>
    </row>
    <row r="37" spans="2:9" x14ac:dyDescent="0.25">
      <c r="B37" s="732" t="s">
        <v>2074</v>
      </c>
      <c r="C37" s="733" t="s">
        <v>2013</v>
      </c>
      <c r="D37" s="734">
        <v>4</v>
      </c>
      <c r="E37" s="734"/>
      <c r="F37" s="734"/>
      <c r="G37" s="734">
        <v>4</v>
      </c>
      <c r="H37" s="734">
        <f t="shared" si="1"/>
        <v>4</v>
      </c>
      <c r="I37" s="731">
        <f t="shared" si="0"/>
        <v>0</v>
      </c>
    </row>
    <row r="38" spans="2:9" x14ac:dyDescent="0.25">
      <c r="B38" s="732" t="s">
        <v>2074</v>
      </c>
      <c r="C38" s="733" t="s">
        <v>2014</v>
      </c>
      <c r="D38" s="734">
        <v>1</v>
      </c>
      <c r="E38" s="734"/>
      <c r="F38" s="734"/>
      <c r="G38" s="734">
        <v>1</v>
      </c>
      <c r="H38" s="734">
        <f t="shared" si="1"/>
        <v>1</v>
      </c>
      <c r="I38" s="731">
        <f t="shared" si="0"/>
        <v>0</v>
      </c>
    </row>
    <row r="39" spans="2:9" x14ac:dyDescent="0.25">
      <c r="B39" s="735" t="s">
        <v>2075</v>
      </c>
      <c r="C39" s="736"/>
      <c r="D39" s="731">
        <f>+D40</f>
        <v>4</v>
      </c>
      <c r="E39" s="731">
        <f>+E40</f>
        <v>0</v>
      </c>
      <c r="F39" s="731">
        <f>+F40</f>
        <v>3</v>
      </c>
      <c r="G39" s="731">
        <f>+G40</f>
        <v>1</v>
      </c>
      <c r="H39" s="731">
        <f t="shared" si="1"/>
        <v>4</v>
      </c>
      <c r="I39" s="731">
        <f t="shared" si="0"/>
        <v>0</v>
      </c>
    </row>
    <row r="40" spans="2:9" x14ac:dyDescent="0.25">
      <c r="B40" s="732" t="s">
        <v>2076</v>
      </c>
      <c r="C40" s="733" t="s">
        <v>2017</v>
      </c>
      <c r="D40" s="734">
        <v>4</v>
      </c>
      <c r="E40" s="734">
        <v>0</v>
      </c>
      <c r="F40" s="734">
        <v>3</v>
      </c>
      <c r="G40" s="734">
        <v>1</v>
      </c>
      <c r="H40" s="734">
        <f t="shared" si="1"/>
        <v>4</v>
      </c>
      <c r="I40" s="731">
        <f t="shared" si="0"/>
        <v>0</v>
      </c>
    </row>
    <row r="41" spans="2:9" x14ac:dyDescent="0.25">
      <c r="B41" s="735" t="s">
        <v>2018</v>
      </c>
      <c r="C41" s="736"/>
      <c r="D41" s="731">
        <f>+D42+D43</f>
        <v>12</v>
      </c>
      <c r="E41" s="731">
        <f>+E42+E43</f>
        <v>6</v>
      </c>
      <c r="F41" s="731">
        <f>+F42+F43</f>
        <v>2</v>
      </c>
      <c r="G41" s="731">
        <f>+G42+G43</f>
        <v>3</v>
      </c>
      <c r="H41" s="731">
        <f t="shared" si="1"/>
        <v>11</v>
      </c>
      <c r="I41" s="731">
        <f t="shared" si="0"/>
        <v>1</v>
      </c>
    </row>
    <row r="42" spans="2:9" x14ac:dyDescent="0.25">
      <c r="B42" s="732" t="s">
        <v>2077</v>
      </c>
      <c r="C42" s="733" t="s">
        <v>2020</v>
      </c>
      <c r="D42" s="734">
        <v>4</v>
      </c>
      <c r="E42" s="214">
        <v>2</v>
      </c>
      <c r="F42" s="214">
        <v>1</v>
      </c>
      <c r="G42" s="214">
        <v>0</v>
      </c>
      <c r="H42" s="214">
        <f t="shared" si="1"/>
        <v>3</v>
      </c>
      <c r="I42" s="731">
        <f t="shared" si="0"/>
        <v>1</v>
      </c>
    </row>
    <row r="43" spans="2:9" x14ac:dyDescent="0.25">
      <c r="B43" s="732" t="s">
        <v>2078</v>
      </c>
      <c r="C43" s="733" t="s">
        <v>2022</v>
      </c>
      <c r="D43" s="734">
        <v>8</v>
      </c>
      <c r="E43" s="734">
        <v>4</v>
      </c>
      <c r="F43" s="734">
        <v>1</v>
      </c>
      <c r="G43" s="734">
        <v>3</v>
      </c>
      <c r="H43" s="734">
        <f t="shared" si="1"/>
        <v>8</v>
      </c>
      <c r="I43" s="731">
        <f t="shared" si="0"/>
        <v>0</v>
      </c>
    </row>
    <row r="44" spans="2:9" ht="11.25" customHeight="1" thickBot="1" x14ac:dyDescent="0.3">
      <c r="B44" s="732"/>
      <c r="C44" s="734"/>
      <c r="D44" s="734"/>
      <c r="E44" s="734"/>
      <c r="F44" s="734"/>
      <c r="G44" s="734"/>
      <c r="H44" s="734"/>
      <c r="I44" s="731"/>
    </row>
    <row r="45" spans="2:9" ht="16.5" thickTop="1" thickBot="1" x14ac:dyDescent="0.3">
      <c r="B45" s="737" t="s">
        <v>2079</v>
      </c>
      <c r="C45" s="738"/>
      <c r="D45" s="739">
        <f t="shared" ref="D45:I45" si="2">+D15+D17+D26+D39+D41</f>
        <v>91</v>
      </c>
      <c r="E45" s="739">
        <f t="shared" si="2"/>
        <v>43</v>
      </c>
      <c r="F45" s="739">
        <f t="shared" si="2"/>
        <v>8</v>
      </c>
      <c r="G45" s="739">
        <f t="shared" si="2"/>
        <v>37</v>
      </c>
      <c r="H45" s="739">
        <f t="shared" si="2"/>
        <v>88</v>
      </c>
      <c r="I45" s="740">
        <f t="shared" si="2"/>
        <v>3</v>
      </c>
    </row>
    <row r="46" spans="2:9" ht="16.5" thickTop="1" thickBot="1" x14ac:dyDescent="0.3">
      <c r="B46" s="737" t="s">
        <v>2080</v>
      </c>
      <c r="C46" s="741"/>
      <c r="D46" s="742"/>
      <c r="E46" s="742"/>
      <c r="F46" s="742"/>
      <c r="G46" s="742"/>
      <c r="H46" s="743"/>
      <c r="I46" s="741"/>
    </row>
    <row r="47" spans="2:9" ht="9.75" customHeight="1" thickTop="1" thickBot="1" x14ac:dyDescent="0.3">
      <c r="B47" s="744"/>
      <c r="C47" s="734"/>
      <c r="D47" s="734"/>
      <c r="E47" s="734"/>
      <c r="F47" s="734"/>
      <c r="G47" s="734"/>
      <c r="H47" s="734"/>
      <c r="I47" s="731"/>
    </row>
    <row r="48" spans="2:9" ht="16.5" thickTop="1" thickBot="1" x14ac:dyDescent="0.3">
      <c r="B48" s="737" t="s">
        <v>2081</v>
      </c>
      <c r="C48" s="738"/>
      <c r="D48" s="745">
        <f t="shared" ref="D48:I48" si="3">SUM(D47:D47)</f>
        <v>0</v>
      </c>
      <c r="E48" s="745">
        <f t="shared" si="3"/>
        <v>0</v>
      </c>
      <c r="F48" s="745">
        <f t="shared" si="3"/>
        <v>0</v>
      </c>
      <c r="G48" s="745">
        <f t="shared" si="3"/>
        <v>0</v>
      </c>
      <c r="H48" s="746">
        <f t="shared" si="3"/>
        <v>0</v>
      </c>
      <c r="I48" s="747">
        <f t="shared" si="3"/>
        <v>0</v>
      </c>
    </row>
    <row r="49" spans="2:9" ht="16.5" thickTop="1" thickBot="1" x14ac:dyDescent="0.3">
      <c r="B49" s="737" t="s">
        <v>2082</v>
      </c>
      <c r="C49" s="737"/>
      <c r="D49" s="748">
        <f t="shared" ref="D49:I49" si="4">D45+D48</f>
        <v>91</v>
      </c>
      <c r="E49" s="748">
        <f t="shared" si="4"/>
        <v>43</v>
      </c>
      <c r="F49" s="748">
        <f t="shared" si="4"/>
        <v>8</v>
      </c>
      <c r="G49" s="748">
        <f t="shared" si="4"/>
        <v>37</v>
      </c>
      <c r="H49" s="748">
        <f t="shared" si="4"/>
        <v>88</v>
      </c>
      <c r="I49" s="749">
        <f t="shared" si="4"/>
        <v>3</v>
      </c>
    </row>
    <row r="50" spans="2:9" ht="15.75" thickTop="1" x14ac:dyDescent="0.25">
      <c r="B50" s="720"/>
      <c r="C50" s="720"/>
      <c r="D50" s="720"/>
      <c r="E50" s="720"/>
      <c r="F50" s="720"/>
      <c r="G50" s="720"/>
      <c r="H50" s="720"/>
      <c r="I50" s="720"/>
    </row>
    <row r="51" spans="2:9" x14ac:dyDescent="0.25">
      <c r="B51" s="720"/>
      <c r="C51" s="720"/>
      <c r="D51" s="720"/>
      <c r="E51" s="720"/>
      <c r="F51" s="720"/>
      <c r="G51" s="720"/>
      <c r="H51" s="720"/>
      <c r="I51" s="720"/>
    </row>
    <row r="52" spans="2:9" x14ac:dyDescent="0.25">
      <c r="B52" s="720"/>
      <c r="C52" s="720"/>
      <c r="D52" s="720"/>
      <c r="E52" s="720"/>
      <c r="F52" s="720"/>
      <c r="G52" s="720"/>
      <c r="H52" s="720"/>
      <c r="I52" s="720"/>
    </row>
    <row r="53" spans="2:9" x14ac:dyDescent="0.25">
      <c r="B53" s="720"/>
      <c r="C53" s="720"/>
      <c r="D53" s="720"/>
      <c r="E53" s="720"/>
      <c r="F53" s="720"/>
      <c r="G53" s="720"/>
      <c r="H53" s="720"/>
      <c r="I53" s="720"/>
    </row>
    <row r="54" spans="2:9" x14ac:dyDescent="0.25">
      <c r="B54" s="750" t="s">
        <v>2083</v>
      </c>
      <c r="C54" s="720"/>
      <c r="D54" s="720"/>
      <c r="E54" s="720"/>
      <c r="F54" s="720"/>
      <c r="G54" s="1000"/>
      <c r="H54" s="1000"/>
      <c r="I54" s="1000"/>
    </row>
    <row r="55" spans="2:9" x14ac:dyDescent="0.25">
      <c r="B55" s="751" t="s">
        <v>2084</v>
      </c>
      <c r="C55" s="720"/>
      <c r="D55" s="720"/>
      <c r="E55" s="720"/>
      <c r="F55" s="720"/>
      <c r="G55" s="1001" t="s">
        <v>2085</v>
      </c>
      <c r="H55" s="1001"/>
      <c r="I55" s="1001"/>
    </row>
  </sheetData>
  <mergeCells count="16">
    <mergeCell ref="B8:E8"/>
    <mergeCell ref="B1:I1"/>
    <mergeCell ref="B2:I2"/>
    <mergeCell ref="B3:I3"/>
    <mergeCell ref="C5:I5"/>
    <mergeCell ref="C6:I6"/>
    <mergeCell ref="G54:I54"/>
    <mergeCell ref="G55:I55"/>
    <mergeCell ref="B10:B12"/>
    <mergeCell ref="C10:C12"/>
    <mergeCell ref="D10:D12"/>
    <mergeCell ref="E10:G10"/>
    <mergeCell ref="H10:H12"/>
    <mergeCell ref="I10:I12"/>
    <mergeCell ref="E11:E12"/>
    <mergeCell ref="F11:G11"/>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F1.1 Ingr.E.P</vt:lpstr>
      <vt:lpstr>F1.1A Cálculo I-E.P</vt:lpstr>
      <vt:lpstr>DESPLEGABLES</vt:lpstr>
      <vt:lpstr>F2- Gasto</vt:lpstr>
      <vt:lpstr>F3 Clas. Económ</vt:lpstr>
      <vt:lpstr>F4 Planta</vt:lpstr>
      <vt:lpstr>F4A Cert. nóm</vt:lpstr>
      <vt:lpstr>DESPLEGABLES!_ftn1</vt:lpstr>
      <vt:lpstr>DESPLEGABLES!_ftnref1</vt:lpstr>
    </vt:vector>
  </TitlesOfParts>
  <Company>Ministerio de Hacienda y Crédito Público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Rosa.Blanco@minhacienda.gov.co</dc:creator>
  <cp:lastModifiedBy>Juan Manuel Velasco</cp:lastModifiedBy>
  <cp:lastPrinted>2018-02-08T19:53:56Z</cp:lastPrinted>
  <dcterms:created xsi:type="dcterms:W3CDTF">2016-02-02T18:51:55Z</dcterms:created>
  <dcterms:modified xsi:type="dcterms:W3CDTF">2021-08-11T17:24:14Z</dcterms:modified>
</cp:coreProperties>
</file>