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com-my.sharepoint.com/personal/alma_bernal_crcom_gov_co/Documents/VIGENCIA 2026/Ejec. pptal CRC 2026/"/>
    </mc:Choice>
  </mc:AlternateContent>
  <xr:revisionPtr revIDLastSave="458" documentId="8_{4ADAC82D-EE08-4B0A-ADAE-23E5C92E7351}" xr6:coauthVersionLast="47" xr6:coauthVersionMax="47" xr10:uidLastSave="{33D83697-C72C-4543-8CCC-55CA9369B63E}"/>
  <bookViews>
    <workbookView xWindow="-120" yWindow="-120" windowWidth="20730" windowHeight="11040" xr2:uid="{009532B3-2726-476A-B6A1-6BB14076A4C2}"/>
  </bookViews>
  <sheets>
    <sheet name="EJEC" sheetId="1" r:id="rId1"/>
  </sheets>
  <definedNames>
    <definedName name="_xlnm.Print_Titles" localSheetId="0">EJEC!$1:$6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6" i="1" l="1"/>
  <c r="P98" i="1"/>
  <c r="Q98" i="1" s="1"/>
  <c r="Q99" i="1"/>
  <c r="Q93" i="1"/>
  <c r="Q92" i="1"/>
  <c r="Q88" i="1"/>
  <c r="Q89" i="1"/>
  <c r="Q90" i="1"/>
  <c r="Q91" i="1"/>
  <c r="Q87" i="1"/>
  <c r="M86" i="1"/>
  <c r="N86" i="1"/>
  <c r="O86" i="1"/>
  <c r="L86" i="1"/>
  <c r="T7" i="1"/>
  <c r="R7" i="1"/>
  <c r="P7" i="1"/>
  <c r="O7" i="1"/>
  <c r="U42" i="1" l="1"/>
  <c r="U21" i="1"/>
  <c r="U20" i="1"/>
  <c r="U19" i="1"/>
  <c r="U18" i="1"/>
  <c r="U17" i="1"/>
  <c r="U16" i="1"/>
  <c r="U15" i="1"/>
  <c r="U14" i="1"/>
  <c r="U13" i="1"/>
  <c r="U12" i="1"/>
  <c r="U29" i="1"/>
  <c r="U28" i="1"/>
  <c r="U27" i="1"/>
  <c r="U26" i="1"/>
  <c r="U25" i="1"/>
  <c r="U24" i="1"/>
  <c r="U23" i="1"/>
  <c r="U37" i="1"/>
  <c r="U36" i="1"/>
  <c r="U35" i="1"/>
  <c r="U34" i="1"/>
  <c r="U33" i="1"/>
  <c r="U32" i="1"/>
  <c r="U44" i="1"/>
  <c r="U43" i="1"/>
  <c r="U47" i="1"/>
  <c r="U46" i="1"/>
  <c r="U49" i="1"/>
  <c r="U56" i="1"/>
  <c r="U55" i="1"/>
  <c r="U54" i="1"/>
  <c r="U53" i="1"/>
  <c r="U52" i="1"/>
  <c r="U58" i="1"/>
  <c r="U59" i="1"/>
  <c r="U60" i="1"/>
  <c r="U65" i="1"/>
  <c r="U64" i="1"/>
  <c r="U63" i="1"/>
  <c r="U62" i="1"/>
  <c r="U61" i="1"/>
  <c r="U66" i="1"/>
  <c r="U67" i="1"/>
  <c r="U68" i="1"/>
  <c r="U69" i="1"/>
  <c r="U70" i="1"/>
  <c r="U72" i="1"/>
  <c r="U76" i="1"/>
  <c r="U77" i="1"/>
  <c r="U86" i="1"/>
  <c r="U92" i="1"/>
  <c r="U93" i="1"/>
  <c r="U94" i="1"/>
  <c r="U96" i="1"/>
  <c r="U97" i="1"/>
  <c r="U98" i="1"/>
  <c r="U99" i="1"/>
  <c r="U95" i="1"/>
  <c r="U100" i="1"/>
  <c r="U101" i="1"/>
  <c r="U102" i="1"/>
  <c r="U103" i="1"/>
  <c r="U104" i="1"/>
  <c r="U106" i="1"/>
  <c r="U108" i="1"/>
  <c r="U107" i="1"/>
  <c r="S106" i="1"/>
  <c r="N7" i="1"/>
  <c r="M79" i="1" l="1"/>
  <c r="N79" i="1"/>
  <c r="O79" i="1"/>
  <c r="P79" i="1"/>
  <c r="L79" i="1"/>
  <c r="L70" i="1"/>
  <c r="M72" i="1"/>
  <c r="M71" i="1" s="1"/>
  <c r="M70" i="1" s="1"/>
  <c r="M7" i="1" s="1"/>
  <c r="M109" i="1" s="1"/>
  <c r="N72" i="1"/>
  <c r="N71" i="1" s="1"/>
  <c r="N70" i="1" s="1"/>
  <c r="N109" i="1" s="1"/>
  <c r="O72" i="1"/>
  <c r="O71" i="1" s="1"/>
  <c r="O70" i="1" s="1"/>
  <c r="O109" i="1" s="1"/>
  <c r="P72" i="1"/>
  <c r="P71" i="1" s="1"/>
  <c r="L7" i="1"/>
  <c r="L10" i="1"/>
  <c r="L9" i="1"/>
  <c r="L30" i="1"/>
  <c r="R109" i="1"/>
  <c r="S109" i="1" s="1"/>
  <c r="T109" i="1"/>
  <c r="U109" i="1" s="1"/>
  <c r="S104" i="1"/>
  <c r="S102" i="1"/>
  <c r="S100" i="1"/>
  <c r="S94" i="1"/>
  <c r="S92" i="1"/>
  <c r="U91" i="1"/>
  <c r="U90" i="1"/>
  <c r="U89" i="1"/>
  <c r="U88" i="1"/>
  <c r="U87" i="1"/>
  <c r="U84" i="1"/>
  <c r="U81" i="1"/>
  <c r="U80" i="1"/>
  <c r="U79" i="1"/>
  <c r="U74" i="1"/>
  <c r="U75" i="1"/>
  <c r="U57" i="1"/>
  <c r="U51" i="1"/>
  <c r="U50" i="1"/>
  <c r="U48" i="1"/>
  <c r="U45" i="1"/>
  <c r="U41" i="1"/>
  <c r="U40" i="1"/>
  <c r="U39" i="1"/>
  <c r="U31" i="1"/>
  <c r="U30" i="1"/>
  <c r="U22" i="1"/>
  <c r="U11" i="1"/>
  <c r="U10" i="1"/>
  <c r="U9" i="1"/>
  <c r="U8" i="1"/>
  <c r="S85" i="1"/>
  <c r="S83" i="1"/>
  <c r="S82" i="1"/>
  <c r="S78" i="1"/>
  <c r="S77" i="1"/>
  <c r="S73" i="1"/>
  <c r="S69" i="1"/>
  <c r="S68" i="1"/>
  <c r="S66" i="1"/>
  <c r="S65" i="1"/>
  <c r="S64" i="1"/>
  <c r="S63" i="1"/>
  <c r="S62" i="1"/>
  <c r="S61" i="1"/>
  <c r="S59" i="1"/>
  <c r="S58" i="1"/>
  <c r="S56" i="1"/>
  <c r="S55" i="1"/>
  <c r="S54" i="1"/>
  <c r="S53" i="1"/>
  <c r="S52" i="1"/>
  <c r="S47" i="1"/>
  <c r="S46" i="1"/>
  <c r="S44" i="1"/>
  <c r="S43" i="1"/>
  <c r="S37" i="1"/>
  <c r="S36" i="1"/>
  <c r="S35" i="1"/>
  <c r="S34" i="1"/>
  <c r="S33" i="1"/>
  <c r="S32" i="1"/>
  <c r="S29" i="1"/>
  <c r="S28" i="1"/>
  <c r="S27" i="1"/>
  <c r="S26" i="1"/>
  <c r="S25" i="1"/>
  <c r="S24" i="1"/>
  <c r="S23" i="1"/>
  <c r="S21" i="1"/>
  <c r="S20" i="1"/>
  <c r="S19" i="1"/>
  <c r="S18" i="1"/>
  <c r="S17" i="1"/>
  <c r="S16" i="1"/>
  <c r="S15" i="1"/>
  <c r="S14" i="1"/>
  <c r="S13" i="1"/>
  <c r="S12" i="1"/>
  <c r="S107" i="1"/>
  <c r="S105" i="1"/>
  <c r="S103" i="1"/>
  <c r="S101" i="1"/>
  <c r="S99" i="1"/>
  <c r="S98" i="1"/>
  <c r="S97" i="1"/>
  <c r="S96" i="1"/>
  <c r="S95" i="1"/>
  <c r="S93" i="1"/>
  <c r="S91" i="1"/>
  <c r="S90" i="1"/>
  <c r="S89" i="1"/>
  <c r="S88" i="1"/>
  <c r="S87" i="1"/>
  <c r="S84" i="1"/>
  <c r="S81" i="1"/>
  <c r="S80" i="1"/>
  <c r="S79" i="1"/>
  <c r="S76" i="1"/>
  <c r="S75" i="1"/>
  <c r="S74" i="1"/>
  <c r="S72" i="1"/>
  <c r="S71" i="1"/>
  <c r="S70" i="1"/>
  <c r="S67" i="1"/>
  <c r="S60" i="1"/>
  <c r="S57" i="1"/>
  <c r="S51" i="1"/>
  <c r="S50" i="1"/>
  <c r="S48" i="1"/>
  <c r="S45" i="1"/>
  <c r="S42" i="1"/>
  <c r="S41" i="1"/>
  <c r="S40" i="1"/>
  <c r="S39" i="1"/>
  <c r="S31" i="1"/>
  <c r="S30" i="1"/>
  <c r="S22" i="1"/>
  <c r="S11" i="1"/>
  <c r="S10" i="1"/>
  <c r="S9" i="1"/>
  <c r="S8" i="1"/>
  <c r="Q108" i="1"/>
  <c r="Q106" i="1"/>
  <c r="Q104" i="1"/>
  <c r="Q102" i="1"/>
  <c r="Q100" i="1"/>
  <c r="Q94" i="1"/>
  <c r="Q85" i="1"/>
  <c r="Q83" i="1"/>
  <c r="Q82" i="1"/>
  <c r="Q78" i="1"/>
  <c r="Q77" i="1"/>
  <c r="Q69" i="1"/>
  <c r="Q68" i="1"/>
  <c r="Q66" i="1"/>
  <c r="Q65" i="1"/>
  <c r="Q64" i="1"/>
  <c r="Q63" i="1"/>
  <c r="Q62" i="1"/>
  <c r="Q61" i="1"/>
  <c r="Q59" i="1"/>
  <c r="Q58" i="1"/>
  <c r="Q56" i="1"/>
  <c r="Q55" i="1"/>
  <c r="Q54" i="1"/>
  <c r="Q53" i="1"/>
  <c r="Q52" i="1"/>
  <c r="Q49" i="1"/>
  <c r="Q47" i="1"/>
  <c r="Q46" i="1"/>
  <c r="Q44" i="1"/>
  <c r="Q43" i="1"/>
  <c r="Q38" i="1"/>
  <c r="Q37" i="1"/>
  <c r="Q36" i="1"/>
  <c r="Q35" i="1"/>
  <c r="Q34" i="1"/>
  <c r="Q33" i="1"/>
  <c r="Q32" i="1"/>
  <c r="Q29" i="1"/>
  <c r="Q28" i="1"/>
  <c r="Q27" i="1"/>
  <c r="Q26" i="1"/>
  <c r="Q25" i="1"/>
  <c r="Q24" i="1"/>
  <c r="Q23" i="1"/>
  <c r="Q21" i="1"/>
  <c r="Q20" i="1"/>
  <c r="Q19" i="1"/>
  <c r="Q18" i="1"/>
  <c r="Q17" i="1"/>
  <c r="Q16" i="1"/>
  <c r="Q15" i="1"/>
  <c r="Q14" i="1"/>
  <c r="Q13" i="1"/>
  <c r="Q12" i="1"/>
  <c r="Q107" i="1"/>
  <c r="Q105" i="1"/>
  <c r="Q103" i="1"/>
  <c r="Q101" i="1"/>
  <c r="Q84" i="1"/>
  <c r="Q81" i="1"/>
  <c r="Q80" i="1"/>
  <c r="Q79" i="1"/>
  <c r="Q76" i="1"/>
  <c r="Q75" i="1"/>
  <c r="Q74" i="1"/>
  <c r="Q67" i="1"/>
  <c r="Q60" i="1"/>
  <c r="Q57" i="1"/>
  <c r="Q51" i="1"/>
  <c r="Q50" i="1"/>
  <c r="Q48" i="1"/>
  <c r="Q45" i="1"/>
  <c r="Q42" i="1"/>
  <c r="Q41" i="1"/>
  <c r="Q40" i="1"/>
  <c r="Q39" i="1"/>
  <c r="Q31" i="1"/>
  <c r="Q30" i="1"/>
  <c r="Q22" i="1"/>
  <c r="Q11" i="1"/>
  <c r="Q10" i="1"/>
  <c r="Q9" i="1"/>
  <c r="Q8" i="1"/>
  <c r="M51" i="1"/>
  <c r="N51" i="1"/>
  <c r="O51" i="1"/>
  <c r="P51" i="1"/>
  <c r="R51" i="1"/>
  <c r="T51" i="1"/>
  <c r="M45" i="1"/>
  <c r="N45" i="1"/>
  <c r="O45" i="1"/>
  <c r="P45" i="1"/>
  <c r="R45" i="1"/>
  <c r="T45" i="1"/>
  <c r="M42" i="1"/>
  <c r="N42" i="1"/>
  <c r="O42" i="1"/>
  <c r="P42" i="1"/>
  <c r="R42" i="1"/>
  <c r="T42" i="1"/>
  <c r="L60" i="1"/>
  <c r="L57" i="1"/>
  <c r="L51" i="1"/>
  <c r="L45" i="1"/>
  <c r="L42" i="1"/>
  <c r="L41" i="1" s="1"/>
  <c r="M107" i="1"/>
  <c r="N107" i="1"/>
  <c r="O107" i="1"/>
  <c r="P107" i="1"/>
  <c r="R107" i="1"/>
  <c r="T107" i="1"/>
  <c r="M105" i="1"/>
  <c r="N105" i="1"/>
  <c r="O105" i="1"/>
  <c r="P105" i="1"/>
  <c r="R105" i="1"/>
  <c r="T105" i="1"/>
  <c r="L107" i="1"/>
  <c r="L105" i="1"/>
  <c r="M103" i="1"/>
  <c r="N103" i="1"/>
  <c r="O103" i="1"/>
  <c r="P103" i="1"/>
  <c r="R103" i="1"/>
  <c r="T103" i="1"/>
  <c r="L103" i="1"/>
  <c r="M101" i="1"/>
  <c r="N101" i="1"/>
  <c r="O101" i="1"/>
  <c r="P101" i="1"/>
  <c r="R101" i="1"/>
  <c r="T101" i="1"/>
  <c r="L101" i="1"/>
  <c r="M99" i="1"/>
  <c r="N99" i="1"/>
  <c r="N98" i="1" s="1"/>
  <c r="N97" i="1" s="1"/>
  <c r="N96" i="1" s="1"/>
  <c r="N95" i="1" s="1"/>
  <c r="O99" i="1"/>
  <c r="O98" i="1" s="1"/>
  <c r="O97" i="1" s="1"/>
  <c r="O96" i="1" s="1"/>
  <c r="O95" i="1" s="1"/>
  <c r="P99" i="1"/>
  <c r="P97" i="1" s="1"/>
  <c r="P96" i="1" s="1"/>
  <c r="P95" i="1" s="1"/>
  <c r="P86" i="1" s="1"/>
  <c r="R99" i="1"/>
  <c r="T99" i="1"/>
  <c r="L99" i="1"/>
  <c r="M93" i="1"/>
  <c r="N93" i="1"/>
  <c r="O93" i="1"/>
  <c r="P93" i="1"/>
  <c r="R93" i="1"/>
  <c r="T93" i="1"/>
  <c r="M91" i="1"/>
  <c r="M90" i="1" s="1"/>
  <c r="M89" i="1" s="1"/>
  <c r="M88" i="1" s="1"/>
  <c r="M87" i="1" s="1"/>
  <c r="N91" i="1"/>
  <c r="N90" i="1" s="1"/>
  <c r="N89" i="1" s="1"/>
  <c r="N88" i="1" s="1"/>
  <c r="N87" i="1" s="1"/>
  <c r="O91" i="1"/>
  <c r="O90" i="1" s="1"/>
  <c r="O89" i="1" s="1"/>
  <c r="O88" i="1" s="1"/>
  <c r="O87" i="1" s="1"/>
  <c r="P91" i="1"/>
  <c r="R91" i="1"/>
  <c r="T91" i="1"/>
  <c r="L93" i="1"/>
  <c r="L91" i="1"/>
  <c r="M84" i="1"/>
  <c r="N84" i="1"/>
  <c r="O84" i="1"/>
  <c r="P84" i="1"/>
  <c r="R84" i="1"/>
  <c r="T84" i="1"/>
  <c r="L84" i="1"/>
  <c r="M81" i="1"/>
  <c r="M80" i="1" s="1"/>
  <c r="N81" i="1"/>
  <c r="N80" i="1" s="1"/>
  <c r="O81" i="1"/>
  <c r="O80" i="1" s="1"/>
  <c r="P81" i="1"/>
  <c r="P80" i="1" s="1"/>
  <c r="R81" i="1"/>
  <c r="R80" i="1" s="1"/>
  <c r="T81" i="1"/>
  <c r="T80" i="1" s="1"/>
  <c r="L81" i="1"/>
  <c r="L80" i="1"/>
  <c r="M75" i="1"/>
  <c r="M74" i="1" s="1"/>
  <c r="N75" i="1"/>
  <c r="N74" i="1" s="1"/>
  <c r="M76" i="1"/>
  <c r="N76" i="1"/>
  <c r="O76" i="1"/>
  <c r="O75" i="1" s="1"/>
  <c r="O74" i="1" s="1"/>
  <c r="P76" i="1"/>
  <c r="P75" i="1" s="1"/>
  <c r="P74" i="1" s="1"/>
  <c r="R76" i="1"/>
  <c r="R75" i="1" s="1"/>
  <c r="R74" i="1" s="1"/>
  <c r="T76" i="1"/>
  <c r="T75" i="1" s="1"/>
  <c r="T74" i="1" s="1"/>
  <c r="L76" i="1"/>
  <c r="L75" i="1" s="1"/>
  <c r="L74" i="1" s="1"/>
  <c r="R72" i="1"/>
  <c r="R71" i="1" s="1"/>
  <c r="L72" i="1"/>
  <c r="L71" i="1" s="1"/>
  <c r="M67" i="1"/>
  <c r="N67" i="1"/>
  <c r="O67" i="1"/>
  <c r="P67" i="1"/>
  <c r="R67" i="1"/>
  <c r="T67" i="1"/>
  <c r="L67" i="1"/>
  <c r="M60" i="1"/>
  <c r="N60" i="1"/>
  <c r="O60" i="1"/>
  <c r="P60" i="1"/>
  <c r="R60" i="1"/>
  <c r="T60" i="1"/>
  <c r="M57" i="1"/>
  <c r="N57" i="1"/>
  <c r="O57" i="1"/>
  <c r="P57" i="1"/>
  <c r="R57" i="1"/>
  <c r="T57" i="1"/>
  <c r="M48" i="1"/>
  <c r="N48" i="1"/>
  <c r="O48" i="1"/>
  <c r="P48" i="1"/>
  <c r="R48" i="1"/>
  <c r="T48" i="1"/>
  <c r="L48" i="1"/>
  <c r="L31" i="1"/>
  <c r="M31" i="1"/>
  <c r="M30" i="1" s="1"/>
  <c r="N31" i="1"/>
  <c r="N30" i="1" s="1"/>
  <c r="O31" i="1"/>
  <c r="O30" i="1" s="1"/>
  <c r="P31" i="1"/>
  <c r="P30" i="1" s="1"/>
  <c r="R31" i="1"/>
  <c r="R30" i="1" s="1"/>
  <c r="T31" i="1"/>
  <c r="T30" i="1" s="1"/>
  <c r="M22" i="1"/>
  <c r="N22" i="1"/>
  <c r="O22" i="1"/>
  <c r="P22" i="1"/>
  <c r="R22" i="1"/>
  <c r="T22" i="1"/>
  <c r="V22" i="1"/>
  <c r="L22" i="1"/>
  <c r="L11" i="1"/>
  <c r="M11" i="1"/>
  <c r="M10" i="1" s="1"/>
  <c r="N11" i="1"/>
  <c r="N10" i="1" s="1"/>
  <c r="O11" i="1"/>
  <c r="O10" i="1" s="1"/>
  <c r="P11" i="1"/>
  <c r="P10" i="1" s="1"/>
  <c r="R11" i="1"/>
  <c r="R10" i="1" s="1"/>
  <c r="T11" i="1"/>
  <c r="T10" i="1" s="1"/>
  <c r="P109" i="1" l="1"/>
  <c r="Q109" i="1" s="1"/>
  <c r="Q95" i="1"/>
  <c r="Q96" i="1"/>
  <c r="Q97" i="1"/>
  <c r="P70" i="1"/>
  <c r="Q70" i="1" s="1"/>
  <c r="Q71" i="1"/>
  <c r="Q72" i="1"/>
  <c r="U7" i="1"/>
  <c r="S7" i="1"/>
  <c r="L109" i="1"/>
  <c r="R79" i="1"/>
  <c r="L90" i="1"/>
  <c r="L89" i="1" s="1"/>
  <c r="L88" i="1" s="1"/>
  <c r="L87" i="1" s="1"/>
  <c r="R90" i="1"/>
  <c r="R89" i="1" s="1"/>
  <c r="R88" i="1" s="1"/>
  <c r="R87" i="1" s="1"/>
  <c r="T41" i="1"/>
  <c r="T40" i="1" s="1"/>
  <c r="T39" i="1" s="1"/>
  <c r="T79" i="1"/>
  <c r="P90" i="1"/>
  <c r="P89" i="1" s="1"/>
  <c r="P88" i="1" s="1"/>
  <c r="P87" i="1" s="1"/>
  <c r="T50" i="1"/>
  <c r="P41" i="1"/>
  <c r="P40" i="1" s="1"/>
  <c r="P39" i="1" s="1"/>
  <c r="P50" i="1"/>
  <c r="O41" i="1"/>
  <c r="O50" i="1"/>
  <c r="N41" i="1"/>
  <c r="N40" i="1" s="1"/>
  <c r="N39" i="1" s="1"/>
  <c r="N50" i="1"/>
  <c r="M98" i="1"/>
  <c r="M97" i="1" s="1"/>
  <c r="M96" i="1" s="1"/>
  <c r="M95" i="1" s="1"/>
  <c r="M41" i="1"/>
  <c r="M50" i="1"/>
  <c r="S86" i="1"/>
  <c r="L50" i="1"/>
  <c r="L40" i="1" s="1"/>
  <c r="L39" i="1" s="1"/>
  <c r="R50" i="1"/>
  <c r="R98" i="1"/>
  <c r="R97" i="1" s="1"/>
  <c r="R96" i="1" s="1"/>
  <c r="R95" i="1" s="1"/>
  <c r="R86" i="1" s="1"/>
  <c r="R41" i="1"/>
  <c r="T90" i="1"/>
  <c r="T89" i="1" s="1"/>
  <c r="T88" i="1" s="1"/>
  <c r="T87" i="1" s="1"/>
  <c r="T86" i="1" s="1"/>
  <c r="L98" i="1"/>
  <c r="L97" i="1" s="1"/>
  <c r="L96" i="1" s="1"/>
  <c r="L95" i="1" s="1"/>
  <c r="O40" i="1"/>
  <c r="O39" i="1" s="1"/>
  <c r="T98" i="1"/>
  <c r="T97" i="1" s="1"/>
  <c r="T96" i="1" s="1"/>
  <c r="T95" i="1" s="1"/>
  <c r="R70" i="1"/>
  <c r="N9" i="1"/>
  <c r="N8" i="1" s="1"/>
  <c r="M9" i="1"/>
  <c r="M8" i="1" s="1"/>
  <c r="P9" i="1"/>
  <c r="P8" i="1" s="1"/>
  <c r="O9" i="1"/>
  <c r="O8" i="1" s="1"/>
  <c r="T9" i="1"/>
  <c r="T8" i="1" s="1"/>
  <c r="R9" i="1"/>
  <c r="R8" i="1" s="1"/>
  <c r="L8" i="1"/>
  <c r="Q7" i="1" l="1"/>
  <c r="M40" i="1"/>
  <c r="M39" i="1" s="1"/>
  <c r="R40" i="1"/>
  <c r="R39" i="1" s="1"/>
  <c r="T72" i="1" l="1"/>
  <c r="T71" i="1" s="1"/>
  <c r="T70" i="1" s="1"/>
</calcChain>
</file>

<file path=xl/sharedStrings.xml><?xml version="1.0" encoding="utf-8"?>
<sst xmlns="http://schemas.openxmlformats.org/spreadsheetml/2006/main" count="962" uniqueCount="159">
  <si>
    <t/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</si>
  <si>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</si>
  <si>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</si>
  <si>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</si>
  <si>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</si>
  <si>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</si>
  <si>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</si>
  <si>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</si>
  <si>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</si>
  <si>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</si>
  <si>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</si>
  <si>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</si>
  <si>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</si>
  <si>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</si>
  <si>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</si>
  <si>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</si>
  <si>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</si>
  <si>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</si>
  <si>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</si>
  <si>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</si>
  <si>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</si>
  <si>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</si>
  <si>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</si>
  <si>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</si>
  <si>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</si>
  <si>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</si>
  <si>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</si>
  <si>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</si>
  <si>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</si>
  <si>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</si>
  <si>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</si>
  <si>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</si>
  <si>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</si>
  <si>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</si>
  <si>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</si>
  <si>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</si>
  <si>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</si>
  <si>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</si>
  <si>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</si>
  <si>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</si>
  <si>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</si>
  <si>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</si>
  <si>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</si>
  <si>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</si>
  <si>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</si>
  <si>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</si>
  <si>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</si>
  <si>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</si>
  <si>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</si>
  <si>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</si>
  <si>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</si>
  <si>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</si>
  <si>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</si>
  <si>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</si>
  <si>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</si>
  <si>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</si>
  <si>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</si>
  <si>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</si>
  <si>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</si>
  <si>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</si>
  <si>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</si>
  <si>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</si>
  <si>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</si>
  <si>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</si>
  <si>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</si>
  <si>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</si>
  <si>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</si>
  <si>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</si>
  <si>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</si>
  <si>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</si>
  <si>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</si>
  <si>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</si>
  <si>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</si>
  <si>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</si>
  <si>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</si>
  <si>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</si>
  <si>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</si>
  <si>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</si>
  <si>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</si>
  <si>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</si>
  <si>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</si>
  <si>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</si>
  <si>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</si>
  <si>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</si>
  <si>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</si>
  <si>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</si>
  <si>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</si>
  <si>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</si>
  <si>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</si>
  <si>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</si>
  <si>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</si>
  <si>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</si>
  <si>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</si>
  <si>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</si>
  <si>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</si>
  <si>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</si>
  <si>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</si>
  <si>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</si>
  <si>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</si>
  <si>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</si>
  <si>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</si>
  <si>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</si>
  <si>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</si>
  <si>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</si>
  <si>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</si>
  <si>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</si>
  <si>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</si>
  <si>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</si>
  <si>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</si>
  <si>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</si>
  <si>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</si>
  <si>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</si>
  <si>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</si>
  <si>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</si>
  <si>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</si>
  <si>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</si>
  <si>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</si>
  <si>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</si>
  <si>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</si>
  <si>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</si>
  <si>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</si>
  <si>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</si>
  <si>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</si>
  <si>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</si>
  <si>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</si>
  <si>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</si>
  <si>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</si>
  <si>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</si>
  <si>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</si>
  <si>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</si>
  <si>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</si>
  <si>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</si>
  <si>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</si>
  <si>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</si>
  <si>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</si>
  <si>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Rubro</t>
  </si>
  <si>
    <t>Concepto</t>
  </si>
  <si>
    <t xml:space="preserve">Apropiación Vigente
</t>
  </si>
  <si>
    <t>Fte</t>
  </si>
  <si>
    <t>Sit</t>
  </si>
  <si>
    <t>Rec</t>
  </si>
  <si>
    <t>OTROS GASTOS DE PERSONAL - DISTRIBUCIÓN PREVIO CONCEPTO DGPPN</t>
  </si>
  <si>
    <t>A ENTIDADES DEL GOBIERNO</t>
  </si>
  <si>
    <t>A ÓRGANOS DEL PGN</t>
  </si>
  <si>
    <t>099</t>
  </si>
  <si>
    <t>OTRAS TRANSFERENCIAS - DISTRIBUCIÓN PREVIO CONCEPTO DGPPN</t>
  </si>
  <si>
    <t>Apropiación bloqueada</t>
  </si>
  <si>
    <t xml:space="preserve">Certificados Disponibilidad
</t>
  </si>
  <si>
    <t>Apropiación disponible</t>
  </si>
  <si>
    <t>Compromisos</t>
  </si>
  <si>
    <t>Obligaciones</t>
  </si>
  <si>
    <t xml:space="preserve">Pagos </t>
  </si>
  <si>
    <t>Valor</t>
  </si>
  <si>
    <t>%</t>
  </si>
  <si>
    <t>Tipo</t>
  </si>
  <si>
    <t>UNIDAD 230800 - UNIDAD ADMINISTRATIVA ESPECIAL COMISIÓN DE REGULACIÓN DE COMUNICACIONES</t>
  </si>
  <si>
    <t>EJECUCIÓN PRESUPUESTAL ACUMULADA AL 31 DE ENERO DE 2026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</si>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</sst>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1" applyFont="1"/>
    <xf numFmtId="0" fontId="4" fillId="0" borderId="0" xfId="1" applyFont="1" applyAlignment="1">
      <alignment wrapText="1"/>
    </xf>
    <xf numFmtId="0" fontId="5" fillId="0" borderId="0" xfId="0" applyFont="1" applyAlignment="1">
      <alignment horizontal="center" vertical="center" readingOrder="1"/>
    </xf>
    <xf numFmtId="0" fontId="5" fillId="0" borderId="0" xfId="0" applyFont="1" applyAlignment="1">
      <alignment vertical="center" readingOrder="1"/>
    </xf>
    <xf numFmtId="164" fontId="5" fillId="0" borderId="0" xfId="2" applyNumberFormat="1" applyFont="1" applyFill="1" applyAlignment="1">
      <alignment horizontal="right" vertical="center" readingOrder="1"/>
    </xf>
    <xf numFmtId="9" fontId="4" fillId="0" borderId="0" xfId="3" applyFont="1" applyFill="1" applyAlignment="1"/>
    <xf numFmtId="0" fontId="4" fillId="0" borderId="0" xfId="1" applyFont="1" applyAlignment="1"/>
    <xf numFmtId="0" fontId="2" fillId="0" borderId="0" xfId="1" applyFont="1" applyAlignment="1">
      <alignment horizontal="center" vertical="center" readingOrder="1"/>
    </xf>
    <xf numFmtId="0" fontId="2" fillId="0" borderId="0" xfId="1" applyFont="1" applyAlignment="1">
      <alignment vertical="center" readingOrder="1"/>
    </xf>
    <xf numFmtId="0" fontId="5" fillId="0" borderId="0" xfId="1" applyFont="1" applyAlignment="1">
      <alignment horizontal="center" vertical="center" readingOrder="1"/>
    </xf>
    <xf numFmtId="0" fontId="5" fillId="0" borderId="0" xfId="1" applyFont="1" applyAlignment="1">
      <alignment vertical="center" readingOrder="1"/>
    </xf>
    <xf numFmtId="0" fontId="6" fillId="0" borderId="0" xfId="0" applyFont="1" applyAlignment="1"/>
    <xf numFmtId="0" fontId="2" fillId="0" borderId="0" xfId="1" applyFont="1" applyAlignment="1">
      <alignment vertical="top" readingOrder="1"/>
    </xf>
    <xf numFmtId="0" fontId="5" fillId="0" borderId="0" xfId="1" applyFont="1" applyAlignment="1">
      <alignment horizontal="left" vertical="center" readingOrder="1"/>
    </xf>
    <xf numFmtId="9" fontId="5" fillId="0" borderId="0" xfId="3" applyFont="1" applyFill="1" applyBorder="1" applyAlignment="1">
      <alignment horizontal="right" vertical="center" readingOrder="1"/>
    </xf>
    <xf numFmtId="0" fontId="2" fillId="0" borderId="0" xfId="0" applyFont="1" applyAlignment="1">
      <alignment horizontal="center" vertical="center" readingOrder="1"/>
    </xf>
    <xf numFmtId="0" fontId="2" fillId="0" borderId="0" xfId="1" applyFont="1" applyAlignment="1">
      <alignment horizontal="left" vertical="center" readingOrder="1"/>
    </xf>
    <xf numFmtId="3" fontId="5" fillId="0" borderId="0" xfId="1" applyNumberFormat="1" applyFont="1" applyAlignment="1">
      <alignment horizontal="right" vertical="center" readingOrder="1"/>
    </xf>
    <xf numFmtId="9" fontId="5" fillId="0" borderId="0" xfId="3" applyFont="1" applyFill="1" applyAlignment="1">
      <alignment horizontal="right" vertical="center" readingOrder="1"/>
    </xf>
    <xf numFmtId="0" fontId="5" fillId="4" borderId="2" xfId="0" applyFont="1" applyFill="1" applyBorder="1" applyAlignment="1">
      <alignment horizontal="center" vertical="center" readingOrder="1"/>
    </xf>
    <xf numFmtId="0" fontId="5" fillId="4" borderId="5" xfId="0" applyFont="1" applyFill="1" applyBorder="1" applyAlignment="1">
      <alignment horizontal="center" vertical="center" readingOrder="1"/>
    </xf>
    <xf numFmtId="0" fontId="5" fillId="4" borderId="6" xfId="0" applyFont="1" applyFill="1" applyBorder="1" applyAlignment="1">
      <alignment horizontal="center" vertical="center" readingOrder="1"/>
    </xf>
    <xf numFmtId="164" fontId="5" fillId="4" borderId="3" xfId="2" applyNumberFormat="1" applyFont="1" applyFill="1" applyBorder="1" applyAlignment="1">
      <alignment horizontal="center" vertical="justify" readingOrder="1"/>
    </xf>
    <xf numFmtId="164" fontId="6" fillId="5" borderId="3" xfId="2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readingOrder="1"/>
    </xf>
    <xf numFmtId="0" fontId="5" fillId="4" borderId="1" xfId="0" applyFont="1" applyFill="1" applyBorder="1" applyAlignment="1">
      <alignment horizontal="center" vertical="center" readingOrder="1"/>
    </xf>
    <xf numFmtId="0" fontId="5" fillId="4" borderId="7" xfId="0" applyFont="1" applyFill="1" applyBorder="1" applyAlignment="1">
      <alignment horizontal="center" vertical="center" readingOrder="1"/>
    </xf>
    <xf numFmtId="164" fontId="5" fillId="4" borderId="3" xfId="2" applyNumberFormat="1" applyFont="1" applyFill="1" applyBorder="1" applyAlignment="1">
      <alignment horizontal="center" vertical="center" readingOrder="1"/>
    </xf>
    <xf numFmtId="164" fontId="6" fillId="5" borderId="3" xfId="2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 readingOrder="1"/>
    </xf>
    <xf numFmtId="0" fontId="5" fillId="3" borderId="0" xfId="1" applyFont="1" applyFill="1" applyAlignment="1">
      <alignment vertical="center" readingOrder="1"/>
    </xf>
    <xf numFmtId="0" fontId="6" fillId="0" borderId="0" xfId="1" applyFont="1" applyAlignment="1"/>
    <xf numFmtId="164" fontId="5" fillId="3" borderId="0" xfId="2" applyNumberFormat="1" applyFont="1" applyFill="1" applyBorder="1" applyAlignment="1">
      <alignment horizontal="right" vertical="center" readingOrder="1"/>
    </xf>
    <xf numFmtId="164" fontId="5" fillId="0" borderId="0" xfId="2" applyNumberFormat="1" applyFont="1" applyFill="1" applyBorder="1" applyAlignment="1">
      <alignment horizontal="right" vertical="center" readingOrder="1"/>
    </xf>
    <xf numFmtId="164" fontId="2" fillId="0" borderId="0" xfId="2" applyNumberFormat="1" applyFont="1" applyAlignment="1">
      <alignment horizontal="right" vertical="center" readingOrder="1"/>
    </xf>
    <xf numFmtId="164" fontId="5" fillId="0" borderId="0" xfId="2" applyNumberFormat="1" applyFont="1" applyAlignment="1">
      <alignment horizontal="right" vertical="center" readingOrder="1"/>
    </xf>
    <xf numFmtId="164" fontId="5" fillId="2" borderId="0" xfId="2" applyNumberFormat="1" applyFont="1" applyFill="1" applyAlignment="1">
      <alignment horizontal="right" vertical="center" readingOrder="1"/>
    </xf>
    <xf numFmtId="164" fontId="2" fillId="0" borderId="0" xfId="2" applyNumberFormat="1" applyFont="1" applyFill="1" applyAlignment="1">
      <alignment horizontal="right" vertical="center" readingOrder="1"/>
    </xf>
    <xf numFmtId="9" fontId="5" fillId="3" borderId="0" xfId="3" applyFont="1" applyFill="1" applyBorder="1" applyAlignment="1">
      <alignment horizontal="right" vertical="center" readingOrder="1"/>
    </xf>
    <xf numFmtId="9" fontId="4" fillId="0" borderId="0" xfId="3" applyFont="1" applyAlignment="1"/>
    <xf numFmtId="9" fontId="5" fillId="0" borderId="0" xfId="3" applyFont="1" applyAlignment="1">
      <alignment horizontal="right" vertical="center" readingOrder="1"/>
    </xf>
    <xf numFmtId="9" fontId="5" fillId="2" borderId="0" xfId="3" applyFont="1" applyFill="1" applyAlignment="1">
      <alignment horizontal="right" vertical="center" readingOrder="1"/>
    </xf>
    <xf numFmtId="9" fontId="2" fillId="0" borderId="0" xfId="3" applyFont="1" applyAlignment="1">
      <alignment horizontal="right" vertical="center" readingOrder="1"/>
    </xf>
    <xf numFmtId="9" fontId="5" fillId="3" borderId="0" xfId="3" applyFont="1" applyFill="1" applyAlignment="1">
      <alignment horizontal="right" vertical="center" readingOrder="1"/>
    </xf>
    <xf numFmtId="9" fontId="6" fillId="0" borderId="0" xfId="3" applyFont="1" applyAlignment="1"/>
    <xf numFmtId="0" fontId="5" fillId="2" borderId="0" xfId="1" applyFont="1" applyFill="1" applyAlignment="1">
      <alignment horizontal="center" vertical="center" readingOrder="1"/>
    </xf>
    <xf numFmtId="0" fontId="5" fillId="2" borderId="0" xfId="1" applyFont="1" applyFill="1" applyAlignment="1">
      <alignment vertical="center" readingOrder="1"/>
    </xf>
    <xf numFmtId="9" fontId="5" fillId="2" borderId="0" xfId="3" applyNumberFormat="1" applyFont="1" applyFill="1" applyAlignment="1">
      <alignment horizontal="right" vertical="center" readingOrder="1"/>
    </xf>
    <xf numFmtId="0" fontId="6" fillId="0" borderId="0" xfId="1" applyFont="1" applyAlignment="1">
      <alignment horizontal="center" vertical="center" wrapText="1"/>
    </xf>
    <xf numFmtId="164" fontId="4" fillId="0" borderId="0" xfId="5" applyNumberFormat="1" applyFont="1" applyAlignment="1">
      <alignment wrapText="1"/>
    </xf>
    <xf numFmtId="0" fontId="5" fillId="2" borderId="0" xfId="1" applyFont="1" applyFill="1" applyAlignment="1">
      <alignment horizontal="center" vertical="center" readingOrder="1"/>
    </xf>
    <xf numFmtId="3" fontId="5" fillId="2" borderId="0" xfId="1" applyNumberFormat="1" applyFont="1" applyFill="1" applyAlignment="1">
      <alignment vertical="center" readingOrder="1"/>
    </xf>
    <xf numFmtId="9" fontId="4" fillId="0" borderId="0" xfId="3" applyFont="1" applyBorder="1" applyAlignment="1">
      <alignment horizontal="right"/>
    </xf>
    <xf numFmtId="9" fontId="5" fillId="2" borderId="0" xfId="3" applyFont="1" applyFill="1" applyAlignment="1">
      <alignment vertical="center" readingOrder="1"/>
    </xf>
  </cellXfs>
  <cellStyles count="6">
    <cellStyle name="Millares" xfId="2" builtinId="3"/>
    <cellStyle name="Millares 3 2" xfId="5" xr:uid="{0725A031-BD79-4AEE-B828-F0E21E3DB554}"/>
    <cellStyle name="Normal" xfId="0" builtinId="0"/>
    <cellStyle name="Normal 2" xfId="1" xr:uid="{AA867B63-F689-46F5-8912-A196320F64B3}"/>
    <cellStyle name="Normal 2 2" xfId="4" xr:uid="{35665517-FE5D-4EFF-919B-00D7D5DA873F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0</xdr:rowOff>
    </xdr:from>
    <xdr:to>
      <xdr:col>2</xdr:col>
      <xdr:colOff>368300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A310D9-63C4-47CA-82FA-4155042CAC9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0650" y="0"/>
          <a:ext cx="981075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D6CF-6B5C-4C77-840E-33DC06B3B3B3}">
  <dimension ref="A1:V113"/>
  <sheetViews>
    <sheetView showGridLines="0" tabSelected="1" workbookViewId="0">
      <pane xSplit="11" ySplit="6" topLeftCell="L102" activePane="bottomRight" state="frozen"/>
      <selection pane="topRight" activeCell="L1" sqref="L1"/>
      <selection pane="bottomLeft" activeCell="A7" sqref="A7"/>
      <selection pane="bottomRight" activeCell="Q87" sqref="Q87"/>
    </sheetView>
  </sheetViews>
  <sheetFormatPr baseColWidth="10" defaultRowHeight="12.75" x14ac:dyDescent="0.2"/>
  <cols>
    <col min="1" max="1" width="4.140625" style="7" customWidth="1"/>
    <col min="2" max="3" width="6.85546875" style="7" customWidth="1"/>
    <col min="4" max="4" width="3.42578125" style="7" customWidth="1"/>
    <col min="5" max="6" width="9" style="7" customWidth="1"/>
    <col min="7" max="7" width="3.42578125" style="7" customWidth="1"/>
    <col min="8" max="8" width="7.28515625" style="7" customWidth="1"/>
    <col min="9" max="9" width="5.140625" style="7" customWidth="1"/>
    <col min="10" max="10" width="4.28515625" style="7" customWidth="1"/>
    <col min="11" max="11" width="36" style="7" customWidth="1"/>
    <col min="12" max="12" width="16.85546875" style="7" customWidth="1"/>
    <col min="13" max="13" width="14" style="7" customWidth="1"/>
    <col min="14" max="14" width="16.85546875" style="7" customWidth="1"/>
    <col min="15" max="15" width="14" style="7" customWidth="1"/>
    <col min="16" max="16" width="16.85546875" style="7" customWidth="1"/>
    <col min="17" max="17" width="5.5703125" style="7" customWidth="1"/>
    <col min="18" max="18" width="14" style="7" customWidth="1"/>
    <col min="19" max="19" width="5.5703125" style="7" customWidth="1"/>
    <col min="20" max="20" width="14" style="7" customWidth="1"/>
    <col min="21" max="21" width="5.5703125" style="7" customWidth="1"/>
    <col min="22" max="22" width="0.5703125" style="7" customWidth="1"/>
    <col min="23" max="16384" width="11.42578125" style="7"/>
  </cols>
  <sheetData>
    <row r="1" spans="1:21" ht="15" customHeight="1" x14ac:dyDescent="0.2">
      <c r="A1" s="49" t="s">
        <v>155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15" customHeight="1" x14ac:dyDescent="0.2">
      <c r="A2" s="49" t="s">
        <v>156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15" customHeight="1" x14ac:dyDescent="0.2"/>
    <row r="5" spans="1:21" ht="18" customHeight="1" x14ac:dyDescent="0.2">
      <c r="A5" s="20" t="s">
        <v>154</v>
      </c>
      <c r="B5" s="20" t="s">
        <v>135</v>
      </c>
      <c r="C5" s="21"/>
      <c r="D5" s="21"/>
      <c r="E5" s="21"/>
      <c r="F5" s="21"/>
      <c r="G5" s="22"/>
      <c r="H5" s="20" t="s">
        <v>138</v>
      </c>
      <c r="I5" s="20" t="s">
        <v>139</v>
      </c>
      <c r="J5" s="20" t="s">
        <v>140</v>
      </c>
      <c r="K5" s="20" t="s">
        <v>136</v>
      </c>
      <c r="L5" s="23" t="s">
        <v>137</v>
      </c>
      <c r="M5" s="23" t="s">
        <v>146</v>
      </c>
      <c r="N5" s="23" t="s">
        <v>147</v>
      </c>
      <c r="O5" s="23" t="s">
        <v>148</v>
      </c>
      <c r="P5" s="24" t="s">
        <v>149</v>
      </c>
      <c r="Q5" s="24"/>
      <c r="R5" s="24" t="s">
        <v>150</v>
      </c>
      <c r="S5" s="24"/>
      <c r="T5" s="24" t="s">
        <v>151</v>
      </c>
      <c r="U5" s="24"/>
    </row>
    <row r="6" spans="1:21" ht="27.75" customHeight="1" x14ac:dyDescent="0.2">
      <c r="A6" s="25"/>
      <c r="B6" s="25"/>
      <c r="C6" s="26"/>
      <c r="D6" s="26"/>
      <c r="E6" s="26"/>
      <c r="F6" s="26"/>
      <c r="G6" s="27"/>
      <c r="H6" s="25"/>
      <c r="I6" s="25"/>
      <c r="J6" s="25"/>
      <c r="K6" s="25"/>
      <c r="L6" s="23"/>
      <c r="M6" s="23"/>
      <c r="N6" s="23"/>
      <c r="O6" s="23"/>
      <c r="P6" s="28" t="s">
        <v>152</v>
      </c>
      <c r="Q6" s="29" t="s">
        <v>153</v>
      </c>
      <c r="R6" s="28" t="s">
        <v>152</v>
      </c>
      <c r="S6" s="29" t="s">
        <v>153</v>
      </c>
      <c r="T6" s="28" t="s">
        <v>152</v>
      </c>
      <c r="U6" s="29" t="s">
        <v>153</v>
      </c>
    </row>
    <row r="7" spans="1:21" s="32" customFormat="1" ht="25.5" customHeight="1" x14ac:dyDescent="0.2">
      <c r="A7" s="30" t="s">
        <v>1</v>
      </c>
      <c r="B7" s="30"/>
      <c r="C7" s="30"/>
      <c r="D7" s="30"/>
      <c r="E7" s="30"/>
      <c r="F7" s="30"/>
      <c r="G7" s="30"/>
      <c r="H7" s="30" t="s">
        <v>3</v>
      </c>
      <c r="I7" s="30" t="s">
        <v>4</v>
      </c>
      <c r="J7" s="30" t="s">
        <v>5</v>
      </c>
      <c r="K7" s="31" t="s">
        <v>2</v>
      </c>
      <c r="L7" s="33">
        <f>+L8+L39+L70+L79</f>
        <v>39201973000</v>
      </c>
      <c r="M7" s="33">
        <f t="shared" ref="M7:O7" si="0">+M8+M39+M70+M79</f>
        <v>2679215000</v>
      </c>
      <c r="N7" s="33">
        <f>+N8+N39+N70+N79</f>
        <v>35665455810.860001</v>
      </c>
      <c r="O7" s="33">
        <f t="shared" ref="O7:P7" si="1">+O8+O39+O70+O79</f>
        <v>857302189.13999999</v>
      </c>
      <c r="P7" s="33">
        <f t="shared" si="1"/>
        <v>3543800527.1600003</v>
      </c>
      <c r="Q7" s="39">
        <f>+P7/L7</f>
        <v>9.0398524767108038E-2</v>
      </c>
      <c r="R7" s="33">
        <f>+R8+R39+R70+R79</f>
        <v>2878608529.3000002</v>
      </c>
      <c r="S7" s="39">
        <f>+R7/L7</f>
        <v>7.3430195191961395E-2</v>
      </c>
      <c r="T7" s="33">
        <f>+T8+T39+T70+T79</f>
        <v>2878608529.3000002</v>
      </c>
      <c r="U7" s="44">
        <f>+T7/L7</f>
        <v>7.3430195191961395E-2</v>
      </c>
    </row>
    <row r="8" spans="1:21" s="32" customFormat="1" ht="25.5" customHeight="1" x14ac:dyDescent="0.2">
      <c r="A8" s="10" t="s">
        <v>1</v>
      </c>
      <c r="B8" s="10" t="s">
        <v>6</v>
      </c>
      <c r="C8" s="10"/>
      <c r="D8" s="10"/>
      <c r="E8" s="10"/>
      <c r="F8" s="10"/>
      <c r="G8" s="10"/>
      <c r="H8" s="10" t="s">
        <v>3</v>
      </c>
      <c r="I8" s="10" t="s">
        <v>4</v>
      </c>
      <c r="J8" s="10" t="s">
        <v>5</v>
      </c>
      <c r="K8" s="11" t="s">
        <v>7</v>
      </c>
      <c r="L8" s="34">
        <f>+L9</f>
        <v>36776525000</v>
      </c>
      <c r="M8" s="34">
        <f t="shared" ref="M8:T8" si="2">+M9</f>
        <v>2218618000</v>
      </c>
      <c r="N8" s="34">
        <f t="shared" si="2"/>
        <v>34557907000</v>
      </c>
      <c r="O8" s="34">
        <f t="shared" si="2"/>
        <v>0</v>
      </c>
      <c r="P8" s="34">
        <f t="shared" si="2"/>
        <v>2841085524.3000002</v>
      </c>
      <c r="Q8" s="15">
        <f>+P8/L8</f>
        <v>7.7252691065836154E-2</v>
      </c>
      <c r="R8" s="34">
        <f t="shared" si="2"/>
        <v>2841085524.3000002</v>
      </c>
      <c r="S8" s="15">
        <f>+R8/L8</f>
        <v>7.7252691065836154E-2</v>
      </c>
      <c r="T8" s="34">
        <f t="shared" si="2"/>
        <v>2841085524.3000002</v>
      </c>
      <c r="U8" s="41">
        <f>+T8/L8</f>
        <v>7.7252691065836154E-2</v>
      </c>
    </row>
    <row r="9" spans="1:21" s="32" customFormat="1" ht="25.5" customHeight="1" x14ac:dyDescent="0.2">
      <c r="A9" s="10" t="s">
        <v>1</v>
      </c>
      <c r="B9" s="10" t="s">
        <v>6</v>
      </c>
      <c r="C9" s="10" t="s">
        <v>6</v>
      </c>
      <c r="D9" s="10"/>
      <c r="E9" s="10"/>
      <c r="F9" s="10"/>
      <c r="G9" s="10"/>
      <c r="H9" s="10" t="s">
        <v>3</v>
      </c>
      <c r="I9" s="10" t="s">
        <v>4</v>
      </c>
      <c r="J9" s="10" t="s">
        <v>5</v>
      </c>
      <c r="K9" s="11" t="s">
        <v>8</v>
      </c>
      <c r="L9" s="34">
        <f>+L10+L22+L30+L38</f>
        <v>36776525000</v>
      </c>
      <c r="M9" s="34">
        <f t="shared" ref="M9:T9" si="3">+M10+M22+M30+M38</f>
        <v>2218618000</v>
      </c>
      <c r="N9" s="34">
        <f t="shared" si="3"/>
        <v>34557907000</v>
      </c>
      <c r="O9" s="34">
        <f t="shared" si="3"/>
        <v>0</v>
      </c>
      <c r="P9" s="34">
        <f t="shared" si="3"/>
        <v>2841085524.3000002</v>
      </c>
      <c r="Q9" s="15">
        <f t="shared" ref="Q9:Q11" si="4">+P9/L9</f>
        <v>7.7252691065836154E-2</v>
      </c>
      <c r="R9" s="34">
        <f t="shared" si="3"/>
        <v>2841085524.3000002</v>
      </c>
      <c r="S9" s="15">
        <f t="shared" ref="S9:S11" si="5">+R9/L9</f>
        <v>7.7252691065836154E-2</v>
      </c>
      <c r="T9" s="34">
        <f t="shared" si="3"/>
        <v>2841085524.3000002</v>
      </c>
      <c r="U9" s="41">
        <f t="shared" ref="U9:U21" si="6">+T9/L9</f>
        <v>7.7252691065836154E-2</v>
      </c>
    </row>
    <row r="10" spans="1:21" s="32" customFormat="1" ht="25.5" customHeight="1" x14ac:dyDescent="0.2">
      <c r="A10" s="10" t="s">
        <v>1</v>
      </c>
      <c r="B10" s="10" t="s">
        <v>6</v>
      </c>
      <c r="C10" s="10" t="s">
        <v>6</v>
      </c>
      <c r="D10" s="10" t="s">
        <v>6</v>
      </c>
      <c r="E10" s="10"/>
      <c r="F10" s="10"/>
      <c r="G10" s="10"/>
      <c r="H10" s="10" t="s">
        <v>3</v>
      </c>
      <c r="I10" s="10" t="s">
        <v>4</v>
      </c>
      <c r="J10" s="10" t="s">
        <v>5</v>
      </c>
      <c r="K10" s="11" t="s">
        <v>9</v>
      </c>
      <c r="L10" s="34">
        <f>+L11</f>
        <v>22915657000</v>
      </c>
      <c r="M10" s="34">
        <f t="shared" ref="M10:T10" si="7">+M11</f>
        <v>0</v>
      </c>
      <c r="N10" s="34">
        <f t="shared" si="7"/>
        <v>22915657000</v>
      </c>
      <c r="O10" s="34">
        <f t="shared" si="7"/>
        <v>0</v>
      </c>
      <c r="P10" s="34">
        <f t="shared" si="7"/>
        <v>1863493102.7</v>
      </c>
      <c r="Q10" s="15">
        <f t="shared" si="4"/>
        <v>8.1319645458997752E-2</v>
      </c>
      <c r="R10" s="34">
        <f t="shared" si="7"/>
        <v>1863493102.7</v>
      </c>
      <c r="S10" s="15">
        <f t="shared" si="5"/>
        <v>8.1319645458997752E-2</v>
      </c>
      <c r="T10" s="34">
        <f t="shared" si="7"/>
        <v>1863493102.7</v>
      </c>
      <c r="U10" s="41">
        <f t="shared" si="6"/>
        <v>8.1319645458997752E-2</v>
      </c>
    </row>
    <row r="11" spans="1:21" s="32" customFormat="1" ht="25.5" customHeight="1" x14ac:dyDescent="0.2">
      <c r="A11" s="10" t="s">
        <v>1</v>
      </c>
      <c r="B11" s="10" t="s">
        <v>6</v>
      </c>
      <c r="C11" s="10" t="s">
        <v>6</v>
      </c>
      <c r="D11" s="10" t="s">
        <v>6</v>
      </c>
      <c r="E11" s="10" t="s">
        <v>10</v>
      </c>
      <c r="F11" s="10"/>
      <c r="G11" s="10"/>
      <c r="H11" s="10" t="s">
        <v>3</v>
      </c>
      <c r="I11" s="10" t="s">
        <v>4</v>
      </c>
      <c r="J11" s="10" t="s">
        <v>5</v>
      </c>
      <c r="K11" s="11" t="s">
        <v>11</v>
      </c>
      <c r="L11" s="34">
        <f>SUM(L12:L21)</f>
        <v>22915657000</v>
      </c>
      <c r="M11" s="34">
        <f t="shared" ref="M11:T11" si="8">SUM(M12:M21)</f>
        <v>0</v>
      </c>
      <c r="N11" s="34">
        <f t="shared" si="8"/>
        <v>22915657000</v>
      </c>
      <c r="O11" s="34">
        <f t="shared" si="8"/>
        <v>0</v>
      </c>
      <c r="P11" s="34">
        <f t="shared" si="8"/>
        <v>1863493102.7</v>
      </c>
      <c r="Q11" s="15">
        <f t="shared" si="4"/>
        <v>8.1319645458997752E-2</v>
      </c>
      <c r="R11" s="34">
        <f t="shared" si="8"/>
        <v>1863493102.7</v>
      </c>
      <c r="S11" s="15">
        <f t="shared" si="5"/>
        <v>8.1319645458997752E-2</v>
      </c>
      <c r="T11" s="34">
        <f t="shared" si="8"/>
        <v>1863493102.7</v>
      </c>
      <c r="U11" s="41">
        <f t="shared" si="6"/>
        <v>8.1319645458997752E-2</v>
      </c>
    </row>
    <row r="12" spans="1:21" ht="25.5" customHeight="1" x14ac:dyDescent="0.2">
      <c r="A12" s="8" t="s">
        <v>1</v>
      </c>
      <c r="B12" s="8" t="s">
        <v>6</v>
      </c>
      <c r="C12" s="8" t="s">
        <v>6</v>
      </c>
      <c r="D12" s="8" t="s">
        <v>6</v>
      </c>
      <c r="E12" s="8" t="s">
        <v>10</v>
      </c>
      <c r="F12" s="8" t="s">
        <v>10</v>
      </c>
      <c r="G12" s="8"/>
      <c r="H12" s="8" t="s">
        <v>3</v>
      </c>
      <c r="I12" s="8" t="s">
        <v>4</v>
      </c>
      <c r="J12" s="8" t="s">
        <v>5</v>
      </c>
      <c r="K12" s="9" t="s">
        <v>12</v>
      </c>
      <c r="L12" s="35">
        <v>13975152000</v>
      </c>
      <c r="M12" s="35"/>
      <c r="N12" s="35">
        <v>13975152000</v>
      </c>
      <c r="O12" s="35">
        <v>0</v>
      </c>
      <c r="P12" s="35">
        <v>1240192199.7</v>
      </c>
      <c r="Q12" s="40">
        <f>+P12/L12</f>
        <v>8.8742662670144842E-2</v>
      </c>
      <c r="R12" s="35">
        <v>1240192199.7</v>
      </c>
      <c r="S12" s="43">
        <f>+R12/L12</f>
        <v>8.8742662670144842E-2</v>
      </c>
      <c r="T12" s="35">
        <v>1240192199.7</v>
      </c>
      <c r="U12" s="43">
        <f t="shared" si="6"/>
        <v>8.8742662670144842E-2</v>
      </c>
    </row>
    <row r="13" spans="1:21" ht="25.5" customHeight="1" x14ac:dyDescent="0.2">
      <c r="A13" s="8" t="s">
        <v>1</v>
      </c>
      <c r="B13" s="8" t="s">
        <v>6</v>
      </c>
      <c r="C13" s="8" t="s">
        <v>6</v>
      </c>
      <c r="D13" s="8" t="s">
        <v>6</v>
      </c>
      <c r="E13" s="8" t="s">
        <v>10</v>
      </c>
      <c r="F13" s="8" t="s">
        <v>13</v>
      </c>
      <c r="G13" s="8"/>
      <c r="H13" s="8" t="s">
        <v>3</v>
      </c>
      <c r="I13" s="8" t="s">
        <v>4</v>
      </c>
      <c r="J13" s="8" t="s">
        <v>5</v>
      </c>
      <c r="K13" s="9" t="s">
        <v>14</v>
      </c>
      <c r="L13" s="35">
        <v>1134317000</v>
      </c>
      <c r="M13" s="35"/>
      <c r="N13" s="35">
        <v>1134317000</v>
      </c>
      <c r="O13" s="35">
        <v>0</v>
      </c>
      <c r="P13" s="35">
        <v>97912619</v>
      </c>
      <c r="Q13" s="40">
        <f t="shared" ref="Q13:Q21" si="9">+P13/L13</f>
        <v>8.6318567913555036E-2</v>
      </c>
      <c r="R13" s="35">
        <v>97912619</v>
      </c>
      <c r="S13" s="43">
        <f t="shared" ref="S13:S21" si="10">+R13/L13</f>
        <v>8.6318567913555036E-2</v>
      </c>
      <c r="T13" s="35">
        <v>97912619</v>
      </c>
      <c r="U13" s="43">
        <f t="shared" si="6"/>
        <v>8.6318567913555036E-2</v>
      </c>
    </row>
    <row r="14" spans="1:21" ht="25.5" customHeight="1" x14ac:dyDescent="0.2">
      <c r="A14" s="8" t="s">
        <v>1</v>
      </c>
      <c r="B14" s="8" t="s">
        <v>6</v>
      </c>
      <c r="C14" s="8" t="s">
        <v>6</v>
      </c>
      <c r="D14" s="8" t="s">
        <v>6</v>
      </c>
      <c r="E14" s="8" t="s">
        <v>10</v>
      </c>
      <c r="F14" s="8" t="s">
        <v>15</v>
      </c>
      <c r="G14" s="8"/>
      <c r="H14" s="8" t="s">
        <v>3</v>
      </c>
      <c r="I14" s="8" t="s">
        <v>4</v>
      </c>
      <c r="J14" s="8" t="s">
        <v>5</v>
      </c>
      <c r="K14" s="9" t="s">
        <v>16</v>
      </c>
      <c r="L14" s="35">
        <v>4068634000</v>
      </c>
      <c r="M14" s="35"/>
      <c r="N14" s="35">
        <v>4068634000</v>
      </c>
      <c r="O14" s="35">
        <v>0</v>
      </c>
      <c r="P14" s="35">
        <v>240857633</v>
      </c>
      <c r="Q14" s="40">
        <f t="shared" si="9"/>
        <v>5.9198648244103549E-2</v>
      </c>
      <c r="R14" s="35">
        <v>240857633</v>
      </c>
      <c r="S14" s="43">
        <f t="shared" si="10"/>
        <v>5.9198648244103549E-2</v>
      </c>
      <c r="T14" s="35">
        <v>240857633</v>
      </c>
      <c r="U14" s="43">
        <f t="shared" si="6"/>
        <v>5.9198648244103549E-2</v>
      </c>
    </row>
    <row r="15" spans="1:21" ht="25.5" customHeight="1" x14ac:dyDescent="0.2">
      <c r="A15" s="8" t="s">
        <v>1</v>
      </c>
      <c r="B15" s="8" t="s">
        <v>6</v>
      </c>
      <c r="C15" s="8" t="s">
        <v>6</v>
      </c>
      <c r="D15" s="8" t="s">
        <v>6</v>
      </c>
      <c r="E15" s="8" t="s">
        <v>10</v>
      </c>
      <c r="F15" s="8" t="s">
        <v>17</v>
      </c>
      <c r="G15" s="8"/>
      <c r="H15" s="8" t="s">
        <v>3</v>
      </c>
      <c r="I15" s="8" t="s">
        <v>4</v>
      </c>
      <c r="J15" s="8" t="s">
        <v>5</v>
      </c>
      <c r="K15" s="9" t="s">
        <v>18</v>
      </c>
      <c r="L15" s="35">
        <v>9766000</v>
      </c>
      <c r="M15" s="35"/>
      <c r="N15" s="35">
        <v>9766000</v>
      </c>
      <c r="O15" s="35">
        <v>0</v>
      </c>
      <c r="P15" s="35">
        <v>623265</v>
      </c>
      <c r="Q15" s="40">
        <f t="shared" si="9"/>
        <v>6.3819885316403854E-2</v>
      </c>
      <c r="R15" s="35">
        <v>623265</v>
      </c>
      <c r="S15" s="43">
        <f t="shared" si="10"/>
        <v>6.3819885316403854E-2</v>
      </c>
      <c r="T15" s="35">
        <v>623265</v>
      </c>
      <c r="U15" s="43">
        <f t="shared" si="6"/>
        <v>6.3819885316403854E-2</v>
      </c>
    </row>
    <row r="16" spans="1:21" ht="25.5" customHeight="1" x14ac:dyDescent="0.2">
      <c r="A16" s="8" t="s">
        <v>1</v>
      </c>
      <c r="B16" s="8" t="s">
        <v>6</v>
      </c>
      <c r="C16" s="8" t="s">
        <v>6</v>
      </c>
      <c r="D16" s="8" t="s">
        <v>6</v>
      </c>
      <c r="E16" s="8" t="s">
        <v>10</v>
      </c>
      <c r="F16" s="8" t="s">
        <v>19</v>
      </c>
      <c r="G16" s="8"/>
      <c r="H16" s="8" t="s">
        <v>3</v>
      </c>
      <c r="I16" s="8" t="s">
        <v>4</v>
      </c>
      <c r="J16" s="8" t="s">
        <v>5</v>
      </c>
      <c r="K16" s="9" t="s">
        <v>20</v>
      </c>
      <c r="L16" s="35">
        <v>19891000</v>
      </c>
      <c r="M16" s="35"/>
      <c r="N16" s="35">
        <v>19891000</v>
      </c>
      <c r="O16" s="35">
        <v>0</v>
      </c>
      <c r="P16" s="35">
        <v>2914412</v>
      </c>
      <c r="Q16" s="40">
        <f t="shared" si="9"/>
        <v>0.14651912925443669</v>
      </c>
      <c r="R16" s="35">
        <v>2914412</v>
      </c>
      <c r="S16" s="43">
        <f t="shared" si="10"/>
        <v>0.14651912925443669</v>
      </c>
      <c r="T16" s="35">
        <v>2914412</v>
      </c>
      <c r="U16" s="43">
        <f t="shared" si="6"/>
        <v>0.14651912925443669</v>
      </c>
    </row>
    <row r="17" spans="1:22" ht="25.5" customHeight="1" x14ac:dyDescent="0.2">
      <c r="A17" s="8" t="s">
        <v>1</v>
      </c>
      <c r="B17" s="8" t="s">
        <v>6</v>
      </c>
      <c r="C17" s="8" t="s">
        <v>6</v>
      </c>
      <c r="D17" s="8" t="s">
        <v>6</v>
      </c>
      <c r="E17" s="8" t="s">
        <v>10</v>
      </c>
      <c r="F17" s="8" t="s">
        <v>21</v>
      </c>
      <c r="G17" s="8"/>
      <c r="H17" s="8" t="s">
        <v>3</v>
      </c>
      <c r="I17" s="8" t="s">
        <v>4</v>
      </c>
      <c r="J17" s="8" t="s">
        <v>5</v>
      </c>
      <c r="K17" s="9" t="s">
        <v>22</v>
      </c>
      <c r="L17" s="35">
        <v>948602000</v>
      </c>
      <c r="M17" s="35"/>
      <c r="N17" s="35">
        <v>948602000</v>
      </c>
      <c r="O17" s="35">
        <v>0</v>
      </c>
      <c r="P17" s="35">
        <v>12901796</v>
      </c>
      <c r="Q17" s="40">
        <f t="shared" si="9"/>
        <v>1.3600852623123291E-2</v>
      </c>
      <c r="R17" s="35">
        <v>12901796</v>
      </c>
      <c r="S17" s="43">
        <f t="shared" si="10"/>
        <v>1.3600852623123291E-2</v>
      </c>
      <c r="T17" s="35">
        <v>12901796</v>
      </c>
      <c r="U17" s="43">
        <f t="shared" si="6"/>
        <v>1.3600852623123291E-2</v>
      </c>
    </row>
    <row r="18" spans="1:22" ht="25.5" customHeight="1" x14ac:dyDescent="0.2">
      <c r="A18" s="8" t="s">
        <v>1</v>
      </c>
      <c r="B18" s="8" t="s">
        <v>6</v>
      </c>
      <c r="C18" s="8" t="s">
        <v>6</v>
      </c>
      <c r="D18" s="8" t="s">
        <v>6</v>
      </c>
      <c r="E18" s="8" t="s">
        <v>10</v>
      </c>
      <c r="F18" s="8" t="s">
        <v>23</v>
      </c>
      <c r="G18" s="8"/>
      <c r="H18" s="8" t="s">
        <v>3</v>
      </c>
      <c r="I18" s="8" t="s">
        <v>4</v>
      </c>
      <c r="J18" s="8" t="s">
        <v>5</v>
      </c>
      <c r="K18" s="9" t="s">
        <v>24</v>
      </c>
      <c r="L18" s="35">
        <v>647570000</v>
      </c>
      <c r="M18" s="35"/>
      <c r="N18" s="35">
        <v>647570000</v>
      </c>
      <c r="O18" s="35">
        <v>0</v>
      </c>
      <c r="P18" s="35">
        <v>185532850</v>
      </c>
      <c r="Q18" s="40">
        <f t="shared" si="9"/>
        <v>0.2865062464289575</v>
      </c>
      <c r="R18" s="35">
        <v>185532850</v>
      </c>
      <c r="S18" s="43">
        <f t="shared" si="10"/>
        <v>0.2865062464289575</v>
      </c>
      <c r="T18" s="35">
        <v>185532850</v>
      </c>
      <c r="U18" s="43">
        <f t="shared" si="6"/>
        <v>0.2865062464289575</v>
      </c>
    </row>
    <row r="19" spans="1:22" ht="25.5" customHeight="1" x14ac:dyDescent="0.2">
      <c r="A19" s="8" t="s">
        <v>1</v>
      </c>
      <c r="B19" s="8" t="s">
        <v>6</v>
      </c>
      <c r="C19" s="8" t="s">
        <v>6</v>
      </c>
      <c r="D19" s="8" t="s">
        <v>6</v>
      </c>
      <c r="E19" s="8" t="s">
        <v>10</v>
      </c>
      <c r="F19" s="8" t="s">
        <v>25</v>
      </c>
      <c r="G19" s="8"/>
      <c r="H19" s="8" t="s">
        <v>3</v>
      </c>
      <c r="I19" s="8" t="s">
        <v>4</v>
      </c>
      <c r="J19" s="8" t="s">
        <v>5</v>
      </c>
      <c r="K19" s="9" t="s">
        <v>26</v>
      </c>
      <c r="L19" s="35">
        <v>65000000</v>
      </c>
      <c r="M19" s="35"/>
      <c r="N19" s="35">
        <v>65000000</v>
      </c>
      <c r="O19" s="35">
        <v>0</v>
      </c>
      <c r="P19" s="35">
        <v>925047</v>
      </c>
      <c r="Q19" s="40">
        <f t="shared" si="9"/>
        <v>1.4231492307692307E-2</v>
      </c>
      <c r="R19" s="35">
        <v>925047</v>
      </c>
      <c r="S19" s="43">
        <f t="shared" si="10"/>
        <v>1.4231492307692307E-2</v>
      </c>
      <c r="T19" s="35">
        <v>925047</v>
      </c>
      <c r="U19" s="43">
        <f t="shared" si="6"/>
        <v>1.4231492307692307E-2</v>
      </c>
    </row>
    <row r="20" spans="1:22" ht="25.5" customHeight="1" x14ac:dyDescent="0.2">
      <c r="A20" s="8" t="s">
        <v>1</v>
      </c>
      <c r="B20" s="8" t="s">
        <v>6</v>
      </c>
      <c r="C20" s="8" t="s">
        <v>6</v>
      </c>
      <c r="D20" s="8" t="s">
        <v>6</v>
      </c>
      <c r="E20" s="8" t="s">
        <v>10</v>
      </c>
      <c r="F20" s="8" t="s">
        <v>27</v>
      </c>
      <c r="G20" s="8"/>
      <c r="H20" s="8" t="s">
        <v>3</v>
      </c>
      <c r="I20" s="8" t="s">
        <v>4</v>
      </c>
      <c r="J20" s="8" t="s">
        <v>5</v>
      </c>
      <c r="K20" s="9" t="s">
        <v>28</v>
      </c>
      <c r="L20" s="35">
        <v>1058598000</v>
      </c>
      <c r="M20" s="35"/>
      <c r="N20" s="35">
        <v>1058598000</v>
      </c>
      <c r="O20" s="35">
        <v>0</v>
      </c>
      <c r="P20" s="35">
        <v>642850</v>
      </c>
      <c r="Q20" s="40">
        <f t="shared" si="9"/>
        <v>6.0726545865380434E-4</v>
      </c>
      <c r="R20" s="35">
        <v>642850</v>
      </c>
      <c r="S20" s="43">
        <f t="shared" si="10"/>
        <v>6.0726545865380434E-4</v>
      </c>
      <c r="T20" s="35">
        <v>642850</v>
      </c>
      <c r="U20" s="43">
        <f t="shared" si="6"/>
        <v>6.0726545865380434E-4</v>
      </c>
    </row>
    <row r="21" spans="1:22" ht="25.5" customHeight="1" x14ac:dyDescent="0.2">
      <c r="A21" s="8" t="s">
        <v>1</v>
      </c>
      <c r="B21" s="8" t="s">
        <v>6</v>
      </c>
      <c r="C21" s="8" t="s">
        <v>6</v>
      </c>
      <c r="D21" s="8" t="s">
        <v>6</v>
      </c>
      <c r="E21" s="8" t="s">
        <v>10</v>
      </c>
      <c r="F21" s="8" t="s">
        <v>29</v>
      </c>
      <c r="G21" s="8"/>
      <c r="H21" s="8" t="s">
        <v>3</v>
      </c>
      <c r="I21" s="8" t="s">
        <v>4</v>
      </c>
      <c r="J21" s="8" t="s">
        <v>5</v>
      </c>
      <c r="K21" s="9" t="s">
        <v>30</v>
      </c>
      <c r="L21" s="35">
        <v>988127000</v>
      </c>
      <c r="M21" s="35"/>
      <c r="N21" s="35">
        <v>988127000</v>
      </c>
      <c r="O21" s="35">
        <v>0</v>
      </c>
      <c r="P21" s="35">
        <v>80990431</v>
      </c>
      <c r="Q21" s="40">
        <f t="shared" si="9"/>
        <v>8.1963584640435891E-2</v>
      </c>
      <c r="R21" s="35">
        <v>80990431</v>
      </c>
      <c r="S21" s="43">
        <f t="shared" si="10"/>
        <v>8.1963584640435891E-2</v>
      </c>
      <c r="T21" s="35">
        <v>80990431</v>
      </c>
      <c r="U21" s="43">
        <f t="shared" si="6"/>
        <v>8.1963584640435891E-2</v>
      </c>
    </row>
    <row r="22" spans="1:22" s="32" customFormat="1" ht="25.5" customHeight="1" x14ac:dyDescent="0.2">
      <c r="A22" s="10" t="s">
        <v>1</v>
      </c>
      <c r="B22" s="10" t="s">
        <v>6</v>
      </c>
      <c r="C22" s="10" t="s">
        <v>6</v>
      </c>
      <c r="D22" s="10" t="s">
        <v>31</v>
      </c>
      <c r="E22" s="10"/>
      <c r="F22" s="10"/>
      <c r="G22" s="10"/>
      <c r="H22" s="10" t="s">
        <v>3</v>
      </c>
      <c r="I22" s="10" t="s">
        <v>4</v>
      </c>
      <c r="J22" s="10" t="s">
        <v>5</v>
      </c>
      <c r="K22" s="11" t="s">
        <v>32</v>
      </c>
      <c r="L22" s="36">
        <f>SUM(L23:L29)</f>
        <v>8396137000</v>
      </c>
      <c r="M22" s="36">
        <f t="shared" ref="M22:V22" si="11">SUM(M23:M29)</f>
        <v>0</v>
      </c>
      <c r="N22" s="36">
        <f t="shared" si="11"/>
        <v>8396137000</v>
      </c>
      <c r="O22" s="36">
        <f t="shared" si="11"/>
        <v>0</v>
      </c>
      <c r="P22" s="36">
        <f t="shared" si="11"/>
        <v>731107750.60000014</v>
      </c>
      <c r="Q22" s="15">
        <f>+P22/L22</f>
        <v>8.7076681883585291E-2</v>
      </c>
      <c r="R22" s="36">
        <f t="shared" si="11"/>
        <v>731107750.60000014</v>
      </c>
      <c r="S22" s="15">
        <f>+R22/L22</f>
        <v>8.7076681883585291E-2</v>
      </c>
      <c r="T22" s="36">
        <f t="shared" si="11"/>
        <v>731107750.60000014</v>
      </c>
      <c r="U22" s="41">
        <f>+T22/L22</f>
        <v>8.7076681883585291E-2</v>
      </c>
      <c r="V22" s="18">
        <f t="shared" si="11"/>
        <v>0</v>
      </c>
    </row>
    <row r="23" spans="1:22" ht="25.5" customHeight="1" x14ac:dyDescent="0.2">
      <c r="A23" s="8" t="s">
        <v>1</v>
      </c>
      <c r="B23" s="8" t="s">
        <v>6</v>
      </c>
      <c r="C23" s="8" t="s">
        <v>6</v>
      </c>
      <c r="D23" s="8" t="s">
        <v>31</v>
      </c>
      <c r="E23" s="8" t="s">
        <v>10</v>
      </c>
      <c r="F23" s="8"/>
      <c r="G23" s="8"/>
      <c r="H23" s="8" t="s">
        <v>3</v>
      </c>
      <c r="I23" s="8" t="s">
        <v>4</v>
      </c>
      <c r="J23" s="8" t="s">
        <v>5</v>
      </c>
      <c r="K23" s="9" t="s">
        <v>33</v>
      </c>
      <c r="L23" s="35">
        <v>2461781000</v>
      </c>
      <c r="M23" s="35"/>
      <c r="N23" s="35">
        <v>2461781000</v>
      </c>
      <c r="O23" s="35">
        <v>0</v>
      </c>
      <c r="P23" s="35">
        <v>218790069.19999999</v>
      </c>
      <c r="Q23" s="40">
        <f t="shared" ref="Q23:Q29" si="12">+P23/L23</f>
        <v>8.8874708676360728E-2</v>
      </c>
      <c r="R23" s="35">
        <v>218790069.19999999</v>
      </c>
      <c r="S23" s="43">
        <f t="shared" ref="S23:S29" si="13">+R23/L23</f>
        <v>8.8874708676360728E-2</v>
      </c>
      <c r="T23" s="35">
        <v>218790069.19999999</v>
      </c>
      <c r="U23" s="43">
        <f t="shared" ref="U23:U29" si="14">+T23/L23</f>
        <v>8.8874708676360728E-2</v>
      </c>
    </row>
    <row r="24" spans="1:22" ht="25.5" customHeight="1" x14ac:dyDescent="0.2">
      <c r="A24" s="8" t="s">
        <v>1</v>
      </c>
      <c r="B24" s="8" t="s">
        <v>6</v>
      </c>
      <c r="C24" s="8" t="s">
        <v>6</v>
      </c>
      <c r="D24" s="8" t="s">
        <v>31</v>
      </c>
      <c r="E24" s="8" t="s">
        <v>13</v>
      </c>
      <c r="F24" s="8"/>
      <c r="G24" s="8"/>
      <c r="H24" s="8" t="s">
        <v>3</v>
      </c>
      <c r="I24" s="8" t="s">
        <v>4</v>
      </c>
      <c r="J24" s="8" t="s">
        <v>5</v>
      </c>
      <c r="K24" s="9" t="s">
        <v>34</v>
      </c>
      <c r="L24" s="35">
        <v>1706262000</v>
      </c>
      <c r="M24" s="35"/>
      <c r="N24" s="35">
        <v>1706262000</v>
      </c>
      <c r="O24" s="35">
        <v>0</v>
      </c>
      <c r="P24" s="35">
        <v>156874454</v>
      </c>
      <c r="Q24" s="40">
        <f t="shared" si="12"/>
        <v>9.1940425327411618E-2</v>
      </c>
      <c r="R24" s="35">
        <v>156874454</v>
      </c>
      <c r="S24" s="43">
        <f t="shared" si="13"/>
        <v>9.1940425327411618E-2</v>
      </c>
      <c r="T24" s="35">
        <v>156874454</v>
      </c>
      <c r="U24" s="43">
        <f t="shared" si="14"/>
        <v>9.1940425327411618E-2</v>
      </c>
    </row>
    <row r="25" spans="1:22" ht="25.5" customHeight="1" x14ac:dyDescent="0.2">
      <c r="A25" s="8" t="s">
        <v>1</v>
      </c>
      <c r="B25" s="8" t="s">
        <v>6</v>
      </c>
      <c r="C25" s="8" t="s">
        <v>6</v>
      </c>
      <c r="D25" s="8" t="s">
        <v>31</v>
      </c>
      <c r="E25" s="8" t="s">
        <v>15</v>
      </c>
      <c r="F25" s="8"/>
      <c r="G25" s="8"/>
      <c r="H25" s="8" t="s">
        <v>3</v>
      </c>
      <c r="I25" s="8" t="s">
        <v>4</v>
      </c>
      <c r="J25" s="8" t="s">
        <v>5</v>
      </c>
      <c r="K25" s="9" t="s">
        <v>35</v>
      </c>
      <c r="L25" s="35">
        <v>1958844000</v>
      </c>
      <c r="M25" s="35"/>
      <c r="N25" s="35">
        <v>1958844000</v>
      </c>
      <c r="O25" s="35">
        <v>0</v>
      </c>
      <c r="P25" s="35">
        <v>167670027</v>
      </c>
      <c r="Q25" s="40">
        <f t="shared" si="12"/>
        <v>8.5596416559971092E-2</v>
      </c>
      <c r="R25" s="35">
        <v>167670027</v>
      </c>
      <c r="S25" s="43">
        <f t="shared" si="13"/>
        <v>8.5596416559971092E-2</v>
      </c>
      <c r="T25" s="35">
        <v>167670027</v>
      </c>
      <c r="U25" s="43">
        <f t="shared" si="14"/>
        <v>8.5596416559971092E-2</v>
      </c>
    </row>
    <row r="26" spans="1:22" ht="25.5" customHeight="1" x14ac:dyDescent="0.2">
      <c r="A26" s="8" t="s">
        <v>1</v>
      </c>
      <c r="B26" s="8" t="s">
        <v>6</v>
      </c>
      <c r="C26" s="8" t="s">
        <v>6</v>
      </c>
      <c r="D26" s="8" t="s">
        <v>31</v>
      </c>
      <c r="E26" s="8" t="s">
        <v>17</v>
      </c>
      <c r="F26" s="8"/>
      <c r="G26" s="8"/>
      <c r="H26" s="8" t="s">
        <v>3</v>
      </c>
      <c r="I26" s="8" t="s">
        <v>4</v>
      </c>
      <c r="J26" s="8" t="s">
        <v>5</v>
      </c>
      <c r="K26" s="9" t="s">
        <v>36</v>
      </c>
      <c r="L26" s="35">
        <v>999890000</v>
      </c>
      <c r="M26" s="35"/>
      <c r="N26" s="35">
        <v>999890000</v>
      </c>
      <c r="O26" s="35">
        <v>0</v>
      </c>
      <c r="P26" s="35">
        <v>79363690</v>
      </c>
      <c r="Q26" s="40">
        <f t="shared" si="12"/>
        <v>7.9372420966306298E-2</v>
      </c>
      <c r="R26" s="35">
        <v>79363690</v>
      </c>
      <c r="S26" s="43">
        <f t="shared" si="13"/>
        <v>7.9372420966306298E-2</v>
      </c>
      <c r="T26" s="35">
        <v>79363690</v>
      </c>
      <c r="U26" s="43">
        <f t="shared" si="14"/>
        <v>7.9372420966306298E-2</v>
      </c>
    </row>
    <row r="27" spans="1:22" ht="25.5" customHeight="1" x14ac:dyDescent="0.2">
      <c r="A27" s="8" t="s">
        <v>1</v>
      </c>
      <c r="B27" s="8" t="s">
        <v>6</v>
      </c>
      <c r="C27" s="8" t="s">
        <v>6</v>
      </c>
      <c r="D27" s="8" t="s">
        <v>31</v>
      </c>
      <c r="E27" s="8" t="s">
        <v>19</v>
      </c>
      <c r="F27" s="8"/>
      <c r="G27" s="8"/>
      <c r="H27" s="8" t="s">
        <v>3</v>
      </c>
      <c r="I27" s="8" t="s">
        <v>4</v>
      </c>
      <c r="J27" s="8" t="s">
        <v>5</v>
      </c>
      <c r="K27" s="9" t="s">
        <v>37</v>
      </c>
      <c r="L27" s="35">
        <v>119498000</v>
      </c>
      <c r="M27" s="35"/>
      <c r="N27" s="35">
        <v>119498000</v>
      </c>
      <c r="O27" s="35">
        <v>0</v>
      </c>
      <c r="P27" s="35">
        <v>9199953.1999999993</v>
      </c>
      <c r="Q27" s="40">
        <f t="shared" si="12"/>
        <v>7.6988344574804593E-2</v>
      </c>
      <c r="R27" s="35">
        <v>9199953.1999999993</v>
      </c>
      <c r="S27" s="43">
        <f t="shared" si="13"/>
        <v>7.6988344574804593E-2</v>
      </c>
      <c r="T27" s="35">
        <v>9199953.1999999993</v>
      </c>
      <c r="U27" s="43">
        <f t="shared" si="14"/>
        <v>7.6988344574804593E-2</v>
      </c>
    </row>
    <row r="28" spans="1:22" ht="25.5" customHeight="1" x14ac:dyDescent="0.2">
      <c r="A28" s="8" t="s">
        <v>1</v>
      </c>
      <c r="B28" s="8" t="s">
        <v>6</v>
      </c>
      <c r="C28" s="8" t="s">
        <v>6</v>
      </c>
      <c r="D28" s="8" t="s">
        <v>31</v>
      </c>
      <c r="E28" s="8" t="s">
        <v>21</v>
      </c>
      <c r="F28" s="8"/>
      <c r="G28" s="8"/>
      <c r="H28" s="8" t="s">
        <v>3</v>
      </c>
      <c r="I28" s="8" t="s">
        <v>4</v>
      </c>
      <c r="J28" s="8" t="s">
        <v>5</v>
      </c>
      <c r="K28" s="9" t="s">
        <v>38</v>
      </c>
      <c r="L28" s="35">
        <v>649917000</v>
      </c>
      <c r="M28" s="35"/>
      <c r="N28" s="35">
        <v>649917000</v>
      </c>
      <c r="O28" s="35">
        <v>0</v>
      </c>
      <c r="P28" s="35">
        <v>59523947.200000003</v>
      </c>
      <c r="Q28" s="40">
        <f t="shared" si="12"/>
        <v>9.1586998339788006E-2</v>
      </c>
      <c r="R28" s="35">
        <v>59523947.200000003</v>
      </c>
      <c r="S28" s="43">
        <f t="shared" si="13"/>
        <v>9.1586998339788006E-2</v>
      </c>
      <c r="T28" s="35">
        <v>59523947.200000003</v>
      </c>
      <c r="U28" s="43">
        <f t="shared" si="14"/>
        <v>9.1586998339788006E-2</v>
      </c>
    </row>
    <row r="29" spans="1:22" ht="25.5" customHeight="1" x14ac:dyDescent="0.2">
      <c r="A29" s="8" t="s">
        <v>1</v>
      </c>
      <c r="B29" s="8" t="s">
        <v>6</v>
      </c>
      <c r="C29" s="8" t="s">
        <v>6</v>
      </c>
      <c r="D29" s="8" t="s">
        <v>31</v>
      </c>
      <c r="E29" s="8" t="s">
        <v>23</v>
      </c>
      <c r="F29" s="8"/>
      <c r="G29" s="8"/>
      <c r="H29" s="8" t="s">
        <v>3</v>
      </c>
      <c r="I29" s="8" t="s">
        <v>4</v>
      </c>
      <c r="J29" s="8" t="s">
        <v>5</v>
      </c>
      <c r="K29" s="9" t="s">
        <v>39</v>
      </c>
      <c r="L29" s="35">
        <v>499945000</v>
      </c>
      <c r="M29" s="35"/>
      <c r="N29" s="35">
        <v>499945000</v>
      </c>
      <c r="O29" s="35">
        <v>0</v>
      </c>
      <c r="P29" s="35">
        <v>39685610</v>
      </c>
      <c r="Q29" s="40">
        <f t="shared" si="12"/>
        <v>7.9379951794697423E-2</v>
      </c>
      <c r="R29" s="35">
        <v>39685610</v>
      </c>
      <c r="S29" s="43">
        <f t="shared" si="13"/>
        <v>7.9379951794697423E-2</v>
      </c>
      <c r="T29" s="35">
        <v>39685610</v>
      </c>
      <c r="U29" s="43">
        <f t="shared" si="14"/>
        <v>7.9379951794697423E-2</v>
      </c>
    </row>
    <row r="30" spans="1:22" s="32" customFormat="1" ht="25.5" customHeight="1" x14ac:dyDescent="0.2">
      <c r="A30" s="10" t="s">
        <v>1</v>
      </c>
      <c r="B30" s="10" t="s">
        <v>6</v>
      </c>
      <c r="C30" s="10" t="s">
        <v>6</v>
      </c>
      <c r="D30" s="10" t="s">
        <v>40</v>
      </c>
      <c r="E30" s="10"/>
      <c r="F30" s="10"/>
      <c r="G30" s="10"/>
      <c r="H30" s="10" t="s">
        <v>3</v>
      </c>
      <c r="I30" s="10" t="s">
        <v>4</v>
      </c>
      <c r="J30" s="10" t="s">
        <v>5</v>
      </c>
      <c r="K30" s="11" t="s">
        <v>41</v>
      </c>
      <c r="L30" s="36">
        <f>+L31+L35+L36+L37</f>
        <v>3246113000</v>
      </c>
      <c r="M30" s="36">
        <f t="shared" ref="M30:T30" si="15">+M31+M35+M36+M37</f>
        <v>0</v>
      </c>
      <c r="N30" s="36">
        <f t="shared" si="15"/>
        <v>3246113000</v>
      </c>
      <c r="O30" s="36">
        <f t="shared" si="15"/>
        <v>0</v>
      </c>
      <c r="P30" s="36">
        <f t="shared" si="15"/>
        <v>246484671</v>
      </c>
      <c r="Q30" s="15">
        <f t="shared" ref="Q30:Q38" si="16">+P30/L30</f>
        <v>7.5932252204405706E-2</v>
      </c>
      <c r="R30" s="36">
        <f t="shared" si="15"/>
        <v>246484671</v>
      </c>
      <c r="S30" s="15">
        <f t="shared" ref="S30:S37" si="17">+R30/L30</f>
        <v>7.5932252204405706E-2</v>
      </c>
      <c r="T30" s="36">
        <f t="shared" si="15"/>
        <v>246484671</v>
      </c>
      <c r="U30" s="41">
        <f t="shared" ref="U30:U37" si="18">+T30/L30</f>
        <v>7.5932252204405706E-2</v>
      </c>
    </row>
    <row r="31" spans="1:22" s="32" customFormat="1" ht="25.5" customHeight="1" x14ac:dyDescent="0.2">
      <c r="A31" s="10" t="s">
        <v>1</v>
      </c>
      <c r="B31" s="10" t="s">
        <v>6</v>
      </c>
      <c r="C31" s="10" t="s">
        <v>6</v>
      </c>
      <c r="D31" s="10" t="s">
        <v>40</v>
      </c>
      <c r="E31" s="10" t="s">
        <v>10</v>
      </c>
      <c r="F31" s="10"/>
      <c r="G31" s="10"/>
      <c r="H31" s="10" t="s">
        <v>3</v>
      </c>
      <c r="I31" s="10" t="s">
        <v>4</v>
      </c>
      <c r="J31" s="10" t="s">
        <v>5</v>
      </c>
      <c r="K31" s="11" t="s">
        <v>42</v>
      </c>
      <c r="L31" s="36">
        <f>+L32+L33+L34</f>
        <v>2177184000</v>
      </c>
      <c r="M31" s="36">
        <f t="shared" ref="M31:T31" si="19">+M32+M33+M34</f>
        <v>0</v>
      </c>
      <c r="N31" s="36">
        <f t="shared" si="19"/>
        <v>2177184000</v>
      </c>
      <c r="O31" s="36">
        <f t="shared" si="19"/>
        <v>0</v>
      </c>
      <c r="P31" s="36">
        <f t="shared" si="19"/>
        <v>122144248</v>
      </c>
      <c r="Q31" s="15">
        <f t="shared" si="16"/>
        <v>5.6101940855710866E-2</v>
      </c>
      <c r="R31" s="36">
        <f t="shared" si="19"/>
        <v>122144248</v>
      </c>
      <c r="S31" s="15">
        <f t="shared" si="17"/>
        <v>5.6101940855710866E-2</v>
      </c>
      <c r="T31" s="36">
        <f t="shared" si="19"/>
        <v>122144248</v>
      </c>
      <c r="U31" s="41">
        <f t="shared" si="18"/>
        <v>5.6101940855710866E-2</v>
      </c>
    </row>
    <row r="32" spans="1:22" ht="25.5" customHeight="1" x14ac:dyDescent="0.2">
      <c r="A32" s="8" t="s">
        <v>1</v>
      </c>
      <c r="B32" s="8" t="s">
        <v>6</v>
      </c>
      <c r="C32" s="8" t="s">
        <v>6</v>
      </c>
      <c r="D32" s="8" t="s">
        <v>40</v>
      </c>
      <c r="E32" s="8" t="s">
        <v>10</v>
      </c>
      <c r="F32" s="8" t="s">
        <v>10</v>
      </c>
      <c r="G32" s="8"/>
      <c r="H32" s="8" t="s">
        <v>3</v>
      </c>
      <c r="I32" s="8" t="s">
        <v>4</v>
      </c>
      <c r="J32" s="8" t="s">
        <v>5</v>
      </c>
      <c r="K32" s="9" t="s">
        <v>43</v>
      </c>
      <c r="L32" s="35">
        <v>1839253000</v>
      </c>
      <c r="M32" s="35"/>
      <c r="N32" s="35">
        <v>1839253000</v>
      </c>
      <c r="O32" s="35">
        <v>0</v>
      </c>
      <c r="P32" s="35">
        <v>42165001</v>
      </c>
      <c r="Q32" s="40">
        <f t="shared" si="16"/>
        <v>2.2925068492480372E-2</v>
      </c>
      <c r="R32" s="35">
        <v>42165001</v>
      </c>
      <c r="S32" s="43">
        <f t="shared" si="17"/>
        <v>2.2925068492480372E-2</v>
      </c>
      <c r="T32" s="35">
        <v>42165001</v>
      </c>
      <c r="U32" s="43">
        <f t="shared" si="18"/>
        <v>2.2925068492480372E-2</v>
      </c>
    </row>
    <row r="33" spans="1:21" ht="25.5" customHeight="1" x14ac:dyDescent="0.2">
      <c r="A33" s="8" t="s">
        <v>1</v>
      </c>
      <c r="B33" s="8" t="s">
        <v>6</v>
      </c>
      <c r="C33" s="8" t="s">
        <v>6</v>
      </c>
      <c r="D33" s="8" t="s">
        <v>40</v>
      </c>
      <c r="E33" s="8" t="s">
        <v>10</v>
      </c>
      <c r="F33" s="8" t="s">
        <v>13</v>
      </c>
      <c r="G33" s="8"/>
      <c r="H33" s="8" t="s">
        <v>3</v>
      </c>
      <c r="I33" s="8" t="s">
        <v>4</v>
      </c>
      <c r="J33" s="8" t="s">
        <v>5</v>
      </c>
      <c r="K33" s="9" t="s">
        <v>44</v>
      </c>
      <c r="L33" s="35">
        <v>146000000</v>
      </c>
      <c r="M33" s="35"/>
      <c r="N33" s="35">
        <v>146000000</v>
      </c>
      <c r="O33" s="35">
        <v>0</v>
      </c>
      <c r="P33" s="35">
        <v>72496169</v>
      </c>
      <c r="Q33" s="40">
        <f t="shared" si="16"/>
        <v>0.49654910273972602</v>
      </c>
      <c r="R33" s="35">
        <v>72496169</v>
      </c>
      <c r="S33" s="43">
        <f t="shared" si="17"/>
        <v>0.49654910273972602</v>
      </c>
      <c r="T33" s="35">
        <v>72496169</v>
      </c>
      <c r="U33" s="43">
        <f t="shared" si="18"/>
        <v>0.49654910273972602</v>
      </c>
    </row>
    <row r="34" spans="1:21" ht="25.5" customHeight="1" x14ac:dyDescent="0.2">
      <c r="A34" s="8" t="s">
        <v>1</v>
      </c>
      <c r="B34" s="8" t="s">
        <v>6</v>
      </c>
      <c r="C34" s="8" t="s">
        <v>6</v>
      </c>
      <c r="D34" s="8" t="s">
        <v>40</v>
      </c>
      <c r="E34" s="8" t="s">
        <v>10</v>
      </c>
      <c r="F34" s="8" t="s">
        <v>15</v>
      </c>
      <c r="G34" s="8"/>
      <c r="H34" s="8" t="s">
        <v>3</v>
      </c>
      <c r="I34" s="8" t="s">
        <v>4</v>
      </c>
      <c r="J34" s="8" t="s">
        <v>5</v>
      </c>
      <c r="K34" s="9" t="s">
        <v>45</v>
      </c>
      <c r="L34" s="35">
        <v>191931000</v>
      </c>
      <c r="M34" s="35"/>
      <c r="N34" s="35">
        <v>191931000</v>
      </c>
      <c r="O34" s="35">
        <v>0</v>
      </c>
      <c r="P34" s="35">
        <v>7483078</v>
      </c>
      <c r="Q34" s="40">
        <f t="shared" si="16"/>
        <v>3.8988376030969461E-2</v>
      </c>
      <c r="R34" s="35">
        <v>7483078</v>
      </c>
      <c r="S34" s="43">
        <f t="shared" si="17"/>
        <v>3.8988376030969461E-2</v>
      </c>
      <c r="T34" s="35">
        <v>7483078</v>
      </c>
      <c r="U34" s="43">
        <f t="shared" si="18"/>
        <v>3.8988376030969461E-2</v>
      </c>
    </row>
    <row r="35" spans="1:21" ht="25.5" customHeight="1" x14ac:dyDescent="0.2">
      <c r="A35" s="8" t="s">
        <v>1</v>
      </c>
      <c r="B35" s="8" t="s">
        <v>6</v>
      </c>
      <c r="C35" s="8" t="s">
        <v>6</v>
      </c>
      <c r="D35" s="8" t="s">
        <v>40</v>
      </c>
      <c r="E35" s="8" t="s">
        <v>13</v>
      </c>
      <c r="F35" s="8"/>
      <c r="G35" s="8"/>
      <c r="H35" s="8" t="s">
        <v>3</v>
      </c>
      <c r="I35" s="8" t="s">
        <v>4</v>
      </c>
      <c r="J35" s="8" t="s">
        <v>5</v>
      </c>
      <c r="K35" s="9" t="s">
        <v>46</v>
      </c>
      <c r="L35" s="35">
        <v>890318375</v>
      </c>
      <c r="M35" s="35"/>
      <c r="N35" s="35">
        <v>890318375</v>
      </c>
      <c r="O35" s="35">
        <v>0</v>
      </c>
      <c r="P35" s="35">
        <v>113412669</v>
      </c>
      <c r="Q35" s="40">
        <f t="shared" si="16"/>
        <v>0.1273843966210402</v>
      </c>
      <c r="R35" s="35">
        <v>113412669</v>
      </c>
      <c r="S35" s="43">
        <f t="shared" si="17"/>
        <v>0.1273843966210402</v>
      </c>
      <c r="T35" s="35">
        <v>113412669</v>
      </c>
      <c r="U35" s="43">
        <f t="shared" si="18"/>
        <v>0.1273843966210402</v>
      </c>
    </row>
    <row r="36" spans="1:21" ht="25.5" customHeight="1" x14ac:dyDescent="0.2">
      <c r="A36" s="8" t="s">
        <v>1</v>
      </c>
      <c r="B36" s="8" t="s">
        <v>6</v>
      </c>
      <c r="C36" s="8" t="s">
        <v>6</v>
      </c>
      <c r="D36" s="8" t="s">
        <v>40</v>
      </c>
      <c r="E36" s="8" t="s">
        <v>47</v>
      </c>
      <c r="F36" s="8"/>
      <c r="G36" s="8"/>
      <c r="H36" s="8" t="s">
        <v>3</v>
      </c>
      <c r="I36" s="8" t="s">
        <v>4</v>
      </c>
      <c r="J36" s="8" t="s">
        <v>5</v>
      </c>
      <c r="K36" s="9" t="s">
        <v>48</v>
      </c>
      <c r="L36" s="35">
        <v>43772625</v>
      </c>
      <c r="M36" s="35"/>
      <c r="N36" s="35">
        <v>43772625</v>
      </c>
      <c r="O36" s="35">
        <v>0</v>
      </c>
      <c r="P36" s="35">
        <v>0</v>
      </c>
      <c r="Q36" s="40">
        <f t="shared" si="16"/>
        <v>0</v>
      </c>
      <c r="R36" s="35">
        <v>0</v>
      </c>
      <c r="S36" s="43">
        <f t="shared" si="17"/>
        <v>0</v>
      </c>
      <c r="T36" s="35">
        <v>0</v>
      </c>
      <c r="U36" s="43">
        <f t="shared" si="18"/>
        <v>0</v>
      </c>
    </row>
    <row r="37" spans="1:21" ht="25.5" customHeight="1" x14ac:dyDescent="0.2">
      <c r="A37" s="8" t="s">
        <v>1</v>
      </c>
      <c r="B37" s="8" t="s">
        <v>6</v>
      </c>
      <c r="C37" s="8" t="s">
        <v>6</v>
      </c>
      <c r="D37" s="8" t="s">
        <v>40</v>
      </c>
      <c r="E37" s="8" t="s">
        <v>49</v>
      </c>
      <c r="F37" s="8"/>
      <c r="G37" s="8"/>
      <c r="H37" s="8" t="s">
        <v>3</v>
      </c>
      <c r="I37" s="8" t="s">
        <v>4</v>
      </c>
      <c r="J37" s="8" t="s">
        <v>5</v>
      </c>
      <c r="K37" s="9" t="s">
        <v>50</v>
      </c>
      <c r="L37" s="35">
        <v>134838000</v>
      </c>
      <c r="M37" s="35"/>
      <c r="N37" s="35">
        <v>134838000</v>
      </c>
      <c r="O37" s="35">
        <v>0</v>
      </c>
      <c r="P37" s="35">
        <v>10927754</v>
      </c>
      <c r="Q37" s="40">
        <f t="shared" si="16"/>
        <v>8.1043578219789678E-2</v>
      </c>
      <c r="R37" s="35">
        <v>10927754</v>
      </c>
      <c r="S37" s="43">
        <f t="shared" si="17"/>
        <v>8.1043578219789678E-2</v>
      </c>
      <c r="T37" s="35">
        <v>10927754</v>
      </c>
      <c r="U37" s="43">
        <f t="shared" si="18"/>
        <v>8.1043578219789678E-2</v>
      </c>
    </row>
    <row r="38" spans="1:21" s="12" customFormat="1" ht="16.5" customHeight="1" x14ac:dyDescent="0.2">
      <c r="A38" s="3" t="s">
        <v>1</v>
      </c>
      <c r="B38" s="3" t="s">
        <v>6</v>
      </c>
      <c r="C38" s="3" t="s">
        <v>6</v>
      </c>
      <c r="D38" s="3" t="s">
        <v>83</v>
      </c>
      <c r="E38" s="3"/>
      <c r="F38" s="3"/>
      <c r="G38" s="3"/>
      <c r="H38" s="3" t="s">
        <v>3</v>
      </c>
      <c r="I38" s="3" t="s">
        <v>4</v>
      </c>
      <c r="J38" s="3" t="s">
        <v>5</v>
      </c>
      <c r="K38" s="4" t="s">
        <v>141</v>
      </c>
      <c r="L38" s="5">
        <v>2218618000</v>
      </c>
      <c r="M38" s="5">
        <v>2218618000</v>
      </c>
      <c r="N38" s="5">
        <v>0</v>
      </c>
      <c r="O38" s="5">
        <v>0</v>
      </c>
      <c r="P38" s="5">
        <v>0</v>
      </c>
      <c r="Q38" s="40">
        <f t="shared" si="16"/>
        <v>0</v>
      </c>
      <c r="R38" s="5">
        <v>0</v>
      </c>
      <c r="S38" s="19">
        <v>0</v>
      </c>
      <c r="T38" s="5">
        <v>0</v>
      </c>
      <c r="U38" s="45"/>
    </row>
    <row r="39" spans="1:21" s="32" customFormat="1" ht="25.5" customHeight="1" x14ac:dyDescent="0.2">
      <c r="A39" s="10" t="s">
        <v>1</v>
      </c>
      <c r="B39" s="10" t="s">
        <v>31</v>
      </c>
      <c r="C39" s="10"/>
      <c r="D39" s="10"/>
      <c r="E39" s="10"/>
      <c r="F39" s="10"/>
      <c r="G39" s="10"/>
      <c r="H39" s="10" t="s">
        <v>3</v>
      </c>
      <c r="I39" s="10" t="s">
        <v>4</v>
      </c>
      <c r="J39" s="10" t="s">
        <v>5</v>
      </c>
      <c r="K39" s="11" t="s">
        <v>51</v>
      </c>
      <c r="L39" s="36">
        <f>+L40</f>
        <v>1766315000</v>
      </c>
      <c r="M39" s="36">
        <f t="shared" ref="M39:T39" si="20">+M40</f>
        <v>0</v>
      </c>
      <c r="N39" s="36">
        <f t="shared" si="20"/>
        <v>1085548810.8600001</v>
      </c>
      <c r="O39" s="36">
        <f t="shared" si="20"/>
        <v>680766189.13999999</v>
      </c>
      <c r="P39" s="36">
        <f t="shared" si="20"/>
        <v>699244838.86000001</v>
      </c>
      <c r="Q39" s="15">
        <f t="shared" ref="Q39:Q44" si="21">+P39/L39</f>
        <v>0.39587776747635617</v>
      </c>
      <c r="R39" s="36">
        <f t="shared" si="20"/>
        <v>34052841</v>
      </c>
      <c r="S39" s="15">
        <f t="shared" ref="S39:S44" si="22">+R39/L39</f>
        <v>1.9279030637230618E-2</v>
      </c>
      <c r="T39" s="36">
        <f t="shared" si="20"/>
        <v>34052841</v>
      </c>
      <c r="U39" s="41">
        <f t="shared" ref="U39:U44" si="23">+T39/L39</f>
        <v>1.9279030637230618E-2</v>
      </c>
    </row>
    <row r="40" spans="1:21" s="32" customFormat="1" ht="25.5" customHeight="1" x14ac:dyDescent="0.2">
      <c r="A40" s="10" t="s">
        <v>1</v>
      </c>
      <c r="B40" s="10" t="s">
        <v>31</v>
      </c>
      <c r="C40" s="10" t="s">
        <v>31</v>
      </c>
      <c r="D40" s="10"/>
      <c r="E40" s="10"/>
      <c r="F40" s="10"/>
      <c r="G40" s="10"/>
      <c r="H40" s="10" t="s">
        <v>3</v>
      </c>
      <c r="I40" s="10" t="s">
        <v>4</v>
      </c>
      <c r="J40" s="10" t="s">
        <v>5</v>
      </c>
      <c r="K40" s="11" t="s">
        <v>52</v>
      </c>
      <c r="L40" s="36">
        <f>+L41+L50</f>
        <v>1766315000</v>
      </c>
      <c r="M40" s="36">
        <f t="shared" ref="M40:T40" si="24">+M41+M50</f>
        <v>0</v>
      </c>
      <c r="N40" s="36">
        <f t="shared" si="24"/>
        <v>1085548810.8600001</v>
      </c>
      <c r="O40" s="36">
        <f t="shared" si="24"/>
        <v>680766189.13999999</v>
      </c>
      <c r="P40" s="36">
        <f t="shared" si="24"/>
        <v>699244838.86000001</v>
      </c>
      <c r="Q40" s="15">
        <f t="shared" si="21"/>
        <v>0.39587776747635617</v>
      </c>
      <c r="R40" s="36">
        <f t="shared" si="24"/>
        <v>34052841</v>
      </c>
      <c r="S40" s="15">
        <f t="shared" si="22"/>
        <v>1.9279030637230618E-2</v>
      </c>
      <c r="T40" s="36">
        <f t="shared" si="24"/>
        <v>34052841</v>
      </c>
      <c r="U40" s="41">
        <f t="shared" si="23"/>
        <v>1.9279030637230618E-2</v>
      </c>
    </row>
    <row r="41" spans="1:21" s="32" customFormat="1" ht="25.5" customHeight="1" x14ac:dyDescent="0.2">
      <c r="A41" s="10" t="s">
        <v>1</v>
      </c>
      <c r="B41" s="10" t="s">
        <v>31</v>
      </c>
      <c r="C41" s="10" t="s">
        <v>31</v>
      </c>
      <c r="D41" s="10" t="s">
        <v>6</v>
      </c>
      <c r="E41" s="10"/>
      <c r="F41" s="10"/>
      <c r="G41" s="10"/>
      <c r="H41" s="10" t="s">
        <v>3</v>
      </c>
      <c r="I41" s="10" t="s">
        <v>4</v>
      </c>
      <c r="J41" s="10" t="s">
        <v>5</v>
      </c>
      <c r="K41" s="11" t="s">
        <v>53</v>
      </c>
      <c r="L41" s="36">
        <f>+L42+L45+L48</f>
        <v>64152000</v>
      </c>
      <c r="M41" s="36">
        <f t="shared" ref="M41:T41" si="25">+M42+M45+M48</f>
        <v>0</v>
      </c>
      <c r="N41" s="36">
        <f t="shared" si="25"/>
        <v>34338773</v>
      </c>
      <c r="O41" s="36">
        <f t="shared" si="25"/>
        <v>29813227</v>
      </c>
      <c r="P41" s="36">
        <f t="shared" si="25"/>
        <v>2408773</v>
      </c>
      <c r="Q41" s="15">
        <f t="shared" si="21"/>
        <v>3.7547901858087041E-2</v>
      </c>
      <c r="R41" s="36">
        <f t="shared" si="25"/>
        <v>2408773</v>
      </c>
      <c r="S41" s="15">
        <f t="shared" si="22"/>
        <v>3.7547901858087041E-2</v>
      </c>
      <c r="T41" s="36">
        <f t="shared" si="25"/>
        <v>2408773</v>
      </c>
      <c r="U41" s="41">
        <f t="shared" si="23"/>
        <v>3.7547901858087041E-2</v>
      </c>
    </row>
    <row r="42" spans="1:21" s="32" customFormat="1" ht="25.5" customHeight="1" x14ac:dyDescent="0.2">
      <c r="A42" s="10" t="s">
        <v>1</v>
      </c>
      <c r="B42" s="10" t="s">
        <v>31</v>
      </c>
      <c r="C42" s="10" t="s">
        <v>31</v>
      </c>
      <c r="D42" s="10" t="s">
        <v>6</v>
      </c>
      <c r="E42" s="10" t="s">
        <v>13</v>
      </c>
      <c r="F42" s="10"/>
      <c r="G42" s="10"/>
      <c r="H42" s="10" t="s">
        <v>3</v>
      </c>
      <c r="I42" s="10" t="s">
        <v>4</v>
      </c>
      <c r="J42" s="10" t="s">
        <v>5</v>
      </c>
      <c r="K42" s="11" t="s">
        <v>54</v>
      </c>
      <c r="L42" s="36">
        <f>+L43+L44</f>
        <v>17800000</v>
      </c>
      <c r="M42" s="36">
        <f t="shared" ref="M42:T42" si="26">+M43+M44</f>
        <v>0</v>
      </c>
      <c r="N42" s="36">
        <f t="shared" si="26"/>
        <v>800352</v>
      </c>
      <c r="O42" s="36">
        <f t="shared" si="26"/>
        <v>16999648</v>
      </c>
      <c r="P42" s="36">
        <f t="shared" si="26"/>
        <v>800352</v>
      </c>
      <c r="Q42" s="15">
        <f t="shared" si="21"/>
        <v>4.496359550561798E-2</v>
      </c>
      <c r="R42" s="36">
        <f t="shared" si="26"/>
        <v>800352</v>
      </c>
      <c r="S42" s="15">
        <f t="shared" si="22"/>
        <v>4.496359550561798E-2</v>
      </c>
      <c r="T42" s="36">
        <f t="shared" si="26"/>
        <v>800352</v>
      </c>
      <c r="U42" s="41">
        <f>+T42/L42</f>
        <v>4.496359550561798E-2</v>
      </c>
    </row>
    <row r="43" spans="1:21" ht="25.5" customHeight="1" x14ac:dyDescent="0.2">
      <c r="A43" s="8" t="s">
        <v>1</v>
      </c>
      <c r="B43" s="8" t="s">
        <v>31</v>
      </c>
      <c r="C43" s="8" t="s">
        <v>31</v>
      </c>
      <c r="D43" s="8" t="s">
        <v>6</v>
      </c>
      <c r="E43" s="8" t="s">
        <v>13</v>
      </c>
      <c r="F43" s="8" t="s">
        <v>15</v>
      </c>
      <c r="G43" s="8"/>
      <c r="H43" s="8" t="s">
        <v>3</v>
      </c>
      <c r="I43" s="8" t="s">
        <v>4</v>
      </c>
      <c r="J43" s="8" t="s">
        <v>5</v>
      </c>
      <c r="K43" s="9" t="s">
        <v>55</v>
      </c>
      <c r="L43" s="35">
        <v>4800000</v>
      </c>
      <c r="M43" s="35"/>
      <c r="N43" s="35">
        <v>800000</v>
      </c>
      <c r="O43" s="35">
        <v>4000000</v>
      </c>
      <c r="P43" s="35">
        <v>800000</v>
      </c>
      <c r="Q43" s="40">
        <f t="shared" si="21"/>
        <v>0.16666666666666666</v>
      </c>
      <c r="R43" s="35">
        <v>800000</v>
      </c>
      <c r="S43" s="43">
        <f t="shared" si="22"/>
        <v>0.16666666666666666</v>
      </c>
      <c r="T43" s="35">
        <v>800000</v>
      </c>
      <c r="U43" s="43">
        <f t="shared" si="23"/>
        <v>0.16666666666666666</v>
      </c>
    </row>
    <row r="44" spans="1:21" ht="25.5" customHeight="1" x14ac:dyDescent="0.2">
      <c r="A44" s="8" t="s">
        <v>1</v>
      </c>
      <c r="B44" s="8" t="s">
        <v>31</v>
      </c>
      <c r="C44" s="8" t="s">
        <v>31</v>
      </c>
      <c r="D44" s="8" t="s">
        <v>6</v>
      </c>
      <c r="E44" s="8" t="s">
        <v>13</v>
      </c>
      <c r="F44" s="8" t="s">
        <v>25</v>
      </c>
      <c r="G44" s="8"/>
      <c r="H44" s="8" t="s">
        <v>3</v>
      </c>
      <c r="I44" s="8" t="s">
        <v>4</v>
      </c>
      <c r="J44" s="8" t="s">
        <v>5</v>
      </c>
      <c r="K44" s="9" t="s">
        <v>56</v>
      </c>
      <c r="L44" s="35">
        <v>13000000</v>
      </c>
      <c r="M44" s="35"/>
      <c r="N44" s="35">
        <v>352</v>
      </c>
      <c r="O44" s="35">
        <v>12999648</v>
      </c>
      <c r="P44" s="35">
        <v>352</v>
      </c>
      <c r="Q44" s="40">
        <f t="shared" si="21"/>
        <v>2.7076923076923078E-5</v>
      </c>
      <c r="R44" s="35">
        <v>352</v>
      </c>
      <c r="S44" s="43">
        <f t="shared" si="22"/>
        <v>2.7076923076923078E-5</v>
      </c>
      <c r="T44" s="35">
        <v>352</v>
      </c>
      <c r="U44" s="43">
        <f t="shared" si="23"/>
        <v>2.7076923076923078E-5</v>
      </c>
    </row>
    <row r="45" spans="1:21" s="32" customFormat="1" ht="25.5" customHeight="1" x14ac:dyDescent="0.2">
      <c r="A45" s="10" t="s">
        <v>1</v>
      </c>
      <c r="B45" s="10" t="s">
        <v>31</v>
      </c>
      <c r="C45" s="10" t="s">
        <v>31</v>
      </c>
      <c r="D45" s="10" t="s">
        <v>6</v>
      </c>
      <c r="E45" s="10" t="s">
        <v>15</v>
      </c>
      <c r="F45" s="10"/>
      <c r="G45" s="10"/>
      <c r="H45" s="10" t="s">
        <v>3</v>
      </c>
      <c r="I45" s="10" t="s">
        <v>4</v>
      </c>
      <c r="J45" s="10" t="s">
        <v>5</v>
      </c>
      <c r="K45" s="11" t="s">
        <v>57</v>
      </c>
      <c r="L45" s="36">
        <f>+L46+L47</f>
        <v>45552000</v>
      </c>
      <c r="M45" s="36">
        <f t="shared" ref="M45:T45" si="27">+M46+M47</f>
        <v>0</v>
      </c>
      <c r="N45" s="36">
        <f t="shared" si="27"/>
        <v>33330341</v>
      </c>
      <c r="O45" s="36">
        <f t="shared" si="27"/>
        <v>12221659</v>
      </c>
      <c r="P45" s="36">
        <f t="shared" si="27"/>
        <v>1400341</v>
      </c>
      <c r="Q45" s="15">
        <f>+P45/L45</f>
        <v>3.0741592026694766E-2</v>
      </c>
      <c r="R45" s="36">
        <f t="shared" si="27"/>
        <v>1400341</v>
      </c>
      <c r="S45" s="15">
        <f>+R45/L45</f>
        <v>3.0741592026694766E-2</v>
      </c>
      <c r="T45" s="36">
        <f t="shared" si="27"/>
        <v>1400341</v>
      </c>
      <c r="U45" s="41">
        <f>+T45/L45</f>
        <v>3.0741592026694766E-2</v>
      </c>
    </row>
    <row r="46" spans="1:21" ht="25.5" customHeight="1" x14ac:dyDescent="0.2">
      <c r="A46" s="8" t="s">
        <v>1</v>
      </c>
      <c r="B46" s="8" t="s">
        <v>31</v>
      </c>
      <c r="C46" s="8" t="s">
        <v>31</v>
      </c>
      <c r="D46" s="8" t="s">
        <v>6</v>
      </c>
      <c r="E46" s="8" t="s">
        <v>15</v>
      </c>
      <c r="F46" s="8" t="s">
        <v>15</v>
      </c>
      <c r="G46" s="8"/>
      <c r="H46" s="8" t="s">
        <v>3</v>
      </c>
      <c r="I46" s="8" t="s">
        <v>4</v>
      </c>
      <c r="J46" s="8" t="s">
        <v>5</v>
      </c>
      <c r="K46" s="9" t="s">
        <v>58</v>
      </c>
      <c r="L46" s="35">
        <v>34030000</v>
      </c>
      <c r="M46" s="35"/>
      <c r="N46" s="35">
        <v>32630093</v>
      </c>
      <c r="O46" s="35">
        <v>1399907</v>
      </c>
      <c r="P46" s="35">
        <v>700093</v>
      </c>
      <c r="Q46" s="40">
        <f t="shared" ref="Q46:Q47" si="28">+P46/L46</f>
        <v>2.0572818101674991E-2</v>
      </c>
      <c r="R46" s="35">
        <v>700093</v>
      </c>
      <c r="S46" s="43">
        <f t="shared" ref="S46:S47" si="29">+R46/L46</f>
        <v>2.0572818101674991E-2</v>
      </c>
      <c r="T46" s="35">
        <v>700093</v>
      </c>
      <c r="U46" s="43">
        <f t="shared" ref="U46:U47" si="30">+T46/L46</f>
        <v>2.0572818101674991E-2</v>
      </c>
    </row>
    <row r="47" spans="1:21" ht="25.5" customHeight="1" x14ac:dyDescent="0.2">
      <c r="A47" s="8" t="s">
        <v>1</v>
      </c>
      <c r="B47" s="8" t="s">
        <v>31</v>
      </c>
      <c r="C47" s="8" t="s">
        <v>31</v>
      </c>
      <c r="D47" s="8" t="s">
        <v>6</v>
      </c>
      <c r="E47" s="8" t="s">
        <v>15</v>
      </c>
      <c r="F47" s="8" t="s">
        <v>25</v>
      </c>
      <c r="G47" s="8"/>
      <c r="H47" s="8" t="s">
        <v>3</v>
      </c>
      <c r="I47" s="8" t="s">
        <v>4</v>
      </c>
      <c r="J47" s="8" t="s">
        <v>5</v>
      </c>
      <c r="K47" s="9" t="s">
        <v>59</v>
      </c>
      <c r="L47" s="35">
        <v>11522000</v>
      </c>
      <c r="M47" s="35"/>
      <c r="N47" s="35">
        <v>700248</v>
      </c>
      <c r="O47" s="35">
        <v>10821752</v>
      </c>
      <c r="P47" s="35">
        <v>700248</v>
      </c>
      <c r="Q47" s="40">
        <f t="shared" si="28"/>
        <v>6.0774865474743971E-2</v>
      </c>
      <c r="R47" s="35">
        <v>700248</v>
      </c>
      <c r="S47" s="43">
        <f t="shared" si="29"/>
        <v>6.0774865474743971E-2</v>
      </c>
      <c r="T47" s="35">
        <v>700248</v>
      </c>
      <c r="U47" s="43">
        <f t="shared" si="30"/>
        <v>6.0774865474743971E-2</v>
      </c>
    </row>
    <row r="48" spans="1:21" s="32" customFormat="1" ht="12.75" customHeight="1" x14ac:dyDescent="0.2">
      <c r="A48" s="10" t="s">
        <v>1</v>
      </c>
      <c r="B48" s="10" t="s">
        <v>31</v>
      </c>
      <c r="C48" s="10" t="s">
        <v>31</v>
      </c>
      <c r="D48" s="10" t="s">
        <v>6</v>
      </c>
      <c r="E48" s="10" t="s">
        <v>17</v>
      </c>
      <c r="F48" s="10"/>
      <c r="G48" s="10"/>
      <c r="H48" s="10" t="s">
        <v>3</v>
      </c>
      <c r="I48" s="10" t="s">
        <v>4</v>
      </c>
      <c r="J48" s="10" t="s">
        <v>5</v>
      </c>
      <c r="K48" s="11" t="s">
        <v>60</v>
      </c>
      <c r="L48" s="36">
        <f>+L49</f>
        <v>800000</v>
      </c>
      <c r="M48" s="36">
        <f t="shared" ref="M48:T48" si="31">+M49</f>
        <v>0</v>
      </c>
      <c r="N48" s="36">
        <f t="shared" si="31"/>
        <v>208080</v>
      </c>
      <c r="O48" s="36">
        <f t="shared" si="31"/>
        <v>591920</v>
      </c>
      <c r="P48" s="36">
        <f t="shared" si="31"/>
        <v>208080</v>
      </c>
      <c r="Q48" s="15">
        <f>+P48/L48</f>
        <v>0.2601</v>
      </c>
      <c r="R48" s="36">
        <f t="shared" si="31"/>
        <v>208080</v>
      </c>
      <c r="S48" s="15">
        <f>+R48/L48</f>
        <v>0.2601</v>
      </c>
      <c r="T48" s="36">
        <f t="shared" si="31"/>
        <v>208080</v>
      </c>
      <c r="U48" s="41">
        <f>+T48/L48</f>
        <v>0.2601</v>
      </c>
    </row>
    <row r="49" spans="1:21" ht="12.75" customHeight="1" x14ac:dyDescent="0.2">
      <c r="A49" s="8" t="s">
        <v>1</v>
      </c>
      <c r="B49" s="8" t="s">
        <v>31</v>
      </c>
      <c r="C49" s="8" t="s">
        <v>31</v>
      </c>
      <c r="D49" s="8" t="s">
        <v>6</v>
      </c>
      <c r="E49" s="8" t="s">
        <v>17</v>
      </c>
      <c r="F49" s="8" t="s">
        <v>23</v>
      </c>
      <c r="G49" s="8"/>
      <c r="H49" s="8" t="s">
        <v>3</v>
      </c>
      <c r="I49" s="8" t="s">
        <v>4</v>
      </c>
      <c r="J49" s="8" t="s">
        <v>5</v>
      </c>
      <c r="K49" s="9" t="s">
        <v>61</v>
      </c>
      <c r="L49" s="35">
        <v>800000</v>
      </c>
      <c r="M49" s="35"/>
      <c r="N49" s="35">
        <v>208080</v>
      </c>
      <c r="O49" s="35">
        <v>591920</v>
      </c>
      <c r="P49" s="35">
        <v>208080</v>
      </c>
      <c r="Q49" s="40">
        <f>+P49/L49</f>
        <v>0.2601</v>
      </c>
      <c r="R49" s="35">
        <v>208080</v>
      </c>
      <c r="S49" s="43">
        <v>0</v>
      </c>
      <c r="T49" s="35">
        <v>208080</v>
      </c>
      <c r="U49" s="43">
        <f>+T49/L49</f>
        <v>0.2601</v>
      </c>
    </row>
    <row r="50" spans="1:21" s="32" customFormat="1" ht="25.5" customHeight="1" x14ac:dyDescent="0.2">
      <c r="A50" s="10" t="s">
        <v>1</v>
      </c>
      <c r="B50" s="10" t="s">
        <v>31</v>
      </c>
      <c r="C50" s="10" t="s">
        <v>31</v>
      </c>
      <c r="D50" s="10" t="s">
        <v>31</v>
      </c>
      <c r="E50" s="10"/>
      <c r="F50" s="10"/>
      <c r="G50" s="10"/>
      <c r="H50" s="10" t="s">
        <v>3</v>
      </c>
      <c r="I50" s="10" t="s">
        <v>4</v>
      </c>
      <c r="J50" s="10" t="s">
        <v>5</v>
      </c>
      <c r="K50" s="11" t="s">
        <v>62</v>
      </c>
      <c r="L50" s="36">
        <f>+L51+L57+L60+L67</f>
        <v>1702163000</v>
      </c>
      <c r="M50" s="36">
        <f t="shared" ref="M50:T50" si="32">+M51+M57+M60+M67</f>
        <v>0</v>
      </c>
      <c r="N50" s="36">
        <f t="shared" si="32"/>
        <v>1051210037.86</v>
      </c>
      <c r="O50" s="36">
        <f t="shared" si="32"/>
        <v>650952962.13999999</v>
      </c>
      <c r="P50" s="36">
        <f t="shared" si="32"/>
        <v>696836065.86000001</v>
      </c>
      <c r="Q50" s="15">
        <f>+P50/L50</f>
        <v>0.40938268888467205</v>
      </c>
      <c r="R50" s="36">
        <f t="shared" si="32"/>
        <v>31644068</v>
      </c>
      <c r="S50" s="15">
        <f t="shared" ref="S50:S56" si="33">+R50/L50</f>
        <v>1.8590503964661435E-2</v>
      </c>
      <c r="T50" s="36">
        <f t="shared" si="32"/>
        <v>31644068</v>
      </c>
      <c r="U50" s="41">
        <f t="shared" ref="U50:U56" si="34">+T50/L50</f>
        <v>1.8590503964661435E-2</v>
      </c>
    </row>
    <row r="51" spans="1:21" s="32" customFormat="1" ht="25.5" customHeight="1" x14ac:dyDescent="0.2">
      <c r="A51" s="10" t="s">
        <v>1</v>
      </c>
      <c r="B51" s="10" t="s">
        <v>31</v>
      </c>
      <c r="C51" s="10" t="s">
        <v>31</v>
      </c>
      <c r="D51" s="10" t="s">
        <v>31</v>
      </c>
      <c r="E51" s="10" t="s">
        <v>21</v>
      </c>
      <c r="F51" s="10"/>
      <c r="G51" s="10"/>
      <c r="H51" s="10" t="s">
        <v>3</v>
      </c>
      <c r="I51" s="10" t="s">
        <v>4</v>
      </c>
      <c r="J51" s="10" t="s">
        <v>5</v>
      </c>
      <c r="K51" s="11" t="s">
        <v>63</v>
      </c>
      <c r="L51" s="36">
        <f>SUM(L52:L56)</f>
        <v>305906000</v>
      </c>
      <c r="M51" s="36">
        <f t="shared" ref="M51:T51" si="35">SUM(M52:M56)</f>
        <v>0</v>
      </c>
      <c r="N51" s="36">
        <f t="shared" si="35"/>
        <v>227227194</v>
      </c>
      <c r="O51" s="36">
        <f t="shared" si="35"/>
        <v>78678806</v>
      </c>
      <c r="P51" s="36">
        <f t="shared" si="35"/>
        <v>162721090</v>
      </c>
      <c r="Q51" s="15">
        <f>+P51/L51</f>
        <v>0.5319316718207554</v>
      </c>
      <c r="R51" s="36">
        <f t="shared" si="35"/>
        <v>4107276</v>
      </c>
      <c r="S51" s="15">
        <f t="shared" si="33"/>
        <v>1.3426595097840513E-2</v>
      </c>
      <c r="T51" s="36">
        <f t="shared" si="35"/>
        <v>4107276</v>
      </c>
      <c r="U51" s="41">
        <f t="shared" si="34"/>
        <v>1.3426595097840513E-2</v>
      </c>
    </row>
    <row r="52" spans="1:21" ht="25.5" customHeight="1" x14ac:dyDescent="0.2">
      <c r="A52" s="8" t="s">
        <v>1</v>
      </c>
      <c r="B52" s="8" t="s">
        <v>31</v>
      </c>
      <c r="C52" s="8" t="s">
        <v>31</v>
      </c>
      <c r="D52" s="8" t="s">
        <v>31</v>
      </c>
      <c r="E52" s="8" t="s">
        <v>21</v>
      </c>
      <c r="F52" s="8" t="s">
        <v>15</v>
      </c>
      <c r="G52" s="8"/>
      <c r="H52" s="8" t="s">
        <v>3</v>
      </c>
      <c r="I52" s="8" t="s">
        <v>4</v>
      </c>
      <c r="J52" s="8" t="s">
        <v>5</v>
      </c>
      <c r="K52" s="9" t="s">
        <v>64</v>
      </c>
      <c r="L52" s="35">
        <v>63033000</v>
      </c>
      <c r="M52" s="35"/>
      <c r="N52" s="35">
        <v>63033000</v>
      </c>
      <c r="O52" s="35">
        <v>0</v>
      </c>
      <c r="P52" s="35">
        <v>10890629</v>
      </c>
      <c r="Q52" s="40">
        <f t="shared" ref="Q52:Q56" si="36">+P52/L52</f>
        <v>0.17277662494249044</v>
      </c>
      <c r="R52" s="35">
        <v>385199</v>
      </c>
      <c r="S52" s="43">
        <f t="shared" si="33"/>
        <v>6.1110688052290066E-3</v>
      </c>
      <c r="T52" s="35">
        <v>385199</v>
      </c>
      <c r="U52" s="43">
        <f t="shared" si="34"/>
        <v>6.1110688052290066E-3</v>
      </c>
    </row>
    <row r="53" spans="1:21" ht="25.5" customHeight="1" x14ac:dyDescent="0.2">
      <c r="A53" s="8" t="s">
        <v>1</v>
      </c>
      <c r="B53" s="8" t="s">
        <v>31</v>
      </c>
      <c r="C53" s="8" t="s">
        <v>31</v>
      </c>
      <c r="D53" s="8" t="s">
        <v>31</v>
      </c>
      <c r="E53" s="8" t="s">
        <v>21</v>
      </c>
      <c r="F53" s="8" t="s">
        <v>17</v>
      </c>
      <c r="G53" s="8"/>
      <c r="H53" s="8" t="s">
        <v>3</v>
      </c>
      <c r="I53" s="8" t="s">
        <v>4</v>
      </c>
      <c r="J53" s="8" t="s">
        <v>5</v>
      </c>
      <c r="K53" s="9" t="s">
        <v>65</v>
      </c>
      <c r="L53" s="35">
        <v>14946000</v>
      </c>
      <c r="M53" s="35"/>
      <c r="N53" s="35">
        <v>14946000</v>
      </c>
      <c r="O53" s="35">
        <v>0</v>
      </c>
      <c r="P53" s="35">
        <v>2582267</v>
      </c>
      <c r="Q53" s="40">
        <f t="shared" si="36"/>
        <v>0.17277311655292385</v>
      </c>
      <c r="R53" s="35">
        <v>91317</v>
      </c>
      <c r="S53" s="43">
        <f t="shared" si="33"/>
        <v>6.1097952629466075E-3</v>
      </c>
      <c r="T53" s="35">
        <v>91317</v>
      </c>
      <c r="U53" s="43">
        <f t="shared" si="34"/>
        <v>6.1097952629466075E-3</v>
      </c>
    </row>
    <row r="54" spans="1:21" ht="12.75" customHeight="1" x14ac:dyDescent="0.2">
      <c r="A54" s="8" t="s">
        <v>1</v>
      </c>
      <c r="B54" s="8" t="s">
        <v>31</v>
      </c>
      <c r="C54" s="8" t="s">
        <v>31</v>
      </c>
      <c r="D54" s="8" t="s">
        <v>31</v>
      </c>
      <c r="E54" s="8" t="s">
        <v>21</v>
      </c>
      <c r="F54" s="8" t="s">
        <v>23</v>
      </c>
      <c r="G54" s="8"/>
      <c r="H54" s="8" t="s">
        <v>3</v>
      </c>
      <c r="I54" s="8" t="s">
        <v>4</v>
      </c>
      <c r="J54" s="8" t="s">
        <v>5</v>
      </c>
      <c r="K54" s="9" t="s">
        <v>66</v>
      </c>
      <c r="L54" s="35">
        <v>800000</v>
      </c>
      <c r="M54" s="35"/>
      <c r="N54" s="35">
        <v>200000</v>
      </c>
      <c r="O54" s="35">
        <v>600000</v>
      </c>
      <c r="P54" s="35">
        <v>200000</v>
      </c>
      <c r="Q54" s="40">
        <f t="shared" si="36"/>
        <v>0.25</v>
      </c>
      <c r="R54" s="35">
        <v>200000</v>
      </c>
      <c r="S54" s="43">
        <f t="shared" si="33"/>
        <v>0.25</v>
      </c>
      <c r="T54" s="35">
        <v>200000</v>
      </c>
      <c r="U54" s="43">
        <f t="shared" si="34"/>
        <v>0.25</v>
      </c>
    </row>
    <row r="55" spans="1:21" ht="25.5" customHeight="1" x14ac:dyDescent="0.2">
      <c r="A55" s="8" t="s">
        <v>1</v>
      </c>
      <c r="B55" s="8" t="s">
        <v>31</v>
      </c>
      <c r="C55" s="8" t="s">
        <v>31</v>
      </c>
      <c r="D55" s="8" t="s">
        <v>31</v>
      </c>
      <c r="E55" s="8" t="s">
        <v>21</v>
      </c>
      <c r="F55" s="8" t="s">
        <v>25</v>
      </c>
      <c r="G55" s="8"/>
      <c r="H55" s="8" t="s">
        <v>3</v>
      </c>
      <c r="I55" s="8" t="s">
        <v>4</v>
      </c>
      <c r="J55" s="8" t="s">
        <v>5</v>
      </c>
      <c r="K55" s="9" t="s">
        <v>67</v>
      </c>
      <c r="L55" s="35">
        <v>183429000</v>
      </c>
      <c r="M55" s="35"/>
      <c r="N55" s="35">
        <v>105350194</v>
      </c>
      <c r="O55" s="35">
        <v>78078806</v>
      </c>
      <c r="P55" s="35">
        <v>105350194</v>
      </c>
      <c r="Q55" s="40">
        <f t="shared" si="36"/>
        <v>0.57433772195236299</v>
      </c>
      <c r="R55" s="35">
        <v>450000</v>
      </c>
      <c r="S55" s="43">
        <f t="shared" si="33"/>
        <v>2.4532652961091212E-3</v>
      </c>
      <c r="T55" s="35">
        <v>450000</v>
      </c>
      <c r="U55" s="43">
        <f t="shared" si="34"/>
        <v>2.4532652961091212E-3</v>
      </c>
    </row>
    <row r="56" spans="1:21" ht="25.5" customHeight="1" x14ac:dyDescent="0.2">
      <c r="A56" s="8" t="s">
        <v>1</v>
      </c>
      <c r="B56" s="8" t="s">
        <v>31</v>
      </c>
      <c r="C56" s="8" t="s">
        <v>31</v>
      </c>
      <c r="D56" s="8" t="s">
        <v>31</v>
      </c>
      <c r="E56" s="8" t="s">
        <v>21</v>
      </c>
      <c r="F56" s="8" t="s">
        <v>27</v>
      </c>
      <c r="G56" s="8"/>
      <c r="H56" s="8" t="s">
        <v>3</v>
      </c>
      <c r="I56" s="8" t="s">
        <v>4</v>
      </c>
      <c r="J56" s="8" t="s">
        <v>5</v>
      </c>
      <c r="K56" s="9" t="s">
        <v>68</v>
      </c>
      <c r="L56" s="35">
        <v>43698000</v>
      </c>
      <c r="M56" s="35"/>
      <c r="N56" s="35">
        <v>43698000</v>
      </c>
      <c r="O56" s="35">
        <v>0</v>
      </c>
      <c r="P56" s="35">
        <v>43698000</v>
      </c>
      <c r="Q56" s="40">
        <f t="shared" si="36"/>
        <v>1</v>
      </c>
      <c r="R56" s="35">
        <v>2980760</v>
      </c>
      <c r="S56" s="43">
        <f t="shared" si="33"/>
        <v>6.821273284818527E-2</v>
      </c>
      <c r="T56" s="35">
        <v>2980760</v>
      </c>
      <c r="U56" s="43">
        <f t="shared" si="34"/>
        <v>6.821273284818527E-2</v>
      </c>
    </row>
    <row r="57" spans="1:21" s="32" customFormat="1" ht="25.5" customHeight="1" x14ac:dyDescent="0.2">
      <c r="A57" s="10" t="s">
        <v>1</v>
      </c>
      <c r="B57" s="10" t="s">
        <v>31</v>
      </c>
      <c r="C57" s="10" t="s">
        <v>31</v>
      </c>
      <c r="D57" s="10" t="s">
        <v>31</v>
      </c>
      <c r="E57" s="10" t="s">
        <v>23</v>
      </c>
      <c r="F57" s="10"/>
      <c r="G57" s="10"/>
      <c r="H57" s="10" t="s">
        <v>3</v>
      </c>
      <c r="I57" s="10" t="s">
        <v>4</v>
      </c>
      <c r="J57" s="10" t="s">
        <v>5</v>
      </c>
      <c r="K57" s="11" t="s">
        <v>69</v>
      </c>
      <c r="L57" s="36">
        <f>+L58+L59</f>
        <v>460289000</v>
      </c>
      <c r="M57" s="36">
        <f t="shared" ref="M57:T57" si="37">+M58+M59</f>
        <v>0</v>
      </c>
      <c r="N57" s="36">
        <f t="shared" si="37"/>
        <v>295249000</v>
      </c>
      <c r="O57" s="36">
        <f t="shared" si="37"/>
        <v>165040000</v>
      </c>
      <c r="P57" s="36">
        <f t="shared" si="37"/>
        <v>23634500</v>
      </c>
      <c r="Q57" s="15">
        <f>+P57/L57</f>
        <v>5.1347088459641657E-2</v>
      </c>
      <c r="R57" s="36">
        <f t="shared" si="37"/>
        <v>23634500</v>
      </c>
      <c r="S57" s="15">
        <f>+R57/L57</f>
        <v>5.1347088459641657E-2</v>
      </c>
      <c r="T57" s="36">
        <f t="shared" si="37"/>
        <v>23634500</v>
      </c>
      <c r="U57" s="41">
        <f>+T57/L57</f>
        <v>5.1347088459641657E-2</v>
      </c>
    </row>
    <row r="58" spans="1:21" ht="25.5" customHeight="1" x14ac:dyDescent="0.2">
      <c r="A58" s="8" t="s">
        <v>1</v>
      </c>
      <c r="B58" s="8" t="s">
        <v>31</v>
      </c>
      <c r="C58" s="8" t="s">
        <v>31</v>
      </c>
      <c r="D58" s="8" t="s">
        <v>31</v>
      </c>
      <c r="E58" s="8" t="s">
        <v>23</v>
      </c>
      <c r="F58" s="8" t="s">
        <v>10</v>
      </c>
      <c r="G58" s="8"/>
      <c r="H58" s="8" t="s">
        <v>3</v>
      </c>
      <c r="I58" s="8" t="s">
        <v>4</v>
      </c>
      <c r="J58" s="8" t="s">
        <v>5</v>
      </c>
      <c r="K58" s="9" t="s">
        <v>70</v>
      </c>
      <c r="L58" s="35">
        <v>164686000</v>
      </c>
      <c r="M58" s="35"/>
      <c r="N58" s="35">
        <v>546000</v>
      </c>
      <c r="O58" s="35">
        <v>164140000</v>
      </c>
      <c r="P58" s="35">
        <v>27600</v>
      </c>
      <c r="Q58" s="40">
        <f t="shared" ref="Q58:Q59" si="38">+P58/L58</f>
        <v>1.6759165927887011E-4</v>
      </c>
      <c r="R58" s="35">
        <v>27600</v>
      </c>
      <c r="S58" s="43">
        <f t="shared" ref="S58:S59" si="39">+R58/L58</f>
        <v>1.6759165927887011E-4</v>
      </c>
      <c r="T58" s="35">
        <v>27600</v>
      </c>
      <c r="U58" s="43">
        <f>+T58/L58</f>
        <v>1.6759165927887011E-4</v>
      </c>
    </row>
    <row r="59" spans="1:21" ht="25.5" customHeight="1" x14ac:dyDescent="0.2">
      <c r="A59" s="8" t="s">
        <v>1</v>
      </c>
      <c r="B59" s="8" t="s">
        <v>31</v>
      </c>
      <c r="C59" s="8" t="s">
        <v>31</v>
      </c>
      <c r="D59" s="8" t="s">
        <v>31</v>
      </c>
      <c r="E59" s="8" t="s">
        <v>23</v>
      </c>
      <c r="F59" s="8" t="s">
        <v>13</v>
      </c>
      <c r="G59" s="8"/>
      <c r="H59" s="8" t="s">
        <v>3</v>
      </c>
      <c r="I59" s="8" t="s">
        <v>4</v>
      </c>
      <c r="J59" s="8" t="s">
        <v>5</v>
      </c>
      <c r="K59" s="9" t="s">
        <v>71</v>
      </c>
      <c r="L59" s="35">
        <v>295603000</v>
      </c>
      <c r="M59" s="35"/>
      <c r="N59" s="35">
        <v>294703000</v>
      </c>
      <c r="O59" s="35">
        <v>900000</v>
      </c>
      <c r="P59" s="35">
        <v>23606900</v>
      </c>
      <c r="Q59" s="40">
        <f t="shared" si="38"/>
        <v>7.9860150269110933E-2</v>
      </c>
      <c r="R59" s="35">
        <v>23606900</v>
      </c>
      <c r="S59" s="43">
        <f t="shared" si="39"/>
        <v>7.9860150269110933E-2</v>
      </c>
      <c r="T59" s="35">
        <v>23606900</v>
      </c>
      <c r="U59" s="43">
        <f>+T59/L59</f>
        <v>7.9860150269110933E-2</v>
      </c>
    </row>
    <row r="60" spans="1:21" s="32" customFormat="1" ht="25.5" customHeight="1" x14ac:dyDescent="0.2">
      <c r="A60" s="10" t="s">
        <v>1</v>
      </c>
      <c r="B60" s="10" t="s">
        <v>31</v>
      </c>
      <c r="C60" s="10" t="s">
        <v>31</v>
      </c>
      <c r="D60" s="10" t="s">
        <v>31</v>
      </c>
      <c r="E60" s="10" t="s">
        <v>25</v>
      </c>
      <c r="F60" s="10"/>
      <c r="G60" s="10"/>
      <c r="H60" s="10" t="s">
        <v>3</v>
      </c>
      <c r="I60" s="10" t="s">
        <v>4</v>
      </c>
      <c r="J60" s="10" t="s">
        <v>5</v>
      </c>
      <c r="K60" s="11" t="s">
        <v>72</v>
      </c>
      <c r="L60" s="36">
        <f>+SUM(L61:L66)</f>
        <v>876603000</v>
      </c>
      <c r="M60" s="36">
        <f t="shared" ref="M60:T60" si="40">+SUM(M61:M66)</f>
        <v>0</v>
      </c>
      <c r="N60" s="36">
        <f t="shared" si="40"/>
        <v>525989843.86000001</v>
      </c>
      <c r="O60" s="36">
        <f t="shared" si="40"/>
        <v>350613156.13999999</v>
      </c>
      <c r="P60" s="36">
        <f t="shared" si="40"/>
        <v>507736475.86000001</v>
      </c>
      <c r="Q60" s="15">
        <f>+P60/L60</f>
        <v>0.57920914696846804</v>
      </c>
      <c r="R60" s="36">
        <f t="shared" si="40"/>
        <v>3700482</v>
      </c>
      <c r="S60" s="15">
        <f>+R60/L60</f>
        <v>4.2213887016129305E-3</v>
      </c>
      <c r="T60" s="36">
        <f t="shared" si="40"/>
        <v>3700482</v>
      </c>
      <c r="U60" s="41">
        <f>+T60/L60</f>
        <v>4.2213887016129305E-3</v>
      </c>
    </row>
    <row r="61" spans="1:21" ht="12.75" customHeight="1" x14ac:dyDescent="0.2">
      <c r="A61" s="8" t="s">
        <v>1</v>
      </c>
      <c r="B61" s="8" t="s">
        <v>31</v>
      </c>
      <c r="C61" s="8" t="s">
        <v>31</v>
      </c>
      <c r="D61" s="8" t="s">
        <v>31</v>
      </c>
      <c r="E61" s="8" t="s">
        <v>25</v>
      </c>
      <c r="F61" s="8" t="s">
        <v>13</v>
      </c>
      <c r="G61" s="8"/>
      <c r="H61" s="8" t="s">
        <v>3</v>
      </c>
      <c r="I61" s="8" t="s">
        <v>4</v>
      </c>
      <c r="J61" s="8" t="s">
        <v>5</v>
      </c>
      <c r="K61" s="9" t="s">
        <v>73</v>
      </c>
      <c r="L61" s="35">
        <v>600000</v>
      </c>
      <c r="M61" s="35"/>
      <c r="N61" s="35">
        <v>150000</v>
      </c>
      <c r="O61" s="35">
        <v>450000</v>
      </c>
      <c r="P61" s="35">
        <v>150000</v>
      </c>
      <c r="Q61" s="40">
        <f t="shared" ref="Q61:Q66" si="41">+P61/L61</f>
        <v>0.25</v>
      </c>
      <c r="R61" s="35">
        <v>150000</v>
      </c>
      <c r="S61" s="43">
        <f t="shared" ref="S61:S66" si="42">+R61/L61</f>
        <v>0.25</v>
      </c>
      <c r="T61" s="35">
        <v>150000</v>
      </c>
      <c r="U61" s="43">
        <f t="shared" ref="U61:U65" si="43">+T61/L61</f>
        <v>0.25</v>
      </c>
    </row>
    <row r="62" spans="1:21" ht="25.5" customHeight="1" x14ac:dyDescent="0.2">
      <c r="A62" s="8" t="s">
        <v>1</v>
      </c>
      <c r="B62" s="8" t="s">
        <v>31</v>
      </c>
      <c r="C62" s="8" t="s">
        <v>31</v>
      </c>
      <c r="D62" s="8" t="s">
        <v>31</v>
      </c>
      <c r="E62" s="8" t="s">
        <v>25</v>
      </c>
      <c r="F62" s="8" t="s">
        <v>15</v>
      </c>
      <c r="G62" s="8"/>
      <c r="H62" s="8" t="s">
        <v>3</v>
      </c>
      <c r="I62" s="8" t="s">
        <v>4</v>
      </c>
      <c r="J62" s="8" t="s">
        <v>5</v>
      </c>
      <c r="K62" s="9" t="s">
        <v>74</v>
      </c>
      <c r="L62" s="35">
        <v>138529000</v>
      </c>
      <c r="M62" s="35"/>
      <c r="N62" s="35">
        <v>137530204</v>
      </c>
      <c r="O62" s="35">
        <v>998796</v>
      </c>
      <c r="P62" s="35">
        <v>137530204</v>
      </c>
      <c r="Q62" s="40">
        <f t="shared" si="41"/>
        <v>0.99278998621227321</v>
      </c>
      <c r="R62" s="35">
        <v>1704</v>
      </c>
      <c r="S62" s="43">
        <f t="shared" si="42"/>
        <v>1.230067350518664E-5</v>
      </c>
      <c r="T62" s="35">
        <v>1704</v>
      </c>
      <c r="U62" s="43">
        <f t="shared" si="43"/>
        <v>1.230067350518664E-5</v>
      </c>
    </row>
    <row r="63" spans="1:21" ht="25.5" customHeight="1" x14ac:dyDescent="0.2">
      <c r="A63" s="8" t="s">
        <v>1</v>
      </c>
      <c r="B63" s="8" t="s">
        <v>31</v>
      </c>
      <c r="C63" s="8" t="s">
        <v>31</v>
      </c>
      <c r="D63" s="8" t="s">
        <v>31</v>
      </c>
      <c r="E63" s="8" t="s">
        <v>25</v>
      </c>
      <c r="F63" s="8" t="s">
        <v>17</v>
      </c>
      <c r="G63" s="8"/>
      <c r="H63" s="8" t="s">
        <v>3</v>
      </c>
      <c r="I63" s="8" t="s">
        <v>4</v>
      </c>
      <c r="J63" s="8" t="s">
        <v>5</v>
      </c>
      <c r="K63" s="9" t="s">
        <v>75</v>
      </c>
      <c r="L63" s="35">
        <v>181452000</v>
      </c>
      <c r="M63" s="35"/>
      <c r="N63" s="35">
        <v>101360657</v>
      </c>
      <c r="O63" s="35">
        <v>80091343</v>
      </c>
      <c r="P63" s="35">
        <v>101360657</v>
      </c>
      <c r="Q63" s="40">
        <f t="shared" si="41"/>
        <v>0.55860865132376603</v>
      </c>
      <c r="R63" s="35">
        <v>3047200</v>
      </c>
      <c r="S63" s="43">
        <f t="shared" si="42"/>
        <v>1.6793421951810949E-2</v>
      </c>
      <c r="T63" s="35">
        <v>3047200</v>
      </c>
      <c r="U63" s="43">
        <f t="shared" si="43"/>
        <v>1.6793421951810949E-2</v>
      </c>
    </row>
    <row r="64" spans="1:21" ht="25.5" customHeight="1" x14ac:dyDescent="0.2">
      <c r="A64" s="8" t="s">
        <v>1</v>
      </c>
      <c r="B64" s="8" t="s">
        <v>31</v>
      </c>
      <c r="C64" s="8" t="s">
        <v>31</v>
      </c>
      <c r="D64" s="8" t="s">
        <v>31</v>
      </c>
      <c r="E64" s="8" t="s">
        <v>25</v>
      </c>
      <c r="F64" s="8" t="s">
        <v>19</v>
      </c>
      <c r="G64" s="8"/>
      <c r="H64" s="8" t="s">
        <v>3</v>
      </c>
      <c r="I64" s="8" t="s">
        <v>4</v>
      </c>
      <c r="J64" s="8" t="s">
        <v>5</v>
      </c>
      <c r="K64" s="9" t="s">
        <v>76</v>
      </c>
      <c r="L64" s="35">
        <v>486396000</v>
      </c>
      <c r="M64" s="35"/>
      <c r="N64" s="35">
        <v>269356037.86000001</v>
      </c>
      <c r="O64" s="35">
        <v>217039962.13999999</v>
      </c>
      <c r="P64" s="35">
        <v>251102669.86000001</v>
      </c>
      <c r="Q64" s="40">
        <f t="shared" si="41"/>
        <v>0.51625151082656928</v>
      </c>
      <c r="R64" s="35">
        <v>1310</v>
      </c>
      <c r="S64" s="43">
        <f t="shared" si="42"/>
        <v>2.6932787276211154E-6</v>
      </c>
      <c r="T64" s="35">
        <v>1310</v>
      </c>
      <c r="U64" s="43">
        <f t="shared" si="43"/>
        <v>2.6932787276211154E-6</v>
      </c>
    </row>
    <row r="65" spans="1:21" ht="25.5" customHeight="1" x14ac:dyDescent="0.2">
      <c r="A65" s="8" t="s">
        <v>1</v>
      </c>
      <c r="B65" s="8" t="s">
        <v>31</v>
      </c>
      <c r="C65" s="8" t="s">
        <v>31</v>
      </c>
      <c r="D65" s="8" t="s">
        <v>31</v>
      </c>
      <c r="E65" s="8" t="s">
        <v>25</v>
      </c>
      <c r="F65" s="8" t="s">
        <v>23</v>
      </c>
      <c r="G65" s="8"/>
      <c r="H65" s="8" t="s">
        <v>3</v>
      </c>
      <c r="I65" s="8" t="s">
        <v>4</v>
      </c>
      <c r="J65" s="8" t="s">
        <v>5</v>
      </c>
      <c r="K65" s="9" t="s">
        <v>77</v>
      </c>
      <c r="L65" s="35">
        <v>39723000</v>
      </c>
      <c r="M65" s="35"/>
      <c r="N65" s="35">
        <v>300268</v>
      </c>
      <c r="O65" s="35">
        <v>39422732</v>
      </c>
      <c r="P65" s="35">
        <v>300268</v>
      </c>
      <c r="Q65" s="40">
        <f t="shared" si="41"/>
        <v>7.5590463962943383E-3</v>
      </c>
      <c r="R65" s="35">
        <v>300268</v>
      </c>
      <c r="S65" s="43">
        <f t="shared" si="42"/>
        <v>7.5590463962943383E-3</v>
      </c>
      <c r="T65" s="35">
        <v>300268</v>
      </c>
      <c r="U65" s="43">
        <f t="shared" si="43"/>
        <v>7.5590463962943383E-3</v>
      </c>
    </row>
    <row r="66" spans="1:21" ht="25.5" customHeight="1" x14ac:dyDescent="0.2">
      <c r="A66" s="8" t="s">
        <v>1</v>
      </c>
      <c r="B66" s="8" t="s">
        <v>31</v>
      </c>
      <c r="C66" s="8" t="s">
        <v>31</v>
      </c>
      <c r="D66" s="8" t="s">
        <v>31</v>
      </c>
      <c r="E66" s="8" t="s">
        <v>25</v>
      </c>
      <c r="F66" s="8" t="s">
        <v>27</v>
      </c>
      <c r="G66" s="8"/>
      <c r="H66" s="8" t="s">
        <v>3</v>
      </c>
      <c r="I66" s="8" t="s">
        <v>4</v>
      </c>
      <c r="J66" s="8" t="s">
        <v>5</v>
      </c>
      <c r="K66" s="9" t="s">
        <v>78</v>
      </c>
      <c r="L66" s="35">
        <v>29903000</v>
      </c>
      <c r="M66" s="35"/>
      <c r="N66" s="35">
        <v>17292677</v>
      </c>
      <c r="O66" s="35">
        <v>12610323</v>
      </c>
      <c r="P66" s="35">
        <v>17292677</v>
      </c>
      <c r="Q66" s="40">
        <f t="shared" si="41"/>
        <v>0.57829237869110117</v>
      </c>
      <c r="R66" s="35">
        <v>200000</v>
      </c>
      <c r="S66" s="43">
        <f t="shared" si="42"/>
        <v>6.6882921446008757E-3</v>
      </c>
      <c r="T66" s="35">
        <v>200000</v>
      </c>
      <c r="U66" s="43">
        <f>+T66/L66</f>
        <v>6.6882921446008757E-3</v>
      </c>
    </row>
    <row r="67" spans="1:21" s="32" customFormat="1" ht="25.5" customHeight="1" x14ac:dyDescent="0.2">
      <c r="A67" s="10" t="s">
        <v>1</v>
      </c>
      <c r="B67" s="10" t="s">
        <v>31</v>
      </c>
      <c r="C67" s="10" t="s">
        <v>31</v>
      </c>
      <c r="D67" s="10" t="s">
        <v>31</v>
      </c>
      <c r="E67" s="10" t="s">
        <v>27</v>
      </c>
      <c r="F67" s="10"/>
      <c r="G67" s="10"/>
      <c r="H67" s="10" t="s">
        <v>3</v>
      </c>
      <c r="I67" s="10" t="s">
        <v>4</v>
      </c>
      <c r="J67" s="10" t="s">
        <v>5</v>
      </c>
      <c r="K67" s="11" t="s">
        <v>79</v>
      </c>
      <c r="L67" s="5">
        <f>+L68+L69</f>
        <v>59365000</v>
      </c>
      <c r="M67" s="5">
        <f t="shared" ref="M67:T67" si="44">+M68+M69</f>
        <v>0</v>
      </c>
      <c r="N67" s="5">
        <f t="shared" si="44"/>
        <v>2744000</v>
      </c>
      <c r="O67" s="5">
        <f t="shared" si="44"/>
        <v>56621000</v>
      </c>
      <c r="P67" s="5">
        <f t="shared" si="44"/>
        <v>2744000</v>
      </c>
      <c r="Q67" s="15">
        <f>+P67/L67</f>
        <v>4.622252168786322E-2</v>
      </c>
      <c r="R67" s="5">
        <f t="shared" si="44"/>
        <v>201810</v>
      </c>
      <c r="S67" s="15">
        <f>+R67/L67</f>
        <v>3.3994778067885116E-3</v>
      </c>
      <c r="T67" s="5">
        <f t="shared" si="44"/>
        <v>201810</v>
      </c>
      <c r="U67" s="41">
        <f>+T67/L67</f>
        <v>3.3994778067885116E-3</v>
      </c>
    </row>
    <row r="68" spans="1:21" ht="25.5" customHeight="1" x14ac:dyDescent="0.2">
      <c r="A68" s="8" t="s">
        <v>1</v>
      </c>
      <c r="B68" s="8" t="s">
        <v>31</v>
      </c>
      <c r="C68" s="8" t="s">
        <v>31</v>
      </c>
      <c r="D68" s="8" t="s">
        <v>31</v>
      </c>
      <c r="E68" s="8" t="s">
        <v>27</v>
      </c>
      <c r="F68" s="8" t="s">
        <v>13</v>
      </c>
      <c r="G68" s="8"/>
      <c r="H68" s="8" t="s">
        <v>3</v>
      </c>
      <c r="I68" s="8" t="s">
        <v>4</v>
      </c>
      <c r="J68" s="8" t="s">
        <v>5</v>
      </c>
      <c r="K68" s="9" t="s">
        <v>80</v>
      </c>
      <c r="L68" s="35">
        <v>55450000</v>
      </c>
      <c r="M68" s="35"/>
      <c r="N68" s="35">
        <v>0</v>
      </c>
      <c r="O68" s="35">
        <v>55450000</v>
      </c>
      <c r="P68" s="35">
        <v>0</v>
      </c>
      <c r="Q68" s="40">
        <f t="shared" ref="Q68:Q69" si="45">+P68/L68</f>
        <v>0</v>
      </c>
      <c r="R68" s="35">
        <v>0</v>
      </c>
      <c r="S68" s="43">
        <f>+R68/L68</f>
        <v>0</v>
      </c>
      <c r="T68" s="35">
        <v>0</v>
      </c>
      <c r="U68" s="43">
        <f>+T68/L68</f>
        <v>0</v>
      </c>
    </row>
    <row r="69" spans="1:21" ht="25.5" customHeight="1" x14ac:dyDescent="0.2">
      <c r="A69" s="8" t="s">
        <v>1</v>
      </c>
      <c r="B69" s="8" t="s">
        <v>31</v>
      </c>
      <c r="C69" s="8" t="s">
        <v>31</v>
      </c>
      <c r="D69" s="8" t="s">
        <v>31</v>
      </c>
      <c r="E69" s="8" t="s">
        <v>27</v>
      </c>
      <c r="F69" s="8" t="s">
        <v>17</v>
      </c>
      <c r="G69" s="8"/>
      <c r="H69" s="8" t="s">
        <v>3</v>
      </c>
      <c r="I69" s="8" t="s">
        <v>4</v>
      </c>
      <c r="J69" s="8" t="s">
        <v>5</v>
      </c>
      <c r="K69" s="9" t="s">
        <v>81</v>
      </c>
      <c r="L69" s="35">
        <v>3915000</v>
      </c>
      <c r="M69" s="35"/>
      <c r="N69" s="35">
        <v>2744000</v>
      </c>
      <c r="O69" s="35">
        <v>1171000</v>
      </c>
      <c r="P69" s="35">
        <v>2744000</v>
      </c>
      <c r="Q69" s="40">
        <f t="shared" si="45"/>
        <v>0.70089399744572156</v>
      </c>
      <c r="R69" s="35">
        <v>201810</v>
      </c>
      <c r="S69" s="43">
        <f>+R69/L69</f>
        <v>5.1547892720306514E-2</v>
      </c>
      <c r="T69" s="35">
        <v>201810</v>
      </c>
      <c r="U69" s="43">
        <f>+T69/L69</f>
        <v>5.1547892720306514E-2</v>
      </c>
    </row>
    <row r="70" spans="1:21" s="32" customFormat="1" ht="25.5" customHeight="1" x14ac:dyDescent="0.2">
      <c r="A70" s="10" t="s">
        <v>1</v>
      </c>
      <c r="B70" s="10" t="s">
        <v>40</v>
      </c>
      <c r="C70" s="10"/>
      <c r="D70" s="10"/>
      <c r="E70" s="10"/>
      <c r="F70" s="10"/>
      <c r="G70" s="10"/>
      <c r="H70" s="10" t="s">
        <v>3</v>
      </c>
      <c r="I70" s="10" t="s">
        <v>4</v>
      </c>
      <c r="J70" s="10" t="s">
        <v>5</v>
      </c>
      <c r="K70" s="11" t="s">
        <v>82</v>
      </c>
      <c r="L70" s="36">
        <f>+L71+L74</f>
        <v>482597000</v>
      </c>
      <c r="M70" s="36">
        <f t="shared" ref="M70:P70" si="46">+M71+M74</f>
        <v>460597000</v>
      </c>
      <c r="N70" s="36">
        <f t="shared" si="46"/>
        <v>22000000</v>
      </c>
      <c r="O70" s="36">
        <f t="shared" si="46"/>
        <v>0</v>
      </c>
      <c r="P70" s="36">
        <f t="shared" si="46"/>
        <v>3470164</v>
      </c>
      <c r="Q70" s="15">
        <f>+P70/L70</f>
        <v>7.1906041686956197E-3</v>
      </c>
      <c r="R70" s="36">
        <f t="shared" ref="M70:T70" si="47">+R71+R74+R79</f>
        <v>3470164</v>
      </c>
      <c r="S70" s="15">
        <f t="shared" ref="S70:S72" si="48">+R70/L70</f>
        <v>7.1906041686956197E-3</v>
      </c>
      <c r="T70" s="36">
        <f t="shared" si="47"/>
        <v>3470164</v>
      </c>
      <c r="U70" s="41">
        <f>+T70/L70</f>
        <v>7.1906041686956197E-3</v>
      </c>
    </row>
    <row r="71" spans="1:21" s="32" customFormat="1" ht="25.5" customHeight="1" x14ac:dyDescent="0.2">
      <c r="A71" s="3" t="s">
        <v>1</v>
      </c>
      <c r="B71" s="3" t="s">
        <v>40</v>
      </c>
      <c r="C71" s="3" t="s">
        <v>40</v>
      </c>
      <c r="D71" s="3"/>
      <c r="E71" s="3"/>
      <c r="F71" s="10"/>
      <c r="G71" s="10"/>
      <c r="H71" s="10" t="s">
        <v>3</v>
      </c>
      <c r="I71" s="10" t="s">
        <v>4</v>
      </c>
      <c r="J71" s="14">
        <v>20</v>
      </c>
      <c r="K71" s="14" t="s">
        <v>142</v>
      </c>
      <c r="L71" s="36">
        <f>+L72</f>
        <v>460597000</v>
      </c>
      <c r="M71" s="36">
        <f t="shared" ref="M71:P72" si="49">+M72</f>
        <v>460597000</v>
      </c>
      <c r="N71" s="36">
        <f t="shared" si="49"/>
        <v>0</v>
      </c>
      <c r="O71" s="36">
        <f t="shared" si="49"/>
        <v>0</v>
      </c>
      <c r="P71" s="36">
        <f t="shared" si="49"/>
        <v>0</v>
      </c>
      <c r="Q71" s="15">
        <f t="shared" ref="Q71:Q72" si="50">+P71/L71</f>
        <v>0</v>
      </c>
      <c r="R71" s="36">
        <f t="shared" ref="M71:T72" si="51">+R72</f>
        <v>0</v>
      </c>
      <c r="S71" s="15">
        <f t="shared" si="48"/>
        <v>0</v>
      </c>
      <c r="T71" s="36">
        <f t="shared" si="51"/>
        <v>0</v>
      </c>
      <c r="U71" s="41"/>
    </row>
    <row r="72" spans="1:21" s="32" customFormat="1" ht="25.5" customHeight="1" x14ac:dyDescent="0.2">
      <c r="A72" s="3" t="s">
        <v>1</v>
      </c>
      <c r="B72" s="3" t="s">
        <v>40</v>
      </c>
      <c r="C72" s="3" t="s">
        <v>40</v>
      </c>
      <c r="D72" s="3" t="s">
        <v>6</v>
      </c>
      <c r="E72" s="3"/>
      <c r="F72" s="10"/>
      <c r="G72" s="10"/>
      <c r="H72" s="10" t="s">
        <v>3</v>
      </c>
      <c r="I72" s="10" t="s">
        <v>4</v>
      </c>
      <c r="J72" s="14">
        <v>20</v>
      </c>
      <c r="K72" s="14" t="s">
        <v>143</v>
      </c>
      <c r="L72" s="36">
        <f>+L73</f>
        <v>460597000</v>
      </c>
      <c r="M72" s="36">
        <f t="shared" si="49"/>
        <v>460597000</v>
      </c>
      <c r="N72" s="36">
        <f t="shared" si="49"/>
        <v>0</v>
      </c>
      <c r="O72" s="36">
        <f t="shared" si="49"/>
        <v>0</v>
      </c>
      <c r="P72" s="36">
        <f t="shared" si="49"/>
        <v>0</v>
      </c>
      <c r="Q72" s="15">
        <f t="shared" si="50"/>
        <v>0</v>
      </c>
      <c r="R72" s="36">
        <f t="shared" si="51"/>
        <v>0</v>
      </c>
      <c r="S72" s="15">
        <f t="shared" si="48"/>
        <v>0</v>
      </c>
      <c r="T72" s="36">
        <f t="shared" si="51"/>
        <v>0</v>
      </c>
      <c r="U72" s="41">
        <f>+T72/L72</f>
        <v>0</v>
      </c>
    </row>
    <row r="73" spans="1:21" ht="25.5" customHeight="1" x14ac:dyDescent="0.2">
      <c r="A73" s="16" t="s">
        <v>1</v>
      </c>
      <c r="B73" s="16" t="s">
        <v>40</v>
      </c>
      <c r="C73" s="16" t="s">
        <v>40</v>
      </c>
      <c r="D73" s="16" t="s">
        <v>6</v>
      </c>
      <c r="E73" s="16" t="s">
        <v>144</v>
      </c>
      <c r="F73" s="8"/>
      <c r="G73" s="8"/>
      <c r="H73" s="8" t="s">
        <v>3</v>
      </c>
      <c r="I73" s="8" t="s">
        <v>4</v>
      </c>
      <c r="J73" s="17">
        <v>20</v>
      </c>
      <c r="K73" s="17" t="s">
        <v>145</v>
      </c>
      <c r="L73" s="35">
        <v>460597000</v>
      </c>
      <c r="M73" s="35">
        <v>460597000</v>
      </c>
      <c r="N73" s="5">
        <v>0</v>
      </c>
      <c r="O73" s="5">
        <v>0</v>
      </c>
      <c r="P73" s="5">
        <v>0</v>
      </c>
      <c r="Q73" s="6">
        <v>0</v>
      </c>
      <c r="R73" s="38">
        <v>0</v>
      </c>
      <c r="S73" s="43">
        <f>+R73/L73</f>
        <v>0</v>
      </c>
      <c r="T73" s="38">
        <v>0</v>
      </c>
      <c r="U73" s="43">
        <v>0</v>
      </c>
    </row>
    <row r="74" spans="1:21" s="32" customFormat="1" ht="25.5" customHeight="1" x14ac:dyDescent="0.2">
      <c r="A74" s="10" t="s">
        <v>1</v>
      </c>
      <c r="B74" s="10" t="s">
        <v>40</v>
      </c>
      <c r="C74" s="10" t="s">
        <v>83</v>
      </c>
      <c r="D74" s="10"/>
      <c r="E74" s="10"/>
      <c r="F74" s="10"/>
      <c r="G74" s="10"/>
      <c r="H74" s="10" t="s">
        <v>3</v>
      </c>
      <c r="I74" s="10" t="s">
        <v>4</v>
      </c>
      <c r="J74" s="10" t="s">
        <v>5</v>
      </c>
      <c r="K74" s="11" t="s">
        <v>84</v>
      </c>
      <c r="L74" s="36">
        <f>+L75</f>
        <v>22000000</v>
      </c>
      <c r="M74" s="36">
        <f t="shared" ref="M74:T75" si="52">+M75</f>
        <v>0</v>
      </c>
      <c r="N74" s="36">
        <f t="shared" si="52"/>
        <v>22000000</v>
      </c>
      <c r="O74" s="36">
        <f t="shared" si="52"/>
        <v>0</v>
      </c>
      <c r="P74" s="36">
        <f t="shared" si="52"/>
        <v>3470164</v>
      </c>
      <c r="Q74" s="15">
        <f t="shared" ref="Q74:Q78" si="53">+P74/L74</f>
        <v>0.15773472727272728</v>
      </c>
      <c r="R74" s="36">
        <f t="shared" si="52"/>
        <v>3470164</v>
      </c>
      <c r="S74" s="15">
        <f t="shared" ref="S74:S78" si="54">+R74/L74</f>
        <v>0.15773472727272728</v>
      </c>
      <c r="T74" s="36">
        <f t="shared" si="52"/>
        <v>3470164</v>
      </c>
      <c r="U74" s="41">
        <f>+T74/L74</f>
        <v>0.15773472727272728</v>
      </c>
    </row>
    <row r="75" spans="1:21" s="32" customFormat="1" ht="25.5" customHeight="1" x14ac:dyDescent="0.2">
      <c r="A75" s="10" t="s">
        <v>1</v>
      </c>
      <c r="B75" s="10" t="s">
        <v>40</v>
      </c>
      <c r="C75" s="10" t="s">
        <v>83</v>
      </c>
      <c r="D75" s="10" t="s">
        <v>31</v>
      </c>
      <c r="E75" s="10"/>
      <c r="F75" s="10"/>
      <c r="G75" s="10"/>
      <c r="H75" s="10" t="s">
        <v>3</v>
      </c>
      <c r="I75" s="10" t="s">
        <v>4</v>
      </c>
      <c r="J75" s="10" t="s">
        <v>5</v>
      </c>
      <c r="K75" s="11" t="s">
        <v>85</v>
      </c>
      <c r="L75" s="36">
        <f>+L76</f>
        <v>22000000</v>
      </c>
      <c r="M75" s="36">
        <f t="shared" si="52"/>
        <v>0</v>
      </c>
      <c r="N75" s="36">
        <f t="shared" si="52"/>
        <v>22000000</v>
      </c>
      <c r="O75" s="36">
        <f t="shared" si="52"/>
        <v>0</v>
      </c>
      <c r="P75" s="36">
        <f t="shared" si="52"/>
        <v>3470164</v>
      </c>
      <c r="Q75" s="15">
        <f t="shared" si="53"/>
        <v>0.15773472727272728</v>
      </c>
      <c r="R75" s="36">
        <f t="shared" si="52"/>
        <v>3470164</v>
      </c>
      <c r="S75" s="15">
        <f t="shared" si="54"/>
        <v>0.15773472727272728</v>
      </c>
      <c r="T75" s="36">
        <f t="shared" si="52"/>
        <v>3470164</v>
      </c>
      <c r="U75" s="41">
        <f t="shared" ref="U74:U76" si="55">+T75/L75</f>
        <v>0.15773472727272728</v>
      </c>
    </row>
    <row r="76" spans="1:21" s="32" customFormat="1" ht="25.5" customHeight="1" x14ac:dyDescent="0.2">
      <c r="A76" s="10" t="s">
        <v>1</v>
      </c>
      <c r="B76" s="10" t="s">
        <v>40</v>
      </c>
      <c r="C76" s="10" t="s">
        <v>83</v>
      </c>
      <c r="D76" s="10" t="s">
        <v>31</v>
      </c>
      <c r="E76" s="10" t="s">
        <v>86</v>
      </c>
      <c r="F76" s="10"/>
      <c r="G76" s="10"/>
      <c r="H76" s="10" t="s">
        <v>3</v>
      </c>
      <c r="I76" s="10" t="s">
        <v>4</v>
      </c>
      <c r="J76" s="10" t="s">
        <v>5</v>
      </c>
      <c r="K76" s="11" t="s">
        <v>87</v>
      </c>
      <c r="L76" s="36">
        <f>+L77+L78</f>
        <v>22000000</v>
      </c>
      <c r="M76" s="36">
        <f t="shared" ref="M76:T76" si="56">+M77+M78</f>
        <v>0</v>
      </c>
      <c r="N76" s="36">
        <f t="shared" si="56"/>
        <v>22000000</v>
      </c>
      <c r="O76" s="36">
        <f t="shared" si="56"/>
        <v>0</v>
      </c>
      <c r="P76" s="36">
        <f t="shared" si="56"/>
        <v>3470164</v>
      </c>
      <c r="Q76" s="15">
        <f t="shared" si="53"/>
        <v>0.15773472727272728</v>
      </c>
      <c r="R76" s="36">
        <f t="shared" si="56"/>
        <v>3470164</v>
      </c>
      <c r="S76" s="15">
        <f t="shared" si="54"/>
        <v>0.15773472727272728</v>
      </c>
      <c r="T76" s="36">
        <f t="shared" si="56"/>
        <v>3470164</v>
      </c>
      <c r="U76" s="41">
        <f>+T76/L76</f>
        <v>0.15773472727272728</v>
      </c>
    </row>
    <row r="77" spans="1:21" ht="25.5" customHeight="1" x14ac:dyDescent="0.2">
      <c r="A77" s="8" t="s">
        <v>1</v>
      </c>
      <c r="B77" s="8" t="s">
        <v>40</v>
      </c>
      <c r="C77" s="8" t="s">
        <v>83</v>
      </c>
      <c r="D77" s="8" t="s">
        <v>31</v>
      </c>
      <c r="E77" s="8" t="s">
        <v>86</v>
      </c>
      <c r="F77" s="8" t="s">
        <v>10</v>
      </c>
      <c r="G77" s="8"/>
      <c r="H77" s="8" t="s">
        <v>3</v>
      </c>
      <c r="I77" s="8" t="s">
        <v>4</v>
      </c>
      <c r="J77" s="8" t="s">
        <v>5</v>
      </c>
      <c r="K77" s="9" t="s">
        <v>88</v>
      </c>
      <c r="L77" s="35">
        <v>5000000</v>
      </c>
      <c r="M77" s="35"/>
      <c r="N77" s="35">
        <v>5000000</v>
      </c>
      <c r="O77" s="35">
        <v>0</v>
      </c>
      <c r="P77" s="35">
        <v>3470164</v>
      </c>
      <c r="Q77" s="40">
        <f t="shared" si="53"/>
        <v>0.69403280000000001</v>
      </c>
      <c r="R77" s="35">
        <v>3470164</v>
      </c>
      <c r="S77" s="43">
        <f t="shared" si="54"/>
        <v>0.69403280000000001</v>
      </c>
      <c r="T77" s="35">
        <v>3470164</v>
      </c>
      <c r="U77" s="43">
        <f>+T77/L77</f>
        <v>0.69403280000000001</v>
      </c>
    </row>
    <row r="78" spans="1:21" ht="25.5" customHeight="1" x14ac:dyDescent="0.2">
      <c r="A78" s="8" t="s">
        <v>1</v>
      </c>
      <c r="B78" s="8" t="s">
        <v>40</v>
      </c>
      <c r="C78" s="8" t="s">
        <v>83</v>
      </c>
      <c r="D78" s="8" t="s">
        <v>31</v>
      </c>
      <c r="E78" s="8" t="s">
        <v>86</v>
      </c>
      <c r="F78" s="8" t="s">
        <v>13</v>
      </c>
      <c r="G78" s="8"/>
      <c r="H78" s="8" t="s">
        <v>3</v>
      </c>
      <c r="I78" s="8" t="s">
        <v>4</v>
      </c>
      <c r="J78" s="8" t="s">
        <v>5</v>
      </c>
      <c r="K78" s="9" t="s">
        <v>89</v>
      </c>
      <c r="L78" s="35">
        <v>17000000</v>
      </c>
      <c r="M78" s="35"/>
      <c r="N78" s="35">
        <v>17000000</v>
      </c>
      <c r="O78" s="35">
        <v>0</v>
      </c>
      <c r="P78" s="35">
        <v>0</v>
      </c>
      <c r="Q78" s="40">
        <f t="shared" si="53"/>
        <v>0</v>
      </c>
      <c r="R78" s="35">
        <v>0</v>
      </c>
      <c r="S78" s="43">
        <f t="shared" si="54"/>
        <v>0</v>
      </c>
      <c r="T78" s="35">
        <v>0</v>
      </c>
      <c r="U78" s="43">
        <v>0</v>
      </c>
    </row>
    <row r="79" spans="1:21" s="32" customFormat="1" ht="25.5" customHeight="1" x14ac:dyDescent="0.2">
      <c r="A79" s="10" t="s">
        <v>1</v>
      </c>
      <c r="B79" s="10" t="s">
        <v>90</v>
      </c>
      <c r="C79" s="10"/>
      <c r="D79" s="10"/>
      <c r="E79" s="10"/>
      <c r="F79" s="10"/>
      <c r="G79" s="10"/>
      <c r="H79" s="10" t="s">
        <v>3</v>
      </c>
      <c r="I79" s="10" t="s">
        <v>4</v>
      </c>
      <c r="J79" s="10" t="s">
        <v>5</v>
      </c>
      <c r="K79" s="11" t="s">
        <v>91</v>
      </c>
      <c r="L79" s="36">
        <f>+L80+L84</f>
        <v>176536000</v>
      </c>
      <c r="M79" s="36">
        <f t="shared" ref="M79:P79" si="57">+M80+M84</f>
        <v>0</v>
      </c>
      <c r="N79" s="36">
        <f t="shared" si="57"/>
        <v>0</v>
      </c>
      <c r="O79" s="36">
        <f t="shared" si="57"/>
        <v>176536000</v>
      </c>
      <c r="P79" s="36">
        <f t="shared" si="57"/>
        <v>0</v>
      </c>
      <c r="Q79" s="15">
        <f t="shared" ref="Q79:Q83" si="58">+P79/L79</f>
        <v>0</v>
      </c>
      <c r="R79" s="36">
        <f t="shared" ref="M79:T79" si="59">+R80+R84</f>
        <v>0</v>
      </c>
      <c r="S79" s="15">
        <f>+R79/L79</f>
        <v>0</v>
      </c>
      <c r="T79" s="36">
        <f t="shared" si="59"/>
        <v>0</v>
      </c>
      <c r="U79" s="41">
        <f t="shared" ref="U79:U81" si="60">+T79/L79</f>
        <v>0</v>
      </c>
    </row>
    <row r="80" spans="1:21" s="32" customFormat="1" ht="25.5" customHeight="1" x14ac:dyDescent="0.2">
      <c r="A80" s="10" t="s">
        <v>1</v>
      </c>
      <c r="B80" s="10" t="s">
        <v>90</v>
      </c>
      <c r="C80" s="10" t="s">
        <v>6</v>
      </c>
      <c r="D80" s="10"/>
      <c r="E80" s="10"/>
      <c r="F80" s="10"/>
      <c r="G80" s="10"/>
      <c r="H80" s="10" t="s">
        <v>3</v>
      </c>
      <c r="I80" s="10" t="s">
        <v>4</v>
      </c>
      <c r="J80" s="10" t="s">
        <v>5</v>
      </c>
      <c r="K80" s="11" t="s">
        <v>92</v>
      </c>
      <c r="L80" s="36">
        <f>+L81</f>
        <v>65502000</v>
      </c>
      <c r="M80" s="36">
        <f t="shared" ref="M80:T80" si="61">+M81</f>
        <v>0</v>
      </c>
      <c r="N80" s="36">
        <f t="shared" si="61"/>
        <v>0</v>
      </c>
      <c r="O80" s="36">
        <f t="shared" si="61"/>
        <v>65502000</v>
      </c>
      <c r="P80" s="36">
        <f t="shared" si="61"/>
        <v>0</v>
      </c>
      <c r="Q80" s="15">
        <f t="shared" si="58"/>
        <v>0</v>
      </c>
      <c r="R80" s="36">
        <f t="shared" si="61"/>
        <v>0</v>
      </c>
      <c r="S80" s="15">
        <f t="shared" ref="S80:S83" si="62">+R80/L80</f>
        <v>0</v>
      </c>
      <c r="T80" s="36">
        <f t="shared" si="61"/>
        <v>0</v>
      </c>
      <c r="U80" s="41">
        <f t="shared" si="60"/>
        <v>0</v>
      </c>
    </row>
    <row r="81" spans="1:21" s="32" customFormat="1" ht="25.5" customHeight="1" x14ac:dyDescent="0.2">
      <c r="A81" s="10" t="s">
        <v>1</v>
      </c>
      <c r="B81" s="10" t="s">
        <v>90</v>
      </c>
      <c r="C81" s="10" t="s">
        <v>6</v>
      </c>
      <c r="D81" s="10" t="s">
        <v>31</v>
      </c>
      <c r="E81" s="10"/>
      <c r="F81" s="10"/>
      <c r="G81" s="10"/>
      <c r="H81" s="10" t="s">
        <v>3</v>
      </c>
      <c r="I81" s="10" t="s">
        <v>4</v>
      </c>
      <c r="J81" s="10" t="s">
        <v>5</v>
      </c>
      <c r="K81" s="11" t="s">
        <v>93</v>
      </c>
      <c r="L81" s="36">
        <f>+L82+L83</f>
        <v>65502000</v>
      </c>
      <c r="M81" s="36">
        <f t="shared" ref="M81:T81" si="63">+M82+M83</f>
        <v>0</v>
      </c>
      <c r="N81" s="36">
        <f t="shared" si="63"/>
        <v>0</v>
      </c>
      <c r="O81" s="36">
        <f t="shared" si="63"/>
        <v>65502000</v>
      </c>
      <c r="P81" s="36">
        <f t="shared" si="63"/>
        <v>0</v>
      </c>
      <c r="Q81" s="15">
        <f t="shared" si="58"/>
        <v>0</v>
      </c>
      <c r="R81" s="36">
        <f t="shared" si="63"/>
        <v>0</v>
      </c>
      <c r="S81" s="15">
        <f t="shared" si="62"/>
        <v>0</v>
      </c>
      <c r="T81" s="36">
        <f t="shared" si="63"/>
        <v>0</v>
      </c>
      <c r="U81" s="41">
        <f t="shared" si="60"/>
        <v>0</v>
      </c>
    </row>
    <row r="82" spans="1:21" ht="25.5" customHeight="1" x14ac:dyDescent="0.2">
      <c r="A82" s="8" t="s">
        <v>1</v>
      </c>
      <c r="B82" s="8" t="s">
        <v>90</v>
      </c>
      <c r="C82" s="8" t="s">
        <v>6</v>
      </c>
      <c r="D82" s="8" t="s">
        <v>31</v>
      </c>
      <c r="E82" s="8" t="s">
        <v>10</v>
      </c>
      <c r="F82" s="8"/>
      <c r="G82" s="8"/>
      <c r="H82" s="8" t="s">
        <v>3</v>
      </c>
      <c r="I82" s="8" t="s">
        <v>4</v>
      </c>
      <c r="J82" s="8" t="s">
        <v>5</v>
      </c>
      <c r="K82" s="9" t="s">
        <v>94</v>
      </c>
      <c r="L82" s="35">
        <v>64116000</v>
      </c>
      <c r="M82" s="35"/>
      <c r="N82" s="35">
        <v>0</v>
      </c>
      <c r="O82" s="35">
        <v>64116000</v>
      </c>
      <c r="P82" s="35">
        <v>0</v>
      </c>
      <c r="Q82" s="40">
        <f t="shared" si="58"/>
        <v>0</v>
      </c>
      <c r="R82" s="35">
        <v>0</v>
      </c>
      <c r="S82" s="43">
        <f t="shared" si="62"/>
        <v>0</v>
      </c>
      <c r="T82" s="35">
        <v>0</v>
      </c>
      <c r="U82" s="43">
        <v>0</v>
      </c>
    </row>
    <row r="83" spans="1:21" ht="25.5" customHeight="1" x14ac:dyDescent="0.2">
      <c r="A83" s="8" t="s">
        <v>1</v>
      </c>
      <c r="B83" s="8" t="s">
        <v>90</v>
      </c>
      <c r="C83" s="8" t="s">
        <v>6</v>
      </c>
      <c r="D83" s="8" t="s">
        <v>31</v>
      </c>
      <c r="E83" s="8" t="s">
        <v>21</v>
      </c>
      <c r="F83" s="8"/>
      <c r="G83" s="8"/>
      <c r="H83" s="8" t="s">
        <v>3</v>
      </c>
      <c r="I83" s="8" t="s">
        <v>4</v>
      </c>
      <c r="J83" s="8" t="s">
        <v>5</v>
      </c>
      <c r="K83" s="9" t="s">
        <v>95</v>
      </c>
      <c r="L83" s="35">
        <v>1386000</v>
      </c>
      <c r="M83" s="35"/>
      <c r="N83" s="35">
        <v>0</v>
      </c>
      <c r="O83" s="35">
        <v>1386000</v>
      </c>
      <c r="P83" s="35">
        <v>0</v>
      </c>
      <c r="Q83" s="40">
        <f t="shared" si="58"/>
        <v>0</v>
      </c>
      <c r="R83" s="35">
        <v>0</v>
      </c>
      <c r="S83" s="43">
        <f t="shared" si="62"/>
        <v>0</v>
      </c>
      <c r="T83" s="35">
        <v>0</v>
      </c>
      <c r="U83" s="43">
        <v>0</v>
      </c>
    </row>
    <row r="84" spans="1:21" s="32" customFormat="1" ht="25.5" customHeight="1" x14ac:dyDescent="0.2">
      <c r="A84" s="10" t="s">
        <v>1</v>
      </c>
      <c r="B84" s="10" t="s">
        <v>90</v>
      </c>
      <c r="C84" s="10" t="s">
        <v>83</v>
      </c>
      <c r="D84" s="10"/>
      <c r="E84" s="10"/>
      <c r="F84" s="10"/>
      <c r="G84" s="10"/>
      <c r="H84" s="10" t="s">
        <v>3</v>
      </c>
      <c r="I84" s="10" t="s">
        <v>4</v>
      </c>
      <c r="J84" s="10" t="s">
        <v>5</v>
      </c>
      <c r="K84" s="11" t="s">
        <v>96</v>
      </c>
      <c r="L84" s="36">
        <f>+L85</f>
        <v>111034000</v>
      </c>
      <c r="M84" s="36">
        <f t="shared" ref="M84:T84" si="64">+M85</f>
        <v>0</v>
      </c>
      <c r="N84" s="36">
        <f t="shared" si="64"/>
        <v>0</v>
      </c>
      <c r="O84" s="36">
        <f t="shared" si="64"/>
        <v>111034000</v>
      </c>
      <c r="P84" s="36">
        <f t="shared" si="64"/>
        <v>0</v>
      </c>
      <c r="Q84" s="15">
        <f>+P84/L84</f>
        <v>0</v>
      </c>
      <c r="R84" s="36">
        <f t="shared" si="64"/>
        <v>0</v>
      </c>
      <c r="S84" s="15">
        <f>+R84/L84</f>
        <v>0</v>
      </c>
      <c r="T84" s="36">
        <f t="shared" si="64"/>
        <v>0</v>
      </c>
      <c r="U84" s="41">
        <f t="shared" ref="U84" si="65">+T84/L84</f>
        <v>0</v>
      </c>
    </row>
    <row r="85" spans="1:21" ht="25.5" customHeight="1" x14ac:dyDescent="0.2">
      <c r="A85" s="8" t="s">
        <v>1</v>
      </c>
      <c r="B85" s="8" t="s">
        <v>90</v>
      </c>
      <c r="C85" s="8" t="s">
        <v>83</v>
      </c>
      <c r="D85" s="8" t="s">
        <v>6</v>
      </c>
      <c r="E85" s="8"/>
      <c r="F85" s="8"/>
      <c r="G85" s="8"/>
      <c r="H85" s="8" t="s">
        <v>3</v>
      </c>
      <c r="I85" s="8" t="s">
        <v>4</v>
      </c>
      <c r="J85" s="8" t="s">
        <v>5</v>
      </c>
      <c r="K85" s="9" t="s">
        <v>97</v>
      </c>
      <c r="L85" s="35">
        <v>111034000</v>
      </c>
      <c r="M85" s="35"/>
      <c r="N85" s="35">
        <v>0</v>
      </c>
      <c r="O85" s="35">
        <v>111034000</v>
      </c>
      <c r="P85" s="35">
        <v>0</v>
      </c>
      <c r="Q85" s="40">
        <f>+P85/L85</f>
        <v>0</v>
      </c>
      <c r="R85" s="35">
        <v>0</v>
      </c>
      <c r="S85" s="43">
        <f>+R85/L85</f>
        <v>0</v>
      </c>
      <c r="T85" s="35">
        <v>0</v>
      </c>
      <c r="U85" s="43">
        <v>0</v>
      </c>
    </row>
    <row r="86" spans="1:21" s="32" customFormat="1" ht="25.5" customHeight="1" x14ac:dyDescent="0.2">
      <c r="A86" s="46" t="s">
        <v>98</v>
      </c>
      <c r="B86" s="46"/>
      <c r="C86" s="46"/>
      <c r="D86" s="46"/>
      <c r="E86" s="46"/>
      <c r="F86" s="46"/>
      <c r="G86" s="46"/>
      <c r="H86" s="46" t="s">
        <v>3</v>
      </c>
      <c r="I86" s="46" t="s">
        <v>4</v>
      </c>
      <c r="J86" s="46" t="s">
        <v>5</v>
      </c>
      <c r="K86" s="47" t="s">
        <v>99</v>
      </c>
      <c r="L86" s="37">
        <f>+L87+L95</f>
        <v>19872218000</v>
      </c>
      <c r="M86" s="37">
        <f t="shared" ref="M86:P86" si="66">+M87+M95</f>
        <v>0</v>
      </c>
      <c r="N86" s="37">
        <f t="shared" si="66"/>
        <v>9901022102.7800007</v>
      </c>
      <c r="O86" s="37">
        <f t="shared" si="66"/>
        <v>9971195897.2199993</v>
      </c>
      <c r="P86" s="37">
        <f t="shared" si="66"/>
        <v>9205989752.7800007</v>
      </c>
      <c r="Q86" s="42">
        <f>+P86/L86</f>
        <v>0.46325929761740742</v>
      </c>
      <c r="R86" s="37">
        <f t="shared" ref="M86:T86" si="67">+R87+R95</f>
        <v>124938</v>
      </c>
      <c r="S86" s="42">
        <f t="shared" si="67"/>
        <v>1.3847186972250916E-5</v>
      </c>
      <c r="T86" s="37">
        <f t="shared" si="67"/>
        <v>124938</v>
      </c>
      <c r="U86" s="48">
        <f>+T86/L86</f>
        <v>6.2870687106995303E-6</v>
      </c>
    </row>
    <row r="87" spans="1:21" s="32" customFormat="1" ht="25.5" customHeight="1" x14ac:dyDescent="0.2">
      <c r="A87" s="10" t="s">
        <v>98</v>
      </c>
      <c r="B87" s="10" t="s">
        <v>100</v>
      </c>
      <c r="C87" s="10"/>
      <c r="D87" s="10"/>
      <c r="E87" s="10"/>
      <c r="F87" s="10"/>
      <c r="G87" s="10"/>
      <c r="H87" s="10" t="s">
        <v>3</v>
      </c>
      <c r="I87" s="10" t="s">
        <v>4</v>
      </c>
      <c r="J87" s="10" t="s">
        <v>5</v>
      </c>
      <c r="K87" s="11" t="s">
        <v>101</v>
      </c>
      <c r="L87" s="36">
        <f>+L88</f>
        <v>12855916000</v>
      </c>
      <c r="M87" s="36">
        <f t="shared" ref="M87:T89" si="68">+M88</f>
        <v>0</v>
      </c>
      <c r="N87" s="36">
        <f t="shared" si="68"/>
        <v>8162948816.1800003</v>
      </c>
      <c r="O87" s="36">
        <f t="shared" si="68"/>
        <v>4692967183.8199997</v>
      </c>
      <c r="P87" s="36">
        <f t="shared" si="68"/>
        <v>7467916466.1800003</v>
      </c>
      <c r="Q87" s="15">
        <f>+P87/L87</f>
        <v>0.58089337750651138</v>
      </c>
      <c r="R87" s="36">
        <f t="shared" si="68"/>
        <v>61162</v>
      </c>
      <c r="S87" s="15">
        <f t="shared" ref="S87:S91" si="69">+R87/L87</f>
        <v>4.7574984155154717E-6</v>
      </c>
      <c r="T87" s="36">
        <f t="shared" si="68"/>
        <v>61162</v>
      </c>
      <c r="U87" s="41">
        <f t="shared" ref="U87:U91" si="70">+T87/L87</f>
        <v>4.7574984155154717E-6</v>
      </c>
    </row>
    <row r="88" spans="1:21" s="32" customFormat="1" ht="25.5" customHeight="1" x14ac:dyDescent="0.2">
      <c r="A88" s="10" t="s">
        <v>98</v>
      </c>
      <c r="B88" s="10" t="s">
        <v>100</v>
      </c>
      <c r="C88" s="10" t="s">
        <v>102</v>
      </c>
      <c r="D88" s="10"/>
      <c r="E88" s="10"/>
      <c r="F88" s="10"/>
      <c r="G88" s="10"/>
      <c r="H88" s="10" t="s">
        <v>3</v>
      </c>
      <c r="I88" s="10" t="s">
        <v>4</v>
      </c>
      <c r="J88" s="10" t="s">
        <v>5</v>
      </c>
      <c r="K88" s="11" t="s">
        <v>103</v>
      </c>
      <c r="L88" s="36">
        <f>+L89</f>
        <v>12855916000</v>
      </c>
      <c r="M88" s="36">
        <f t="shared" si="68"/>
        <v>0</v>
      </c>
      <c r="N88" s="36">
        <f t="shared" si="68"/>
        <v>8162948816.1800003</v>
      </c>
      <c r="O88" s="36">
        <f t="shared" si="68"/>
        <v>4692967183.8199997</v>
      </c>
      <c r="P88" s="36">
        <f t="shared" si="68"/>
        <v>7467916466.1800003</v>
      </c>
      <c r="Q88" s="15">
        <f t="shared" ref="Q88:Q91" si="71">+P88/L88</f>
        <v>0.58089337750651138</v>
      </c>
      <c r="R88" s="36">
        <f t="shared" si="68"/>
        <v>61162</v>
      </c>
      <c r="S88" s="15">
        <f t="shared" si="69"/>
        <v>4.7574984155154717E-6</v>
      </c>
      <c r="T88" s="36">
        <f t="shared" si="68"/>
        <v>61162</v>
      </c>
      <c r="U88" s="41">
        <f t="shared" si="70"/>
        <v>4.7574984155154717E-6</v>
      </c>
    </row>
    <row r="89" spans="1:21" s="32" customFormat="1" ht="25.5" customHeight="1" x14ac:dyDescent="0.2">
      <c r="A89" s="10" t="s">
        <v>98</v>
      </c>
      <c r="B89" s="10" t="s">
        <v>100</v>
      </c>
      <c r="C89" s="10" t="s">
        <v>102</v>
      </c>
      <c r="D89" s="10" t="s">
        <v>104</v>
      </c>
      <c r="E89" s="10"/>
      <c r="F89" s="10"/>
      <c r="G89" s="10"/>
      <c r="H89" s="10" t="s">
        <v>3</v>
      </c>
      <c r="I89" s="10" t="s">
        <v>4</v>
      </c>
      <c r="J89" s="10" t="s">
        <v>5</v>
      </c>
      <c r="K89" s="11" t="s">
        <v>105</v>
      </c>
      <c r="L89" s="36">
        <f>+L90</f>
        <v>12855916000</v>
      </c>
      <c r="M89" s="36">
        <f t="shared" si="68"/>
        <v>0</v>
      </c>
      <c r="N89" s="36">
        <f t="shared" si="68"/>
        <v>8162948816.1800003</v>
      </c>
      <c r="O89" s="36">
        <f t="shared" si="68"/>
        <v>4692967183.8199997</v>
      </c>
      <c r="P89" s="36">
        <f t="shared" si="68"/>
        <v>7467916466.1800003</v>
      </c>
      <c r="Q89" s="15">
        <f t="shared" si="71"/>
        <v>0.58089337750651138</v>
      </c>
      <c r="R89" s="36">
        <f t="shared" si="68"/>
        <v>61162</v>
      </c>
      <c r="S89" s="15">
        <f t="shared" si="69"/>
        <v>4.7574984155154717E-6</v>
      </c>
      <c r="T89" s="36">
        <f t="shared" si="68"/>
        <v>61162</v>
      </c>
      <c r="U89" s="41">
        <f t="shared" si="70"/>
        <v>4.7574984155154717E-6</v>
      </c>
    </row>
    <row r="90" spans="1:21" s="32" customFormat="1" ht="25.5" customHeight="1" x14ac:dyDescent="0.2">
      <c r="A90" s="10" t="s">
        <v>98</v>
      </c>
      <c r="B90" s="10" t="s">
        <v>100</v>
      </c>
      <c r="C90" s="10" t="s">
        <v>102</v>
      </c>
      <c r="D90" s="10" t="s">
        <v>104</v>
      </c>
      <c r="E90" s="10" t="s">
        <v>106</v>
      </c>
      <c r="F90" s="10"/>
      <c r="G90" s="10"/>
      <c r="H90" s="10" t="s">
        <v>3</v>
      </c>
      <c r="I90" s="10" t="s">
        <v>4</v>
      </c>
      <c r="J90" s="10" t="s">
        <v>5</v>
      </c>
      <c r="K90" s="11" t="s">
        <v>107</v>
      </c>
      <c r="L90" s="36">
        <f>+L91+L93</f>
        <v>12855916000</v>
      </c>
      <c r="M90" s="36">
        <f t="shared" ref="M90:T90" si="72">+M91+M93</f>
        <v>0</v>
      </c>
      <c r="N90" s="36">
        <f t="shared" si="72"/>
        <v>8162948816.1800003</v>
      </c>
      <c r="O90" s="36">
        <f t="shared" si="72"/>
        <v>4692967183.8199997</v>
      </c>
      <c r="P90" s="36">
        <f t="shared" si="72"/>
        <v>7467916466.1800003</v>
      </c>
      <c r="Q90" s="15">
        <f t="shared" si="71"/>
        <v>0.58089337750651138</v>
      </c>
      <c r="R90" s="36">
        <f t="shared" si="72"/>
        <v>61162</v>
      </c>
      <c r="S90" s="15">
        <f t="shared" si="69"/>
        <v>4.7574984155154717E-6</v>
      </c>
      <c r="T90" s="36">
        <f t="shared" si="72"/>
        <v>61162</v>
      </c>
      <c r="U90" s="41">
        <f t="shared" si="70"/>
        <v>4.7574984155154717E-6</v>
      </c>
    </row>
    <row r="91" spans="1:21" s="32" customFormat="1" ht="25.5" customHeight="1" x14ac:dyDescent="0.2">
      <c r="A91" s="10" t="s">
        <v>98</v>
      </c>
      <c r="B91" s="10" t="s">
        <v>100</v>
      </c>
      <c r="C91" s="10" t="s">
        <v>102</v>
      </c>
      <c r="D91" s="10" t="s">
        <v>104</v>
      </c>
      <c r="E91" s="10" t="s">
        <v>106</v>
      </c>
      <c r="F91" s="10" t="s">
        <v>108</v>
      </c>
      <c r="G91" s="10"/>
      <c r="H91" s="10" t="s">
        <v>3</v>
      </c>
      <c r="I91" s="10" t="s">
        <v>4</v>
      </c>
      <c r="J91" s="10" t="s">
        <v>5</v>
      </c>
      <c r="K91" s="11" t="s">
        <v>109</v>
      </c>
      <c r="L91" s="36">
        <f>+L92</f>
        <v>9149752700</v>
      </c>
      <c r="M91" s="36">
        <f t="shared" ref="M91:T91" si="73">+M92</f>
        <v>0</v>
      </c>
      <c r="N91" s="36">
        <f t="shared" si="73"/>
        <v>6379950711</v>
      </c>
      <c r="O91" s="36">
        <f t="shared" si="73"/>
        <v>2769801989</v>
      </c>
      <c r="P91" s="36">
        <f t="shared" si="73"/>
        <v>6372318361</v>
      </c>
      <c r="Q91" s="15">
        <f t="shared" si="71"/>
        <v>0.69644705927407191</v>
      </c>
      <c r="R91" s="36">
        <f t="shared" si="73"/>
        <v>32509</v>
      </c>
      <c r="S91" s="15">
        <f t="shared" si="69"/>
        <v>3.5529922027291514E-6</v>
      </c>
      <c r="T91" s="36">
        <f t="shared" si="73"/>
        <v>32509</v>
      </c>
      <c r="U91" s="41">
        <f t="shared" si="70"/>
        <v>3.5529922027291514E-6</v>
      </c>
    </row>
    <row r="92" spans="1:21" ht="25.5" customHeight="1" x14ac:dyDescent="0.2">
      <c r="A92" s="8" t="s">
        <v>98</v>
      </c>
      <c r="B92" s="8" t="s">
        <v>100</v>
      </c>
      <c r="C92" s="8" t="s">
        <v>102</v>
      </c>
      <c r="D92" s="8" t="s">
        <v>104</v>
      </c>
      <c r="E92" s="8" t="s">
        <v>106</v>
      </c>
      <c r="F92" s="8" t="s">
        <v>108</v>
      </c>
      <c r="G92" s="8" t="s">
        <v>31</v>
      </c>
      <c r="H92" s="8" t="s">
        <v>3</v>
      </c>
      <c r="I92" s="8" t="s">
        <v>4</v>
      </c>
      <c r="J92" s="8" t="s">
        <v>5</v>
      </c>
      <c r="K92" s="9" t="s">
        <v>112</v>
      </c>
      <c r="L92" s="35">
        <v>9149752700</v>
      </c>
      <c r="M92" s="35"/>
      <c r="N92" s="35">
        <v>6379950711</v>
      </c>
      <c r="O92" s="35">
        <v>2769801989</v>
      </c>
      <c r="P92" s="35">
        <v>6372318361</v>
      </c>
      <c r="Q92" s="40">
        <f>+P92/L92</f>
        <v>0.69644705927407191</v>
      </c>
      <c r="R92" s="35">
        <v>32509</v>
      </c>
      <c r="S92" s="43">
        <f>+R92/L92</f>
        <v>3.5529922027291514E-6</v>
      </c>
      <c r="T92" s="35">
        <v>32509</v>
      </c>
      <c r="U92" s="43">
        <f>+T92/L92</f>
        <v>3.5529922027291514E-6</v>
      </c>
    </row>
    <row r="93" spans="1:21" s="32" customFormat="1" ht="25.5" customHeight="1" x14ac:dyDescent="0.2">
      <c r="A93" s="10" t="s">
        <v>98</v>
      </c>
      <c r="B93" s="10" t="s">
        <v>100</v>
      </c>
      <c r="C93" s="10" t="s">
        <v>102</v>
      </c>
      <c r="D93" s="10" t="s">
        <v>104</v>
      </c>
      <c r="E93" s="10" t="s">
        <v>106</v>
      </c>
      <c r="F93" s="10" t="s">
        <v>110</v>
      </c>
      <c r="G93" s="10"/>
      <c r="H93" s="10" t="s">
        <v>3</v>
      </c>
      <c r="I93" s="10" t="s">
        <v>4</v>
      </c>
      <c r="J93" s="10" t="s">
        <v>5</v>
      </c>
      <c r="K93" s="11" t="s">
        <v>111</v>
      </c>
      <c r="L93" s="36">
        <f>+L94</f>
        <v>3706163300</v>
      </c>
      <c r="M93" s="36">
        <f t="shared" ref="M93:T93" si="74">+M94</f>
        <v>0</v>
      </c>
      <c r="N93" s="36">
        <f t="shared" si="74"/>
        <v>1782998105.1800001</v>
      </c>
      <c r="O93" s="36">
        <f t="shared" si="74"/>
        <v>1923165194.8199999</v>
      </c>
      <c r="P93" s="36">
        <f t="shared" si="74"/>
        <v>1095598105.1800001</v>
      </c>
      <c r="Q93" s="15">
        <f>+P93/L93</f>
        <v>0.29561517302273216</v>
      </c>
      <c r="R93" s="36">
        <f t="shared" si="74"/>
        <v>28653</v>
      </c>
      <c r="S93" s="15">
        <f>+R93/L93</f>
        <v>7.7311757957346344E-6</v>
      </c>
      <c r="T93" s="36">
        <f t="shared" si="74"/>
        <v>28653</v>
      </c>
      <c r="U93" s="41">
        <f>+T93/L93</f>
        <v>7.7311757957346344E-6</v>
      </c>
    </row>
    <row r="94" spans="1:21" ht="25.5" customHeight="1" x14ac:dyDescent="0.2">
      <c r="A94" s="8" t="s">
        <v>98</v>
      </c>
      <c r="B94" s="8" t="s">
        <v>100</v>
      </c>
      <c r="C94" s="8" t="s">
        <v>102</v>
      </c>
      <c r="D94" s="8" t="s">
        <v>104</v>
      </c>
      <c r="E94" s="8" t="s">
        <v>106</v>
      </c>
      <c r="F94" s="8" t="s">
        <v>110</v>
      </c>
      <c r="G94" s="8" t="s">
        <v>31</v>
      </c>
      <c r="H94" s="8" t="s">
        <v>3</v>
      </c>
      <c r="I94" s="8" t="s">
        <v>4</v>
      </c>
      <c r="J94" s="8" t="s">
        <v>5</v>
      </c>
      <c r="K94" s="9" t="s">
        <v>113</v>
      </c>
      <c r="L94" s="35">
        <v>3706163300</v>
      </c>
      <c r="M94" s="35"/>
      <c r="N94" s="35">
        <v>1782998105.1800001</v>
      </c>
      <c r="O94" s="35">
        <v>1923165194.8199999</v>
      </c>
      <c r="P94" s="35">
        <v>1095598105.1800001</v>
      </c>
      <c r="Q94" s="40">
        <f>+P94/L94</f>
        <v>0.29561517302273216</v>
      </c>
      <c r="R94" s="35">
        <v>28653</v>
      </c>
      <c r="S94" s="43">
        <f>+R94/L94</f>
        <v>7.7311757957346344E-6</v>
      </c>
      <c r="T94" s="35">
        <v>28653</v>
      </c>
      <c r="U94" s="43">
        <f>+T94/L94</f>
        <v>7.7311757957346344E-6</v>
      </c>
    </row>
    <row r="95" spans="1:21" s="32" customFormat="1" ht="25.5" customHeight="1" x14ac:dyDescent="0.2">
      <c r="A95" s="10" t="s">
        <v>98</v>
      </c>
      <c r="B95" s="10" t="s">
        <v>114</v>
      </c>
      <c r="C95" s="10"/>
      <c r="D95" s="10"/>
      <c r="E95" s="10"/>
      <c r="F95" s="10"/>
      <c r="G95" s="10"/>
      <c r="H95" s="10" t="s">
        <v>3</v>
      </c>
      <c r="I95" s="10" t="s">
        <v>4</v>
      </c>
      <c r="J95" s="10" t="s">
        <v>5</v>
      </c>
      <c r="K95" s="11" t="s">
        <v>115</v>
      </c>
      <c r="L95" s="36">
        <f>+L96</f>
        <v>7016302000</v>
      </c>
      <c r="M95" s="36">
        <f t="shared" ref="M95:T97" si="75">+M96</f>
        <v>0</v>
      </c>
      <c r="N95" s="36">
        <f t="shared" si="75"/>
        <v>1738073286.5999999</v>
      </c>
      <c r="O95" s="36">
        <f t="shared" si="75"/>
        <v>5278228713.3999996</v>
      </c>
      <c r="P95" s="36">
        <f t="shared" si="75"/>
        <v>1738073286.5999999</v>
      </c>
      <c r="Q95" s="15">
        <f>+P95/L95</f>
        <v>0.24771928098305915</v>
      </c>
      <c r="R95" s="36">
        <f t="shared" si="75"/>
        <v>63776</v>
      </c>
      <c r="S95" s="15">
        <f>+R95/L95</f>
        <v>9.0896885567354431E-6</v>
      </c>
      <c r="T95" s="36">
        <f t="shared" si="75"/>
        <v>63776</v>
      </c>
      <c r="U95" s="41">
        <f>+T95/L95</f>
        <v>9.0896885567354431E-6</v>
      </c>
    </row>
    <row r="96" spans="1:21" s="32" customFormat="1" ht="25.5" customHeight="1" x14ac:dyDescent="0.2">
      <c r="A96" s="10" t="s">
        <v>98</v>
      </c>
      <c r="B96" s="10" t="s">
        <v>114</v>
      </c>
      <c r="C96" s="10" t="s">
        <v>102</v>
      </c>
      <c r="D96" s="10"/>
      <c r="E96" s="10"/>
      <c r="F96" s="10"/>
      <c r="G96" s="10"/>
      <c r="H96" s="10" t="s">
        <v>3</v>
      </c>
      <c r="I96" s="10" t="s">
        <v>4</v>
      </c>
      <c r="J96" s="10" t="s">
        <v>5</v>
      </c>
      <c r="K96" s="11" t="s">
        <v>103</v>
      </c>
      <c r="L96" s="36">
        <f>+L97</f>
        <v>7016302000</v>
      </c>
      <c r="M96" s="36">
        <f t="shared" si="75"/>
        <v>0</v>
      </c>
      <c r="N96" s="36">
        <f t="shared" si="75"/>
        <v>1738073286.5999999</v>
      </c>
      <c r="O96" s="36">
        <f t="shared" si="75"/>
        <v>5278228713.3999996</v>
      </c>
      <c r="P96" s="36">
        <f t="shared" si="75"/>
        <v>1738073286.5999999</v>
      </c>
      <c r="Q96" s="15">
        <f t="shared" ref="Q96:Q99" si="76">+P96/L96</f>
        <v>0.24771928098305915</v>
      </c>
      <c r="R96" s="36">
        <f t="shared" si="75"/>
        <v>63776</v>
      </c>
      <c r="S96" s="15">
        <f t="shared" ref="S96:S99" si="77">+R96/L96</f>
        <v>9.0896885567354431E-6</v>
      </c>
      <c r="T96" s="36">
        <f t="shared" si="75"/>
        <v>63776</v>
      </c>
      <c r="U96" s="41">
        <f t="shared" ref="U96:U99" si="78">+T96/L96</f>
        <v>9.0896885567354431E-6</v>
      </c>
    </row>
    <row r="97" spans="1:21" s="32" customFormat="1" ht="25.5" customHeight="1" x14ac:dyDescent="0.2">
      <c r="A97" s="10" t="s">
        <v>98</v>
      </c>
      <c r="B97" s="10" t="s">
        <v>114</v>
      </c>
      <c r="C97" s="10" t="s">
        <v>102</v>
      </c>
      <c r="D97" s="10" t="s">
        <v>116</v>
      </c>
      <c r="E97" s="10" t="s">
        <v>0</v>
      </c>
      <c r="F97" s="10" t="s">
        <v>0</v>
      </c>
      <c r="G97" s="10" t="s">
        <v>0</v>
      </c>
      <c r="H97" s="10" t="s">
        <v>3</v>
      </c>
      <c r="I97" s="10" t="s">
        <v>4</v>
      </c>
      <c r="J97" s="10" t="s">
        <v>5</v>
      </c>
      <c r="K97" s="11" t="s">
        <v>117</v>
      </c>
      <c r="L97" s="36">
        <f>+L98</f>
        <v>7016302000</v>
      </c>
      <c r="M97" s="36">
        <f t="shared" si="75"/>
        <v>0</v>
      </c>
      <c r="N97" s="36">
        <f t="shared" si="75"/>
        <v>1738073286.5999999</v>
      </c>
      <c r="O97" s="36">
        <f t="shared" si="75"/>
        <v>5278228713.3999996</v>
      </c>
      <c r="P97" s="36">
        <f t="shared" si="75"/>
        <v>1738073286.5999999</v>
      </c>
      <c r="Q97" s="15">
        <f t="shared" si="76"/>
        <v>0.24771928098305915</v>
      </c>
      <c r="R97" s="36">
        <f t="shared" si="75"/>
        <v>63776</v>
      </c>
      <c r="S97" s="15">
        <f t="shared" si="77"/>
        <v>9.0896885567354431E-6</v>
      </c>
      <c r="T97" s="36">
        <f t="shared" si="75"/>
        <v>63776</v>
      </c>
      <c r="U97" s="41">
        <f t="shared" si="78"/>
        <v>9.0896885567354431E-6</v>
      </c>
    </row>
    <row r="98" spans="1:21" s="32" customFormat="1" ht="25.5" customHeight="1" x14ac:dyDescent="0.2">
      <c r="A98" s="10" t="s">
        <v>98</v>
      </c>
      <c r="B98" s="10" t="s">
        <v>114</v>
      </c>
      <c r="C98" s="10" t="s">
        <v>102</v>
      </c>
      <c r="D98" s="10" t="s">
        <v>116</v>
      </c>
      <c r="E98" s="10" t="s">
        <v>118</v>
      </c>
      <c r="F98" s="10"/>
      <c r="G98" s="10"/>
      <c r="H98" s="10" t="s">
        <v>3</v>
      </c>
      <c r="I98" s="10" t="s">
        <v>4</v>
      </c>
      <c r="J98" s="10" t="s">
        <v>5</v>
      </c>
      <c r="K98" s="11" t="s">
        <v>119</v>
      </c>
      <c r="L98" s="36">
        <f>+L99+L101+L103+L105+L107</f>
        <v>7016302000</v>
      </c>
      <c r="M98" s="36">
        <f t="shared" ref="M98:T98" si="79">+M99+M101+M103+M105+M107</f>
        <v>0</v>
      </c>
      <c r="N98" s="36">
        <f t="shared" si="79"/>
        <v>1738073286.5999999</v>
      </c>
      <c r="O98" s="36">
        <f t="shared" si="79"/>
        <v>5278228713.3999996</v>
      </c>
      <c r="P98" s="36">
        <f t="shared" si="79"/>
        <v>1738073286.5999999</v>
      </c>
      <c r="Q98" s="15">
        <f>+P98/L98</f>
        <v>0.24771928098305915</v>
      </c>
      <c r="R98" s="36">
        <f t="shared" si="79"/>
        <v>63776</v>
      </c>
      <c r="S98" s="15">
        <f t="shared" si="77"/>
        <v>9.0896885567354431E-6</v>
      </c>
      <c r="T98" s="36">
        <f t="shared" si="79"/>
        <v>63776</v>
      </c>
      <c r="U98" s="41">
        <f t="shared" si="78"/>
        <v>9.0896885567354431E-6</v>
      </c>
    </row>
    <row r="99" spans="1:21" s="32" customFormat="1" ht="25.5" customHeight="1" x14ac:dyDescent="0.2">
      <c r="A99" s="10" t="s">
        <v>98</v>
      </c>
      <c r="B99" s="10" t="s">
        <v>114</v>
      </c>
      <c r="C99" s="10" t="s">
        <v>102</v>
      </c>
      <c r="D99" s="10" t="s">
        <v>116</v>
      </c>
      <c r="E99" s="10" t="s">
        <v>118</v>
      </c>
      <c r="F99" s="10" t="s">
        <v>120</v>
      </c>
      <c r="G99" s="10"/>
      <c r="H99" s="10" t="s">
        <v>3</v>
      </c>
      <c r="I99" s="10" t="s">
        <v>4</v>
      </c>
      <c r="J99" s="10" t="s">
        <v>5</v>
      </c>
      <c r="K99" s="11" t="s">
        <v>121</v>
      </c>
      <c r="L99" s="36">
        <f>+L100</f>
        <v>40252800</v>
      </c>
      <c r="M99" s="36">
        <f t="shared" ref="M99:T99" si="80">+M100</f>
        <v>0</v>
      </c>
      <c r="N99" s="36">
        <f t="shared" si="80"/>
        <v>40232982</v>
      </c>
      <c r="O99" s="36">
        <f t="shared" si="80"/>
        <v>19818</v>
      </c>
      <c r="P99" s="36">
        <f t="shared" si="80"/>
        <v>40232982</v>
      </c>
      <c r="Q99" s="15">
        <f>+P99/L99</f>
        <v>0.99950766157882187</v>
      </c>
      <c r="R99" s="36">
        <f t="shared" si="80"/>
        <v>152</v>
      </c>
      <c r="S99" s="15">
        <f t="shared" si="77"/>
        <v>3.7761348278877494E-6</v>
      </c>
      <c r="T99" s="36">
        <f t="shared" si="80"/>
        <v>152</v>
      </c>
      <c r="U99" s="41">
        <f t="shared" si="78"/>
        <v>3.7761348278877494E-6</v>
      </c>
    </row>
    <row r="100" spans="1:21" ht="25.5" customHeight="1" x14ac:dyDescent="0.2">
      <c r="A100" s="8" t="s">
        <v>98</v>
      </c>
      <c r="B100" s="8" t="s">
        <v>114</v>
      </c>
      <c r="C100" s="8" t="s">
        <v>102</v>
      </c>
      <c r="D100" s="8" t="s">
        <v>116</v>
      </c>
      <c r="E100" s="8" t="s">
        <v>118</v>
      </c>
      <c r="F100" s="8" t="s">
        <v>120</v>
      </c>
      <c r="G100" s="8" t="s">
        <v>31</v>
      </c>
      <c r="H100" s="8" t="s">
        <v>3</v>
      </c>
      <c r="I100" s="8" t="s">
        <v>4</v>
      </c>
      <c r="J100" s="8" t="s">
        <v>5</v>
      </c>
      <c r="K100" s="9" t="s">
        <v>130</v>
      </c>
      <c r="L100" s="35">
        <v>40252800</v>
      </c>
      <c r="M100" s="35"/>
      <c r="N100" s="35">
        <v>40232982</v>
      </c>
      <c r="O100" s="35">
        <v>19818</v>
      </c>
      <c r="P100" s="35">
        <v>40232982</v>
      </c>
      <c r="Q100" s="40">
        <f>+P100/L100</f>
        <v>0.99950766157882187</v>
      </c>
      <c r="R100" s="35">
        <v>152</v>
      </c>
      <c r="S100" s="43">
        <f>+R100/O100</f>
        <v>7.6697951357351905E-3</v>
      </c>
      <c r="T100" s="35">
        <v>152</v>
      </c>
      <c r="U100" s="43">
        <f>+T100/L100</f>
        <v>3.7761348278877494E-6</v>
      </c>
    </row>
    <row r="101" spans="1:21" s="32" customFormat="1" ht="25.5" customHeight="1" x14ac:dyDescent="0.2">
      <c r="A101" s="10" t="s">
        <v>98</v>
      </c>
      <c r="B101" s="10" t="s">
        <v>114</v>
      </c>
      <c r="C101" s="10" t="s">
        <v>102</v>
      </c>
      <c r="D101" s="10" t="s">
        <v>116</v>
      </c>
      <c r="E101" s="10" t="s">
        <v>118</v>
      </c>
      <c r="F101" s="10" t="s">
        <v>122</v>
      </c>
      <c r="G101" s="10"/>
      <c r="H101" s="10" t="s">
        <v>3</v>
      </c>
      <c r="I101" s="10" t="s">
        <v>4</v>
      </c>
      <c r="J101" s="10" t="s">
        <v>5</v>
      </c>
      <c r="K101" s="11" t="s">
        <v>123</v>
      </c>
      <c r="L101" s="36">
        <f>+L102</f>
        <v>3585626000</v>
      </c>
      <c r="M101" s="36">
        <f t="shared" ref="M101:T101" si="81">+M102</f>
        <v>0</v>
      </c>
      <c r="N101" s="36">
        <f t="shared" si="81"/>
        <v>696856190</v>
      </c>
      <c r="O101" s="36">
        <f t="shared" si="81"/>
        <v>2888769810</v>
      </c>
      <c r="P101" s="36">
        <f t="shared" si="81"/>
        <v>696856190</v>
      </c>
      <c r="Q101" s="15">
        <f>+P101/L101</f>
        <v>0.19434714886605575</v>
      </c>
      <c r="R101" s="36">
        <f t="shared" si="81"/>
        <v>27891</v>
      </c>
      <c r="S101" s="15">
        <f>+R101/L101</f>
        <v>7.7785580537401278E-6</v>
      </c>
      <c r="T101" s="36">
        <f t="shared" si="81"/>
        <v>27891</v>
      </c>
      <c r="U101" s="41">
        <f>+T101/L101</f>
        <v>7.7785580537401278E-6</v>
      </c>
    </row>
    <row r="102" spans="1:21" ht="25.5" customHeight="1" x14ac:dyDescent="0.2">
      <c r="A102" s="8" t="s">
        <v>98</v>
      </c>
      <c r="B102" s="8" t="s">
        <v>114</v>
      </c>
      <c r="C102" s="8" t="s">
        <v>102</v>
      </c>
      <c r="D102" s="8" t="s">
        <v>116</v>
      </c>
      <c r="E102" s="8" t="s">
        <v>118</v>
      </c>
      <c r="F102" s="8" t="s">
        <v>122</v>
      </c>
      <c r="G102" s="8" t="s">
        <v>31</v>
      </c>
      <c r="H102" s="8" t="s">
        <v>3</v>
      </c>
      <c r="I102" s="8" t="s">
        <v>4</v>
      </c>
      <c r="J102" s="8" t="s">
        <v>5</v>
      </c>
      <c r="K102" s="9" t="s">
        <v>131</v>
      </c>
      <c r="L102" s="35">
        <v>3585626000</v>
      </c>
      <c r="M102" s="35"/>
      <c r="N102" s="35">
        <v>696856190</v>
      </c>
      <c r="O102" s="35">
        <v>2888769810</v>
      </c>
      <c r="P102" s="35">
        <v>696856190</v>
      </c>
      <c r="Q102" s="40">
        <f>+P102/L102</f>
        <v>0.19434714886605575</v>
      </c>
      <c r="R102" s="35">
        <v>27891</v>
      </c>
      <c r="S102" s="43">
        <f>+R102/O102</f>
        <v>9.6549748974287433E-6</v>
      </c>
      <c r="T102" s="35">
        <v>27891</v>
      </c>
      <c r="U102" s="43">
        <f>+T102/L102</f>
        <v>7.7785580537401278E-6</v>
      </c>
    </row>
    <row r="103" spans="1:21" s="32" customFormat="1" ht="25.5" customHeight="1" x14ac:dyDescent="0.2">
      <c r="A103" s="10" t="s">
        <v>98</v>
      </c>
      <c r="B103" s="10" t="s">
        <v>114</v>
      </c>
      <c r="C103" s="10" t="s">
        <v>102</v>
      </c>
      <c r="D103" s="10" t="s">
        <v>116</v>
      </c>
      <c r="E103" s="10" t="s">
        <v>118</v>
      </c>
      <c r="F103" s="10" t="s">
        <v>124</v>
      </c>
      <c r="G103" s="10"/>
      <c r="H103" s="10" t="s">
        <v>3</v>
      </c>
      <c r="I103" s="10" t="s">
        <v>4</v>
      </c>
      <c r="J103" s="10" t="s">
        <v>5</v>
      </c>
      <c r="K103" s="11" t="s">
        <v>125</v>
      </c>
      <c r="L103" s="36">
        <f>+L104</f>
        <v>2585911200</v>
      </c>
      <c r="M103" s="36">
        <f t="shared" ref="M103:T103" si="82">+M104</f>
        <v>0</v>
      </c>
      <c r="N103" s="36">
        <f t="shared" si="82"/>
        <v>580631862.60000002</v>
      </c>
      <c r="O103" s="36">
        <f t="shared" si="82"/>
        <v>2005279337.4000001</v>
      </c>
      <c r="P103" s="36">
        <f t="shared" si="82"/>
        <v>580631862.60000002</v>
      </c>
      <c r="Q103" s="15">
        <f>+P103/L103</f>
        <v>0.22453665949550008</v>
      </c>
      <c r="R103" s="36">
        <f t="shared" si="82"/>
        <v>26481</v>
      </c>
      <c r="S103" s="15">
        <f>+R103/L103</f>
        <v>1.0240490856762598E-5</v>
      </c>
      <c r="T103" s="36">
        <f t="shared" si="82"/>
        <v>26481</v>
      </c>
      <c r="U103" s="41">
        <f>+T103/L103</f>
        <v>1.0240490856762598E-5</v>
      </c>
    </row>
    <row r="104" spans="1:21" ht="25.5" customHeight="1" x14ac:dyDescent="0.2">
      <c r="A104" s="8" t="s">
        <v>98</v>
      </c>
      <c r="B104" s="8" t="s">
        <v>114</v>
      </c>
      <c r="C104" s="8" t="s">
        <v>102</v>
      </c>
      <c r="D104" s="8" t="s">
        <v>116</v>
      </c>
      <c r="E104" s="8" t="s">
        <v>118</v>
      </c>
      <c r="F104" s="8" t="s">
        <v>124</v>
      </c>
      <c r="G104" s="8" t="s">
        <v>31</v>
      </c>
      <c r="H104" s="8" t="s">
        <v>3</v>
      </c>
      <c r="I104" s="8" t="s">
        <v>4</v>
      </c>
      <c r="J104" s="8" t="s">
        <v>5</v>
      </c>
      <c r="K104" s="9" t="s">
        <v>132</v>
      </c>
      <c r="L104" s="35">
        <v>2585911200</v>
      </c>
      <c r="M104" s="35"/>
      <c r="N104" s="35">
        <v>580631862.60000002</v>
      </c>
      <c r="O104" s="35">
        <v>2005279337.4000001</v>
      </c>
      <c r="P104" s="35">
        <v>580631862.60000002</v>
      </c>
      <c r="Q104" s="40">
        <f>+P104/L104</f>
        <v>0.22453665949550008</v>
      </c>
      <c r="R104" s="35">
        <v>26481</v>
      </c>
      <c r="S104" s="43">
        <f>+R104/O104</f>
        <v>1.3205641481517815E-5</v>
      </c>
      <c r="T104" s="35">
        <v>26481</v>
      </c>
      <c r="U104" s="43">
        <f>+T104/L104</f>
        <v>1.0240490856762598E-5</v>
      </c>
    </row>
    <row r="105" spans="1:21" s="32" customFormat="1" ht="25.5" customHeight="1" x14ac:dyDescent="0.2">
      <c r="A105" s="10" t="s">
        <v>98</v>
      </c>
      <c r="B105" s="10" t="s">
        <v>114</v>
      </c>
      <c r="C105" s="10" t="s">
        <v>102</v>
      </c>
      <c r="D105" s="10" t="s">
        <v>116</v>
      </c>
      <c r="E105" s="10" t="s">
        <v>118</v>
      </c>
      <c r="F105" s="10" t="s">
        <v>126</v>
      </c>
      <c r="G105" s="10"/>
      <c r="H105" s="10" t="s">
        <v>3</v>
      </c>
      <c r="I105" s="10" t="s">
        <v>4</v>
      </c>
      <c r="J105" s="10" t="s">
        <v>5</v>
      </c>
      <c r="K105" s="11" t="s">
        <v>127</v>
      </c>
      <c r="L105" s="36">
        <f>+L106</f>
        <v>474412000</v>
      </c>
      <c r="M105" s="36">
        <f t="shared" ref="M105:T105" si="83">+M106</f>
        <v>0</v>
      </c>
      <c r="N105" s="36">
        <f t="shared" si="83"/>
        <v>420350728</v>
      </c>
      <c r="O105" s="36">
        <f t="shared" si="83"/>
        <v>54061272</v>
      </c>
      <c r="P105" s="36">
        <f t="shared" si="83"/>
        <v>420350728</v>
      </c>
      <c r="Q105" s="15">
        <f>+P105/L105</f>
        <v>0.88604573240137263</v>
      </c>
      <c r="R105" s="36">
        <f t="shared" si="83"/>
        <v>7728</v>
      </c>
      <c r="S105" s="15">
        <f>+R105/L105</f>
        <v>1.6289638542026762E-5</v>
      </c>
      <c r="T105" s="36">
        <f t="shared" si="83"/>
        <v>7728</v>
      </c>
      <c r="U105" s="41">
        <v>0</v>
      </c>
    </row>
    <row r="106" spans="1:21" ht="25.5" customHeight="1" x14ac:dyDescent="0.2">
      <c r="A106" s="8" t="s">
        <v>98</v>
      </c>
      <c r="B106" s="8" t="s">
        <v>114</v>
      </c>
      <c r="C106" s="8" t="s">
        <v>102</v>
      </c>
      <c r="D106" s="8" t="s">
        <v>116</v>
      </c>
      <c r="E106" s="8" t="s">
        <v>118</v>
      </c>
      <c r="F106" s="8" t="s">
        <v>126</v>
      </c>
      <c r="G106" s="8" t="s">
        <v>31</v>
      </c>
      <c r="H106" s="8" t="s">
        <v>3</v>
      </c>
      <c r="I106" s="8" t="s">
        <v>4</v>
      </c>
      <c r="J106" s="8" t="s">
        <v>5</v>
      </c>
      <c r="K106" s="9" t="s">
        <v>133</v>
      </c>
      <c r="L106" s="35">
        <v>474412000</v>
      </c>
      <c r="M106" s="35"/>
      <c r="N106" s="35">
        <v>420350728</v>
      </c>
      <c r="O106" s="35">
        <v>54061272</v>
      </c>
      <c r="P106" s="35">
        <v>420350728</v>
      </c>
      <c r="Q106" s="40">
        <f>+P106/L106</f>
        <v>0.88604573240137263</v>
      </c>
      <c r="R106" s="35">
        <v>7728</v>
      </c>
      <c r="S106" s="43">
        <f>+R106/L106</f>
        <v>1.6289638542026762E-5</v>
      </c>
      <c r="T106" s="35">
        <v>7728</v>
      </c>
      <c r="U106" s="43">
        <f>+T106/L106</f>
        <v>1.6289638542026762E-5</v>
      </c>
    </row>
    <row r="107" spans="1:21" s="32" customFormat="1" ht="25.5" customHeight="1" x14ac:dyDescent="0.2">
      <c r="A107" s="10" t="s">
        <v>98</v>
      </c>
      <c r="B107" s="10" t="s">
        <v>114</v>
      </c>
      <c r="C107" s="10" t="s">
        <v>102</v>
      </c>
      <c r="D107" s="10" t="s">
        <v>116</v>
      </c>
      <c r="E107" s="10" t="s">
        <v>118</v>
      </c>
      <c r="F107" s="10" t="s">
        <v>128</v>
      </c>
      <c r="G107" s="10"/>
      <c r="H107" s="10" t="s">
        <v>3</v>
      </c>
      <c r="I107" s="10" t="s">
        <v>4</v>
      </c>
      <c r="J107" s="10" t="s">
        <v>5</v>
      </c>
      <c r="K107" s="11" t="s">
        <v>129</v>
      </c>
      <c r="L107" s="36">
        <f>+L108</f>
        <v>330100000</v>
      </c>
      <c r="M107" s="36">
        <f t="shared" ref="M107:T107" si="84">+M108</f>
        <v>0</v>
      </c>
      <c r="N107" s="36">
        <f t="shared" si="84"/>
        <v>1524</v>
      </c>
      <c r="O107" s="36">
        <f t="shared" si="84"/>
        <v>330098476</v>
      </c>
      <c r="P107" s="36">
        <f t="shared" si="84"/>
        <v>1524</v>
      </c>
      <c r="Q107" s="15">
        <f>+P107/L107</f>
        <v>4.6167827930930018E-6</v>
      </c>
      <c r="R107" s="36">
        <f t="shared" si="84"/>
        <v>1524</v>
      </c>
      <c r="S107" s="15">
        <f>+R107/L107</f>
        <v>4.6167827930930018E-6</v>
      </c>
      <c r="T107" s="36">
        <f t="shared" si="84"/>
        <v>1524</v>
      </c>
      <c r="U107" s="41">
        <f>+T107/L107</f>
        <v>4.6167827930930018E-6</v>
      </c>
    </row>
    <row r="108" spans="1:21" ht="25.5" customHeight="1" x14ac:dyDescent="0.2">
      <c r="A108" s="8" t="s">
        <v>98</v>
      </c>
      <c r="B108" s="8" t="s">
        <v>114</v>
      </c>
      <c r="C108" s="8" t="s">
        <v>102</v>
      </c>
      <c r="D108" s="8" t="s">
        <v>116</v>
      </c>
      <c r="E108" s="8" t="s">
        <v>118</v>
      </c>
      <c r="F108" s="8" t="s">
        <v>128</v>
      </c>
      <c r="G108" s="8" t="s">
        <v>31</v>
      </c>
      <c r="H108" s="8" t="s">
        <v>3</v>
      </c>
      <c r="I108" s="8" t="s">
        <v>4</v>
      </c>
      <c r="J108" s="8" t="s">
        <v>5</v>
      </c>
      <c r="K108" s="9" t="s">
        <v>134</v>
      </c>
      <c r="L108" s="35">
        <v>330100000</v>
      </c>
      <c r="M108" s="35"/>
      <c r="N108" s="35">
        <v>1524</v>
      </c>
      <c r="O108" s="35">
        <v>330098476</v>
      </c>
      <c r="P108" s="35">
        <v>1524</v>
      </c>
      <c r="Q108" s="40">
        <f>+P108/L108</f>
        <v>4.6167827930930018E-6</v>
      </c>
      <c r="R108" s="35">
        <v>1524</v>
      </c>
      <c r="S108" s="43">
        <v>0</v>
      </c>
      <c r="T108" s="35">
        <v>1524</v>
      </c>
      <c r="U108" s="43">
        <f>+T108/L108</f>
        <v>4.6167827930930018E-6</v>
      </c>
    </row>
    <row r="109" spans="1:21" s="1" customFormat="1" ht="16.5" customHeight="1" x14ac:dyDescent="0.2">
      <c r="A109" s="51" t="s">
        <v>157</v>
      </c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2">
        <f>+L86+L7</f>
        <v>59074191000</v>
      </c>
      <c r="M109" s="52">
        <f>+M86+M7</f>
        <v>2679215000</v>
      </c>
      <c r="N109" s="52">
        <f t="shared" ref="M109:U109" si="85">+N86+N7</f>
        <v>45566477913.639999</v>
      </c>
      <c r="O109" s="52">
        <f t="shared" si="85"/>
        <v>10828498086.359999</v>
      </c>
      <c r="P109" s="52">
        <f>+P86+P7</f>
        <v>12749790279.940001</v>
      </c>
      <c r="Q109" s="54">
        <f>+P109/L109</f>
        <v>0.21582674369489038</v>
      </c>
      <c r="R109" s="52">
        <f t="shared" si="85"/>
        <v>2878733467.3000002</v>
      </c>
      <c r="S109" s="54">
        <f>+R109/L109</f>
        <v>4.8730814905277337E-2</v>
      </c>
      <c r="T109" s="52">
        <f t="shared" si="85"/>
        <v>2878733467.3000002</v>
      </c>
      <c r="U109" s="54">
        <f>+T109/L109</f>
        <v>4.8730814905277337E-2</v>
      </c>
    </row>
    <row r="110" spans="1:21" s="1" customFormat="1" ht="16.5" customHeight="1" x14ac:dyDescent="0.2">
      <c r="B110" s="11" t="s">
        <v>158</v>
      </c>
      <c r="Q110" s="53"/>
      <c r="S110" s="53"/>
      <c r="U110" s="53"/>
    </row>
    <row r="113" spans="1:21" x14ac:dyDescent="0.2">
      <c r="A113" s="13" t="s">
        <v>0</v>
      </c>
      <c r="B113" s="13" t="s">
        <v>0</v>
      </c>
      <c r="C113" s="13" t="s">
        <v>0</v>
      </c>
      <c r="D113" s="13" t="s">
        <v>0</v>
      </c>
      <c r="E113" s="13" t="s">
        <v>0</v>
      </c>
      <c r="F113" s="13" t="s">
        <v>0</v>
      </c>
      <c r="G113" s="13" t="s">
        <v>0</v>
      </c>
      <c r="H113" s="13" t="s">
        <v>0</v>
      </c>
      <c r="I113" s="13" t="s">
        <v>0</v>
      </c>
      <c r="J113" s="13" t="s">
        <v>0</v>
      </c>
      <c r="K113" s="13" t="s">
        <v>0</v>
      </c>
      <c r="L113" s="13" t="s">
        <v>0</v>
      </c>
      <c r="M113" s="13"/>
      <c r="N113" s="13" t="s">
        <v>0</v>
      </c>
      <c r="O113" s="13" t="s">
        <v>0</v>
      </c>
      <c r="P113" s="13" t="s">
        <v>0</v>
      </c>
      <c r="R113" s="13" t="s">
        <v>0</v>
      </c>
      <c r="S113" s="13" t="s">
        <v>0</v>
      </c>
      <c r="T113" s="13" t="s">
        <v>0</v>
      </c>
      <c r="U113" s="13" t="s">
        <v>0</v>
      </c>
    </row>
  </sheetData>
  <mergeCells count="16">
    <mergeCell ref="A1:U1"/>
    <mergeCell ref="A2:U2"/>
    <mergeCell ref="A109:K109"/>
    <mergeCell ref="B5:G6"/>
    <mergeCell ref="A5:A6"/>
    <mergeCell ref="H5:H6"/>
    <mergeCell ref="I5:I6"/>
    <mergeCell ref="J5:J6"/>
    <mergeCell ref="K5:K6"/>
    <mergeCell ref="L5:L6"/>
    <mergeCell ref="N5:N6"/>
    <mergeCell ref="O5:O6"/>
    <mergeCell ref="M5:M6"/>
    <mergeCell ref="P5:Q5"/>
    <mergeCell ref="R5:S5"/>
    <mergeCell ref="T5:U5"/>
  </mergeCells>
  <pageMargins left="0.39370078740157483" right="0.19685039370078741" top="0.39370078740157483" bottom="0.70866141732283472" header="0.39370078740157483" footer="0.39370078740157483"/>
  <pageSetup paperSize="5" scale="75" orientation="landscape" horizontalDpi="300" verticalDpi="300" r:id="rId1"/>
  <headerFooter alignWithMargins="0">
    <oddHeader>&amp;R&amp;"Aptos"&amp;10&amp;KFF0000 Información pública&amp;1#_x000D_</oddHeader>
    <oddFooter>&amp;R&amp;"Arial,Normal"&amp;8 Página &amp;"-,Normal"&amp;P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</vt:lpstr>
      <vt:lpstr>EJEC!Títulos_a_imprimir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2026-02-02T16:22:45Z</cp:lastPrinted>
  <dcterms:created xsi:type="dcterms:W3CDTF">2026-02-02T14:02:50Z</dcterms:created>
  <dcterms:modified xsi:type="dcterms:W3CDTF">2026-02-02T17:22:58Z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2026-02-02T14:03:28Z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d340dda7-277c-4455-a025-7865b5941b59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