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LMA LORENA_2025\ejecuciones\"/>
    </mc:Choice>
  </mc:AlternateContent>
  <xr:revisionPtr revIDLastSave="0" documentId="13_ncr:1_{2C2E3E4B-DDB7-44C9-A0FD-3F6F48B21C2E}" xr6:coauthVersionLast="47" xr6:coauthVersionMax="47" xr10:uidLastSave="{00000000-0000-0000-0000-000000000000}"/>
  <bookViews>
    <workbookView xWindow="-120" yWindow="-120" windowWidth="20730" windowHeight="11040" xr2:uid="{5459FE80-950B-4B99-BB5F-903F98B8993D}"/>
  </bookViews>
  <sheets>
    <sheet name="EJEC" sheetId="1" r:id="rId1"/>
  </sheets>
  <definedNames>
    <definedName name="_xlnm.Print_Titles" localSheetId="0">EJEC!$1:$5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2" i="1"/>
  <c r="T23" i="1"/>
  <c r="T24" i="1"/>
  <c r="T25" i="1"/>
  <c r="T26" i="1"/>
  <c r="T27" i="1"/>
  <c r="T28" i="1"/>
  <c r="T31" i="1"/>
  <c r="T32" i="1"/>
  <c r="T33" i="1"/>
  <c r="T34" i="1"/>
  <c r="T35" i="1"/>
  <c r="T36" i="1"/>
  <c r="T37" i="1"/>
  <c r="T42" i="1"/>
  <c r="T44" i="1"/>
  <c r="T48" i="1"/>
  <c r="T49" i="1"/>
  <c r="T51" i="1"/>
  <c r="T52" i="1"/>
  <c r="T53" i="1"/>
  <c r="T55" i="1"/>
  <c r="T58" i="1"/>
  <c r="T59" i="1"/>
  <c r="T60" i="1"/>
  <c r="T62" i="1"/>
  <c r="T63" i="1"/>
  <c r="T65" i="1"/>
  <c r="T66" i="1"/>
  <c r="T67" i="1"/>
  <c r="T68" i="1"/>
  <c r="T69" i="1"/>
  <c r="T70" i="1"/>
  <c r="T72" i="1"/>
  <c r="T73" i="1"/>
  <c r="T77" i="1"/>
  <c r="T81" i="1"/>
  <c r="T82" i="1"/>
  <c r="T85" i="1"/>
  <c r="T89" i="1"/>
  <c r="T90" i="1"/>
  <c r="T92" i="1"/>
  <c r="T99" i="1"/>
  <c r="T101" i="1"/>
  <c r="T107" i="1"/>
  <c r="T109" i="1"/>
  <c r="T111" i="1"/>
  <c r="T113" i="1"/>
  <c r="T115" i="1"/>
  <c r="R11" i="1"/>
  <c r="R12" i="1"/>
  <c r="R13" i="1"/>
  <c r="R14" i="1"/>
  <c r="R15" i="1"/>
  <c r="R16" i="1"/>
  <c r="R17" i="1"/>
  <c r="R18" i="1"/>
  <c r="R19" i="1"/>
  <c r="R20" i="1"/>
  <c r="R22" i="1"/>
  <c r="R23" i="1"/>
  <c r="R24" i="1"/>
  <c r="R25" i="1"/>
  <c r="R26" i="1"/>
  <c r="R27" i="1"/>
  <c r="R28" i="1"/>
  <c r="R31" i="1"/>
  <c r="R32" i="1"/>
  <c r="R33" i="1"/>
  <c r="R34" i="1"/>
  <c r="R35" i="1"/>
  <c r="R36" i="1"/>
  <c r="R37" i="1"/>
  <c r="R42" i="1"/>
  <c r="R44" i="1"/>
  <c r="R48" i="1"/>
  <c r="R49" i="1"/>
  <c r="R51" i="1"/>
  <c r="R52" i="1"/>
  <c r="R53" i="1"/>
  <c r="R55" i="1"/>
  <c r="R58" i="1"/>
  <c r="R59" i="1"/>
  <c r="R60" i="1"/>
  <c r="R62" i="1"/>
  <c r="R63" i="1"/>
  <c r="R65" i="1"/>
  <c r="R66" i="1"/>
  <c r="R67" i="1"/>
  <c r="R68" i="1"/>
  <c r="R69" i="1"/>
  <c r="R70" i="1"/>
  <c r="R72" i="1"/>
  <c r="R73" i="1"/>
  <c r="R77" i="1"/>
  <c r="R81" i="1"/>
  <c r="R82" i="1"/>
  <c r="R85" i="1"/>
  <c r="R89" i="1"/>
  <c r="R90" i="1"/>
  <c r="R92" i="1"/>
  <c r="R99" i="1"/>
  <c r="R101" i="1"/>
  <c r="R107" i="1"/>
  <c r="R109" i="1"/>
  <c r="R111" i="1"/>
  <c r="R113" i="1"/>
  <c r="R115" i="1"/>
  <c r="P11" i="1"/>
  <c r="P12" i="1"/>
  <c r="P13" i="1"/>
  <c r="P14" i="1"/>
  <c r="P15" i="1"/>
  <c r="P16" i="1"/>
  <c r="P17" i="1"/>
  <c r="P18" i="1"/>
  <c r="P19" i="1"/>
  <c r="P20" i="1"/>
  <c r="P22" i="1"/>
  <c r="P23" i="1"/>
  <c r="P24" i="1"/>
  <c r="P25" i="1"/>
  <c r="P26" i="1"/>
  <c r="P27" i="1"/>
  <c r="P28" i="1"/>
  <c r="P31" i="1"/>
  <c r="P32" i="1"/>
  <c r="P33" i="1"/>
  <c r="P34" i="1"/>
  <c r="P35" i="1"/>
  <c r="P36" i="1"/>
  <c r="P37" i="1"/>
  <c r="P42" i="1"/>
  <c r="P44" i="1"/>
  <c r="P48" i="1"/>
  <c r="P49" i="1"/>
  <c r="P51" i="1"/>
  <c r="P52" i="1"/>
  <c r="P53" i="1"/>
  <c r="P55" i="1"/>
  <c r="P58" i="1"/>
  <c r="P59" i="1"/>
  <c r="P60" i="1"/>
  <c r="P62" i="1"/>
  <c r="P63" i="1"/>
  <c r="P65" i="1"/>
  <c r="P66" i="1"/>
  <c r="P67" i="1"/>
  <c r="P68" i="1"/>
  <c r="P69" i="1"/>
  <c r="P70" i="1"/>
  <c r="P72" i="1"/>
  <c r="P73" i="1"/>
  <c r="P77" i="1"/>
  <c r="P81" i="1"/>
  <c r="P82" i="1"/>
  <c r="P85" i="1"/>
  <c r="P89" i="1"/>
  <c r="P90" i="1"/>
  <c r="P92" i="1"/>
  <c r="P99" i="1"/>
  <c r="P101" i="1"/>
  <c r="P107" i="1"/>
  <c r="P109" i="1"/>
  <c r="P111" i="1"/>
  <c r="P113" i="1"/>
  <c r="P115" i="1"/>
  <c r="S83" i="1"/>
  <c r="N84" i="1"/>
  <c r="N83" i="1" s="1"/>
  <c r="O84" i="1"/>
  <c r="O83" i="1" s="1"/>
  <c r="Q84" i="1"/>
  <c r="Q83" i="1" s="1"/>
  <c r="R83" i="1" s="1"/>
  <c r="S84" i="1"/>
  <c r="N71" i="1"/>
  <c r="O71" i="1"/>
  <c r="Q71" i="1"/>
  <c r="S71" i="1"/>
  <c r="N64" i="1"/>
  <c r="O64" i="1"/>
  <c r="Q64" i="1"/>
  <c r="R64" i="1" s="1"/>
  <c r="S64" i="1"/>
  <c r="N61" i="1"/>
  <c r="O61" i="1"/>
  <c r="Q61" i="1"/>
  <c r="S61" i="1"/>
  <c r="N57" i="1"/>
  <c r="O57" i="1"/>
  <c r="O56" i="1" s="1"/>
  <c r="Q57" i="1"/>
  <c r="S57" i="1"/>
  <c r="N54" i="1"/>
  <c r="O54" i="1"/>
  <c r="Q54" i="1"/>
  <c r="S54" i="1"/>
  <c r="N50" i="1"/>
  <c r="O50" i="1"/>
  <c r="Q50" i="1"/>
  <c r="S50" i="1"/>
  <c r="N47" i="1"/>
  <c r="O47" i="1"/>
  <c r="Q47" i="1"/>
  <c r="S47" i="1"/>
  <c r="N43" i="1"/>
  <c r="N40" i="1" s="1"/>
  <c r="N39" i="1" s="1"/>
  <c r="O43" i="1"/>
  <c r="O40" i="1" s="1"/>
  <c r="O39" i="1" s="1"/>
  <c r="Q43" i="1"/>
  <c r="S43" i="1"/>
  <c r="Q40" i="1"/>
  <c r="Q39" i="1" s="1"/>
  <c r="S40" i="1"/>
  <c r="S39" i="1" s="1"/>
  <c r="N30" i="1"/>
  <c r="N29" i="1" s="1"/>
  <c r="O30" i="1"/>
  <c r="O29" i="1" s="1"/>
  <c r="Q30" i="1"/>
  <c r="Q29" i="1" s="1"/>
  <c r="S30" i="1"/>
  <c r="S29" i="1" s="1"/>
  <c r="M76" i="1"/>
  <c r="M75" i="1" s="1"/>
  <c r="N10" i="1"/>
  <c r="N9" i="1" s="1"/>
  <c r="O10" i="1"/>
  <c r="O9" i="1" s="1"/>
  <c r="N114" i="1"/>
  <c r="O114" i="1"/>
  <c r="Q114" i="1"/>
  <c r="S114" i="1"/>
  <c r="N112" i="1"/>
  <c r="O112" i="1"/>
  <c r="Q112" i="1"/>
  <c r="R112" i="1" s="1"/>
  <c r="S112" i="1"/>
  <c r="N110" i="1"/>
  <c r="O110" i="1"/>
  <c r="Q110" i="1"/>
  <c r="S110" i="1"/>
  <c r="N108" i="1"/>
  <c r="O108" i="1"/>
  <c r="Q108" i="1"/>
  <c r="S108" i="1"/>
  <c r="N106" i="1"/>
  <c r="O106" i="1"/>
  <c r="Q106" i="1"/>
  <c r="S106" i="1"/>
  <c r="L112" i="1"/>
  <c r="L110" i="1"/>
  <c r="L108" i="1"/>
  <c r="L106" i="1"/>
  <c r="N100" i="1"/>
  <c r="O100" i="1"/>
  <c r="Q100" i="1"/>
  <c r="S100" i="1"/>
  <c r="N98" i="1"/>
  <c r="N97" i="1" s="1"/>
  <c r="N96" i="1" s="1"/>
  <c r="N95" i="1" s="1"/>
  <c r="N94" i="1" s="1"/>
  <c r="O98" i="1"/>
  <c r="Q98" i="1"/>
  <c r="S98" i="1"/>
  <c r="L100" i="1"/>
  <c r="L98" i="1"/>
  <c r="L114" i="1"/>
  <c r="L91" i="1"/>
  <c r="T91" i="1" s="1"/>
  <c r="N88" i="1"/>
  <c r="N87" i="1" s="1"/>
  <c r="N86" i="1" s="1"/>
  <c r="O88" i="1"/>
  <c r="O87" i="1" s="1"/>
  <c r="O86" i="1" s="1"/>
  <c r="Q88" i="1"/>
  <c r="Q87" i="1" s="1"/>
  <c r="Q86" i="1" s="1"/>
  <c r="S88" i="1"/>
  <c r="S87" i="1" s="1"/>
  <c r="S86" i="1" s="1"/>
  <c r="L88" i="1"/>
  <c r="L87" i="1" s="1"/>
  <c r="L84" i="1"/>
  <c r="L83" i="1" s="1"/>
  <c r="Q80" i="1"/>
  <c r="Q79" i="1" s="1"/>
  <c r="Q78" i="1" s="1"/>
  <c r="N80" i="1"/>
  <c r="N79" i="1" s="1"/>
  <c r="N78" i="1" s="1"/>
  <c r="O80" i="1"/>
  <c r="O79" i="1" s="1"/>
  <c r="O78" i="1" s="1"/>
  <c r="P78" i="1" s="1"/>
  <c r="L76" i="1"/>
  <c r="L75" i="1" s="1"/>
  <c r="P75" i="1" s="1"/>
  <c r="L80" i="1"/>
  <c r="L79" i="1" s="1"/>
  <c r="L78" i="1" s="1"/>
  <c r="L71" i="1"/>
  <c r="L64" i="1"/>
  <c r="L61" i="1"/>
  <c r="L57" i="1"/>
  <c r="P57" i="1" l="1"/>
  <c r="N74" i="1"/>
  <c r="T98" i="1"/>
  <c r="T61" i="1"/>
  <c r="T71" i="1"/>
  <c r="T83" i="1"/>
  <c r="R78" i="1"/>
  <c r="R98" i="1"/>
  <c r="O46" i="1"/>
  <c r="R61" i="1"/>
  <c r="P98" i="1"/>
  <c r="P112" i="1"/>
  <c r="N46" i="1"/>
  <c r="P61" i="1"/>
  <c r="T110" i="1"/>
  <c r="T100" i="1"/>
  <c r="T106" i="1"/>
  <c r="T114" i="1"/>
  <c r="R75" i="1"/>
  <c r="P71" i="1"/>
  <c r="T75" i="1"/>
  <c r="R100" i="1"/>
  <c r="R106" i="1"/>
  <c r="R110" i="1"/>
  <c r="R114" i="1"/>
  <c r="T57" i="1"/>
  <c r="P100" i="1"/>
  <c r="P106" i="1"/>
  <c r="P110" i="1"/>
  <c r="P114" i="1"/>
  <c r="R57" i="1"/>
  <c r="T64" i="1"/>
  <c r="T84" i="1"/>
  <c r="R91" i="1"/>
  <c r="P108" i="1"/>
  <c r="R84" i="1"/>
  <c r="P84" i="1"/>
  <c r="R108" i="1"/>
  <c r="P79" i="1"/>
  <c r="T79" i="1"/>
  <c r="P87" i="1"/>
  <c r="N105" i="1"/>
  <c r="N104" i="1" s="1"/>
  <c r="N103" i="1" s="1"/>
  <c r="N102" i="1" s="1"/>
  <c r="R71" i="1"/>
  <c r="L105" i="1"/>
  <c r="L104" i="1" s="1"/>
  <c r="L103" i="1" s="1"/>
  <c r="L102" i="1" s="1"/>
  <c r="T108" i="1"/>
  <c r="T112" i="1"/>
  <c r="P64" i="1"/>
  <c r="P83" i="1"/>
  <c r="R88" i="1"/>
  <c r="R80" i="1"/>
  <c r="T87" i="1"/>
  <c r="P76" i="1"/>
  <c r="P91" i="1"/>
  <c r="R87" i="1"/>
  <c r="R79" i="1"/>
  <c r="T76" i="1"/>
  <c r="T78" i="1"/>
  <c r="O97" i="1"/>
  <c r="L97" i="1"/>
  <c r="L96" i="1" s="1"/>
  <c r="L95" i="1" s="1"/>
  <c r="L94" i="1" s="1"/>
  <c r="N56" i="1"/>
  <c r="P88" i="1"/>
  <c r="P80" i="1"/>
  <c r="T88" i="1"/>
  <c r="T80" i="1"/>
  <c r="Q46" i="1"/>
  <c r="R76" i="1"/>
  <c r="O74" i="1"/>
  <c r="S74" i="1"/>
  <c r="M74" i="1"/>
  <c r="Q74" i="1"/>
  <c r="S56" i="1"/>
  <c r="T56" i="1" s="1"/>
  <c r="Q56" i="1"/>
  <c r="O45" i="1"/>
  <c r="S46" i="1"/>
  <c r="N8" i="1"/>
  <c r="N7" i="1" s="1"/>
  <c r="M8" i="1"/>
  <c r="M7" i="1" s="1"/>
  <c r="O8" i="1"/>
  <c r="Q105" i="1"/>
  <c r="S105" i="1"/>
  <c r="O105" i="1"/>
  <c r="N93" i="1"/>
  <c r="S97" i="1"/>
  <c r="Q97" i="1"/>
  <c r="L86" i="1"/>
  <c r="P86" i="1" s="1"/>
  <c r="L74" i="1"/>
  <c r="L56" i="1"/>
  <c r="P56" i="1" s="1"/>
  <c r="L93" i="1" l="1"/>
  <c r="N45" i="1"/>
  <c r="N38" i="1" s="1"/>
  <c r="R74" i="1"/>
  <c r="Q104" i="1"/>
  <c r="R105" i="1"/>
  <c r="T86" i="1"/>
  <c r="Q96" i="1"/>
  <c r="R97" i="1"/>
  <c r="O96" i="1"/>
  <c r="P97" i="1"/>
  <c r="S96" i="1"/>
  <c r="T97" i="1"/>
  <c r="T74" i="1"/>
  <c r="P74" i="1"/>
  <c r="O104" i="1"/>
  <c r="P105" i="1"/>
  <c r="R86" i="1"/>
  <c r="S104" i="1"/>
  <c r="T105" i="1"/>
  <c r="R56" i="1"/>
  <c r="O7" i="1"/>
  <c r="Q45" i="1"/>
  <c r="Q38" i="1" s="1"/>
  <c r="S45" i="1"/>
  <c r="O38" i="1"/>
  <c r="M6" i="1"/>
  <c r="M116" i="1" s="1"/>
  <c r="N6" i="1"/>
  <c r="N116" i="1" s="1"/>
  <c r="S95" i="1" l="1"/>
  <c r="T96" i="1"/>
  <c r="O103" i="1"/>
  <c r="P104" i="1"/>
  <c r="O95" i="1"/>
  <c r="P96" i="1"/>
  <c r="Q95" i="1"/>
  <c r="R96" i="1"/>
  <c r="S103" i="1"/>
  <c r="T104" i="1"/>
  <c r="Q103" i="1"/>
  <c r="R104" i="1"/>
  <c r="O6" i="1"/>
  <c r="S38" i="1"/>
  <c r="L54" i="1"/>
  <c r="L50" i="1"/>
  <c r="L47" i="1"/>
  <c r="L43" i="1"/>
  <c r="L41" i="1"/>
  <c r="L30" i="1"/>
  <c r="L21" i="1"/>
  <c r="L10" i="1"/>
  <c r="L9" i="1" l="1"/>
  <c r="R10" i="1"/>
  <c r="T10" i="1"/>
  <c r="P10" i="1"/>
  <c r="S102" i="1"/>
  <c r="T102" i="1" s="1"/>
  <c r="T103" i="1"/>
  <c r="P50" i="1"/>
  <c r="R50" i="1"/>
  <c r="T50" i="1"/>
  <c r="O94" i="1"/>
  <c r="P94" i="1" s="1"/>
  <c r="P95" i="1"/>
  <c r="T21" i="1"/>
  <c r="R21" i="1"/>
  <c r="P21" i="1"/>
  <c r="T47" i="1"/>
  <c r="P47" i="1"/>
  <c r="R47" i="1"/>
  <c r="Q102" i="1"/>
  <c r="R102" i="1" s="1"/>
  <c r="R103" i="1"/>
  <c r="P54" i="1"/>
  <c r="T54" i="1"/>
  <c r="R54" i="1"/>
  <c r="O102" i="1"/>
  <c r="P103" i="1"/>
  <c r="L29" i="1"/>
  <c r="P30" i="1"/>
  <c r="T30" i="1"/>
  <c r="R30" i="1"/>
  <c r="P41" i="1"/>
  <c r="T41" i="1"/>
  <c r="R41" i="1"/>
  <c r="S94" i="1"/>
  <c r="T95" i="1"/>
  <c r="R43" i="1"/>
  <c r="P43" i="1"/>
  <c r="T43" i="1"/>
  <c r="Q94" i="1"/>
  <c r="R95" i="1"/>
  <c r="L46" i="1"/>
  <c r="L40" i="1"/>
  <c r="L8" i="1"/>
  <c r="P46" i="1" l="1"/>
  <c r="T46" i="1"/>
  <c r="R46" i="1"/>
  <c r="O93" i="1"/>
  <c r="P102" i="1"/>
  <c r="Q93" i="1"/>
  <c r="R94" i="1"/>
  <c r="L7" i="1"/>
  <c r="T8" i="1"/>
  <c r="R8" i="1"/>
  <c r="P8" i="1"/>
  <c r="L39" i="1"/>
  <c r="P40" i="1"/>
  <c r="T40" i="1"/>
  <c r="R40" i="1"/>
  <c r="L45" i="1"/>
  <c r="T94" i="1"/>
  <c r="S93" i="1"/>
  <c r="P29" i="1"/>
  <c r="R29" i="1"/>
  <c r="T29" i="1"/>
  <c r="R9" i="1"/>
  <c r="T9" i="1"/>
  <c r="P9" i="1"/>
  <c r="P45" i="1" l="1"/>
  <c r="T45" i="1"/>
  <c r="R45" i="1"/>
  <c r="P93" i="1"/>
  <c r="O116" i="1"/>
  <c r="T7" i="1"/>
  <c r="R7" i="1"/>
  <c r="P7" i="1"/>
  <c r="Q116" i="1"/>
  <c r="R93" i="1"/>
  <c r="P39" i="1"/>
  <c r="R39" i="1"/>
  <c r="T39" i="1"/>
  <c r="L6" i="1"/>
  <c r="L116" i="1" s="1"/>
  <c r="S116" i="1"/>
  <c r="T93" i="1"/>
  <c r="L38" i="1"/>
  <c r="R6" i="1" l="1"/>
  <c r="T6" i="1"/>
  <c r="R116" i="1"/>
  <c r="P6" i="1"/>
  <c r="T116" i="1"/>
  <c r="P116" i="1"/>
  <c r="R38" i="1"/>
  <c r="P38" i="1"/>
  <c r="T38" i="1"/>
</calcChain>
</file>

<file path=xl/sharedStrings.xml><?xml version="1.0" encoding="utf-8"?>
<sst xmlns="http://schemas.openxmlformats.org/spreadsheetml/2006/main" count="1033" uniqueCount="166">
  <si>
    <t/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</si>
  <si>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</si>
  <si>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</si>
  <si>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</si>
  <si>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</si>
  <si>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</si>
  <si>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</si>
  <si>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</si>
  <si>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</si>
  <si>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</si>
  <si>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</si>
  <si>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</si>
  <si>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</si>
  <si>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</si>
  <si>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</si>
  <si>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</si>
  <si>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</si>
  <si>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</si>
  <si>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</si>
  <si>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</si>
  <si>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</si>
  <si>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</si>
  <si>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</si>
  <si>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</si>
  <si>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</si>
  <si>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</si>
  <si>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</si>
  <si>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</si>
  <si>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</si>
  <si>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</si>
  <si>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</si>
  <si>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</si>
  <si>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</si>
  <si>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</si>
  <si>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</si>
  <si>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</si>
  <si>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</si>
  <si>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</si>
  <si>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</si>
  <si>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</si>
  <si>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</si>
  <si>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</si>
  <si>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</si>
  <si>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</si>
  <si>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</si>
  <si>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</si>
  <si>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</si>
  <si>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</si>
  <si>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</si>
  <si>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</si>
  <si>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</si>
  <si>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</si>
  <si>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</si>
  <si>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</si>
  <si>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</si>
  <si>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</si>
  <si>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</si>
  <si>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</si>
  <si>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</si>
  <si>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</si>
  <si>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</si>
  <si>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</si>
  <si>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</si>
  <si>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</si>
  <si>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</si>
  <si>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</si>
  <si>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</si>
  <si>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</si>
  <si>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</si>
  <si>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</si>
  <si>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</si>
  <si>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</si>
  <si>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</si>
  <si>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</si>
  <si>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</si>
  <si>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</si>
  <si>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</si>
  <si>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</si>
  <si>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</si>
  <si>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</si>
  <si>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</si>
  <si>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</si>
  <si>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</si>
  <si>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</si>
  <si>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</si>
  <si>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</si>
  <si>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</si>
  <si>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</si>
  <si>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</si>
  <si>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</si>
  <si>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</si>
  <si>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</si>
  <si>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</si>
  <si>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</si>
  <si>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</si>
  <si>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</si>
  <si>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</si>
  <si>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</si>
  <si>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</si>
  <si>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</si>
  <si>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</si>
  <si>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</si>
  <si>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</si>
  <si>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</si>
  <si>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</si>
  <si>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</si>
  <si>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</si>
  <si>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</si>
  <si>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</si>
  <si>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</si>
  <si>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</si>
  <si>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</si>
  <si>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</si>
  <si>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</si>
  <si>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</si>
  <si>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</si>
  <si>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</si>
  <si>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</si>
  <si>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</si>
  <si>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</si>
  <si>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4. TRANSFORMACIÓN PRODUCTIVA, INTERNACIONALIZACIÓN Y ACCIÓN CLÍMATICA / C. POLÍTICAS DE COMPETENCIA, CONSUMIDOR E INFRAESTRUCTURA DE LA CALIDAD MODERNAS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</si>
  <si>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</si>
  <si>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</si>
  <si>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</si>
  <si>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</si>
  <si>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</si>
  <si>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</si>
  <si>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</si>
  <si>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</si>
  <si>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</si>
  <si>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</si>
  <si>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</si>
  <si>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</si>
  <si>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</si>
  <si>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</si>
  <si>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</si>
  <si>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</si>
  <si>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</si>
  <si>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5. CONVERGENCIA REGIONAL / B. ENTIDADES PÚBLICAS TERRITORIALES Y NACIONALES FORTALECIDAS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</si>
  <si>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</si>
  <si>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</si>
  <si>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</si>
  <si>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</si>
  <si>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</si>
  <si>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Apropiación bloqueada</t>
  </si>
  <si>
    <t>Compromisos</t>
  </si>
  <si>
    <t>Obligaciones</t>
  </si>
  <si>
    <t xml:space="preserve">Pagos </t>
  </si>
  <si>
    <t>Valor</t>
  </si>
  <si>
    <t>%</t>
  </si>
  <si>
    <t xml:space="preserve">Apropiación Vigente
</t>
  </si>
  <si>
    <t xml:space="preserve">Certificados Disponibilidad
</t>
  </si>
  <si>
    <t>Fuente</t>
  </si>
  <si>
    <t>Situación</t>
  </si>
  <si>
    <t>Recurso</t>
  </si>
  <si>
    <t>OTROS GASTOS DE PERSONAL - DISTRIBUCIÓN PREVIO CONCEPTO DGPPN</t>
  </si>
  <si>
    <t>A ÓRGANOS DEL PGN</t>
  </si>
  <si>
    <t>099</t>
  </si>
  <si>
    <t>OTRAS TRANSFERENCIAS - DISTRIBUCIÓN PREVIO CONCEPTO DGPPN</t>
  </si>
  <si>
    <t>A ENTIDADES DEL GOBIERNO</t>
  </si>
  <si>
    <t>0</t>
  </si>
  <si>
    <t>UNIDAD 230800 - UNIDAD ADMINISTRATIVA ESPECIAL COMISIÓN DE REGULACIÓN DE COMUNICACIONES</t>
  </si>
  <si>
    <t>EJECUCIÓN PRESUPUESTAL ACUMULADA AL 31 DE JULIO DE 2025</t>
  </si>
  <si>
    <t>TOTALES</t>
  </si>
  <si>
    <t>RUBRO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</si>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</sst>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_-;\-* #,##0_-;_-* &quot;-&quot;??_-;_-@_-"/>
    <numFmt numFmtId="169" formatCode="_-* #,##0.00_-;\-* #,##0.00_-;_-* &quot;-&quot;??_-;_-@_-"/>
    <numFmt numFmtId="170" formatCode="0.0%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2" fillId="0" borderId="0" xfId="1" applyFont="1" applyAlignment="1">
      <alignment vertical="top" readingOrder="1"/>
    </xf>
    <xf numFmtId="0" fontId="5" fillId="2" borderId="1" xfId="1" applyFont="1" applyFill="1" applyBorder="1" applyAlignment="1">
      <alignment horizontal="center" vertical="justify" readingOrder="1"/>
    </xf>
    <xf numFmtId="0" fontId="3" fillId="3" borderId="1" xfId="1" applyFont="1" applyFill="1" applyBorder="1" applyAlignment="1">
      <alignment vertical="justify"/>
    </xf>
    <xf numFmtId="0" fontId="4" fillId="0" borderId="0" xfId="1" applyFont="1" applyAlignment="1">
      <alignment wrapText="1"/>
    </xf>
    <xf numFmtId="0" fontId="5" fillId="2" borderId="1" xfId="1" applyFont="1" applyFill="1" applyBorder="1" applyAlignment="1">
      <alignment horizontal="center" vertical="justify" readingOrder="1"/>
    </xf>
    <xf numFmtId="0" fontId="5" fillId="2" borderId="1" xfId="1" applyFont="1" applyFill="1" applyBorder="1" applyAlignment="1">
      <alignment horizontal="center" vertical="justify" wrapText="1" readingOrder="1"/>
    </xf>
    <xf numFmtId="0" fontId="4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3" fontId="5" fillId="0" borderId="0" xfId="1" applyNumberFormat="1" applyFont="1" applyBorder="1" applyAlignment="1">
      <alignment horizontal="right" vertical="center" readingOrder="1"/>
    </xf>
    <xf numFmtId="4" fontId="4" fillId="0" borderId="0" xfId="0" applyNumberFormat="1" applyFont="1" applyBorder="1" applyAlignment="1">
      <alignment vertical="top"/>
    </xf>
    <xf numFmtId="0" fontId="8" fillId="0" borderId="0" xfId="1" applyFont="1" applyAlignment="1">
      <alignment vertical="center" readingOrder="1"/>
    </xf>
    <xf numFmtId="0" fontId="8" fillId="4" borderId="2" xfId="1" applyFont="1" applyFill="1" applyBorder="1" applyAlignment="1">
      <alignment horizontal="center" vertical="center" readingOrder="1"/>
    </xf>
    <xf numFmtId="0" fontId="3" fillId="0" borderId="0" xfId="1" applyFont="1" applyBorder="1"/>
    <xf numFmtId="0" fontId="5" fillId="0" borderId="0" xfId="1" applyFont="1" applyBorder="1" applyAlignment="1">
      <alignment horizontal="center" vertical="center" readingOrder="1"/>
    </xf>
    <xf numFmtId="0" fontId="5" fillId="0" borderId="0" xfId="1" applyFont="1" applyBorder="1" applyAlignment="1">
      <alignment vertical="center" readingOrder="1"/>
    </xf>
    <xf numFmtId="165" fontId="5" fillId="0" borderId="0" xfId="2" applyNumberFormat="1" applyFont="1" applyBorder="1" applyAlignment="1">
      <alignment horizontal="right" vertical="center" readingOrder="1"/>
    </xf>
    <xf numFmtId="49" fontId="5" fillId="0" borderId="0" xfId="2" applyNumberFormat="1" applyFont="1" applyBorder="1" applyAlignment="1">
      <alignment horizontal="right" vertical="center" readingOrder="1"/>
    </xf>
    <xf numFmtId="0" fontId="2" fillId="0" borderId="0" xfId="1" applyFont="1" applyBorder="1" applyAlignment="1">
      <alignment horizontal="center" vertical="center" readingOrder="1"/>
    </xf>
    <xf numFmtId="0" fontId="2" fillId="0" borderId="0" xfId="1" applyFont="1" applyBorder="1" applyAlignment="1">
      <alignment vertical="center" readingOrder="1"/>
    </xf>
    <xf numFmtId="165" fontId="2" fillId="0" borderId="0" xfId="2" applyNumberFormat="1" applyFont="1" applyBorder="1" applyAlignment="1">
      <alignment horizontal="right" vertical="center" readingOrder="1"/>
    </xf>
    <xf numFmtId="49" fontId="2" fillId="0" borderId="0" xfId="2" applyNumberFormat="1" applyFont="1" applyBorder="1" applyAlignment="1">
      <alignment horizontal="right" vertical="center" readingOrder="1"/>
    </xf>
    <xf numFmtId="0" fontId="5" fillId="0" borderId="0" xfId="0" applyFont="1" applyBorder="1" applyAlignment="1">
      <alignment vertical="center" readingOrder="1"/>
    </xf>
    <xf numFmtId="49" fontId="5" fillId="0" borderId="0" xfId="0" applyNumberFormat="1" applyFont="1" applyBorder="1" applyAlignment="1">
      <alignment vertical="center" readingOrder="1"/>
    </xf>
    <xf numFmtId="0" fontId="3" fillId="0" borderId="0" xfId="1" applyFont="1" applyBorder="1" applyAlignment="1">
      <alignment wrapText="1"/>
    </xf>
    <xf numFmtId="165" fontId="5" fillId="0" borderId="0" xfId="2" applyNumberFormat="1" applyFont="1" applyBorder="1" applyAlignment="1">
      <alignment readingOrder="1"/>
    </xf>
    <xf numFmtId="165" fontId="5" fillId="0" borderId="0" xfId="2" applyNumberFormat="1" applyFont="1" applyBorder="1" applyAlignment="1">
      <alignment horizontal="right" vertical="center" wrapText="1" readingOrder="1"/>
    </xf>
    <xf numFmtId="165" fontId="5" fillId="0" borderId="0" xfId="2" applyNumberFormat="1" applyFont="1" applyBorder="1" applyAlignment="1">
      <alignment vertical="top" readingOrder="1"/>
    </xf>
    <xf numFmtId="0" fontId="5" fillId="0" borderId="0" xfId="1" applyFont="1" applyBorder="1" applyAlignment="1">
      <alignment vertical="center" wrapText="1" readingOrder="1"/>
    </xf>
    <xf numFmtId="49" fontId="5" fillId="0" borderId="0" xfId="1" applyNumberFormat="1" applyFont="1" applyBorder="1" applyAlignment="1">
      <alignment vertical="center" wrapText="1" readingOrder="1"/>
    </xf>
    <xf numFmtId="0" fontId="5" fillId="0" borderId="0" xfId="1" applyFont="1" applyBorder="1" applyAlignment="1">
      <alignment horizontal="left" vertical="center" readingOrder="1"/>
    </xf>
    <xf numFmtId="0" fontId="4" fillId="0" borderId="0" xfId="1" applyFont="1" applyBorder="1" applyAlignment="1">
      <alignment wrapText="1"/>
    </xf>
    <xf numFmtId="0" fontId="2" fillId="0" borderId="0" xfId="1" applyFont="1" applyBorder="1" applyAlignment="1">
      <alignment vertical="center" wrapText="1" readingOrder="1"/>
    </xf>
    <xf numFmtId="49" fontId="2" fillId="0" borderId="0" xfId="1" applyNumberFormat="1" applyFont="1" applyBorder="1" applyAlignment="1">
      <alignment vertical="center" wrapText="1" readingOrder="1"/>
    </xf>
    <xf numFmtId="0" fontId="2" fillId="0" borderId="0" xfId="1" applyFont="1" applyBorder="1" applyAlignment="1">
      <alignment horizontal="left" vertical="center" readingOrder="1"/>
    </xf>
    <xf numFmtId="0" fontId="10" fillId="4" borderId="2" xfId="1" applyFont="1" applyFill="1" applyBorder="1" applyAlignment="1">
      <alignment vertical="center" wrapText="1" readingOrder="1"/>
    </xf>
    <xf numFmtId="0" fontId="10" fillId="4" borderId="2" xfId="1" applyFont="1" applyFill="1" applyBorder="1" applyAlignment="1">
      <alignment horizontal="center" vertical="center" wrapText="1" readingOrder="1"/>
    </xf>
    <xf numFmtId="165" fontId="4" fillId="4" borderId="2" xfId="2" applyNumberFormat="1" applyFont="1" applyFill="1" applyBorder="1" applyAlignment="1">
      <alignment vertical="top"/>
    </xf>
    <xf numFmtId="0" fontId="5" fillId="4" borderId="0" xfId="1" applyFont="1" applyFill="1" applyBorder="1" applyAlignment="1">
      <alignment horizontal="center" vertical="center" readingOrder="1"/>
    </xf>
    <xf numFmtId="0" fontId="5" fillId="4" borderId="0" xfId="1" applyFont="1" applyFill="1" applyBorder="1" applyAlignment="1">
      <alignment vertical="center" readingOrder="1"/>
    </xf>
    <xf numFmtId="165" fontId="5" fillId="4" borderId="0" xfId="2" applyNumberFormat="1" applyFont="1" applyFill="1" applyBorder="1" applyAlignment="1">
      <alignment horizontal="right" vertical="center" readingOrder="1"/>
    </xf>
    <xf numFmtId="49" fontId="5" fillId="4" borderId="0" xfId="2" applyNumberFormat="1" applyFont="1" applyFill="1" applyBorder="1" applyAlignment="1">
      <alignment horizontal="right" vertical="center" readingOrder="1"/>
    </xf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wrapText="1" readingOrder="1"/>
    </xf>
    <xf numFmtId="0" fontId="5" fillId="2" borderId="1" xfId="1" applyFont="1" applyFill="1" applyBorder="1" applyAlignment="1">
      <alignment horizontal="center" wrapText="1" readingOrder="1"/>
    </xf>
    <xf numFmtId="170" fontId="4" fillId="4" borderId="0" xfId="3" applyNumberFormat="1" applyFont="1" applyFill="1" applyBorder="1"/>
    <xf numFmtId="170" fontId="4" fillId="0" borderId="0" xfId="3" applyNumberFormat="1" applyFont="1" applyBorder="1"/>
    <xf numFmtId="170" fontId="3" fillId="0" borderId="0" xfId="3" applyNumberFormat="1" applyFont="1" applyBorder="1"/>
    <xf numFmtId="170" fontId="4" fillId="4" borderId="2" xfId="3" applyNumberFormat="1" applyFont="1" applyFill="1" applyBorder="1"/>
    <xf numFmtId="9" fontId="4" fillId="0" borderId="0" xfId="3" applyNumberFormat="1" applyFont="1" applyBorder="1"/>
    <xf numFmtId="9" fontId="3" fillId="0" borderId="0" xfId="3" applyNumberFormat="1" applyFont="1" applyBorder="1"/>
    <xf numFmtId="170" fontId="5" fillId="4" borderId="0" xfId="3" applyNumberFormat="1" applyFont="1" applyFill="1" applyBorder="1" applyAlignment="1">
      <alignment horizontal="right" vertical="center" readingOrder="1"/>
    </xf>
    <xf numFmtId="170" fontId="5" fillId="0" borderId="0" xfId="3" applyNumberFormat="1" applyFont="1" applyBorder="1" applyAlignment="1">
      <alignment horizontal="right" vertical="center" readingOrder="1"/>
    </xf>
    <xf numFmtId="170" fontId="2" fillId="0" borderId="0" xfId="3" applyNumberFormat="1" applyFont="1" applyBorder="1" applyAlignment="1">
      <alignment horizontal="right" vertical="center" readingOrder="1"/>
    </xf>
    <xf numFmtId="170" fontId="5" fillId="4" borderId="2" xfId="3" applyNumberFormat="1" applyFont="1" applyFill="1" applyBorder="1" applyAlignment="1">
      <alignment horizontal="right" vertical="center" readingOrder="1"/>
    </xf>
    <xf numFmtId="170" fontId="3" fillId="0" borderId="0" xfId="1" applyNumberFormat="1" applyFont="1"/>
    <xf numFmtId="170" fontId="2" fillId="0" borderId="0" xfId="1" applyNumberFormat="1" applyFont="1" applyAlignment="1">
      <alignment vertical="top" readingOrder="1"/>
    </xf>
  </cellXfs>
  <cellStyles count="5">
    <cellStyle name="Millares" xfId="2" builtinId="3"/>
    <cellStyle name="Millares 2" xfId="4" xr:uid="{CC5D2A85-3031-4485-A42C-EB8E2B706E8C}"/>
    <cellStyle name="Normal" xfId="0" builtinId="0"/>
    <cellStyle name="Normal 2" xfId="1" xr:uid="{7EE46878-9673-4053-A154-B9714E6CEB56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235663</xdr:colOff>
      <xdr:row>2</xdr:row>
      <xdr:rowOff>126715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0A2016-D88B-480A-9C86-A6715536F5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11239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298A-7E02-49BC-9A69-DC18D51D1429}">
  <dimension ref="A1:U121"/>
  <sheetViews>
    <sheetView showGridLines="0" tabSelected="1" zoomScale="89" zoomScaleNormal="89" workbookViewId="0">
      <selection activeCell="I8" sqref="I8"/>
    </sheetView>
  </sheetViews>
  <sheetFormatPr baseColWidth="10" defaultRowHeight="12.75" x14ac:dyDescent="0.2"/>
  <cols>
    <col min="1" max="1" width="2.85546875" style="1" customWidth="1"/>
    <col min="2" max="2" width="6" style="1" customWidth="1"/>
    <col min="3" max="3" width="4.5703125" style="1" customWidth="1"/>
    <col min="4" max="4" width="4.28515625" style="1" customWidth="1"/>
    <col min="5" max="5" width="6.5703125" style="1" customWidth="1"/>
    <col min="6" max="6" width="8.42578125" style="1" customWidth="1"/>
    <col min="7" max="7" width="3.42578125" style="1" customWidth="1"/>
    <col min="8" max="8" width="6.28515625" style="1" customWidth="1"/>
    <col min="9" max="10" width="8.42578125" style="1" customWidth="1"/>
    <col min="11" max="11" width="30.28515625" style="1" customWidth="1"/>
    <col min="12" max="12" width="14.42578125" style="1" customWidth="1"/>
    <col min="13" max="13" width="13.140625" style="1" customWidth="1"/>
    <col min="14" max="14" width="13.28515625" style="1" customWidth="1"/>
    <col min="15" max="15" width="12.5703125" style="1" customWidth="1"/>
    <col min="16" max="16" width="7.140625" style="1" customWidth="1"/>
    <col min="17" max="17" width="13.42578125" style="1" customWidth="1"/>
    <col min="18" max="18" width="6.42578125" style="1" customWidth="1"/>
    <col min="19" max="19" width="13.85546875" style="1" customWidth="1"/>
    <col min="20" max="20" width="5.85546875" style="1" customWidth="1"/>
    <col min="21" max="21" width="4.28515625" style="2" customWidth="1"/>
    <col min="22" max="16384" width="11.42578125" style="2"/>
  </cols>
  <sheetData>
    <row r="1" spans="1:21" ht="15.75" customHeight="1" x14ac:dyDescent="0.2">
      <c r="A1" s="10" t="s">
        <v>161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48"/>
    </row>
    <row r="2" spans="1:21" ht="15.75" customHeight="1" x14ac:dyDescent="0.2">
      <c r="A2" s="10" t="s">
        <v>162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48"/>
    </row>
    <row r="3" spans="1:21" ht="15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0.25" customHeight="1" x14ac:dyDescent="0.2">
      <c r="A4" s="7" t="s">
        <v>164</v>
      </c>
      <c r="B4" s="7"/>
      <c r="C4" s="7"/>
      <c r="D4" s="7"/>
      <c r="E4" s="7"/>
      <c r="F4" s="7"/>
      <c r="G4" s="7"/>
      <c r="H4" s="8" t="s">
        <v>152</v>
      </c>
      <c r="I4" s="8" t="s">
        <v>153</v>
      </c>
      <c r="J4" s="8" t="s">
        <v>154</v>
      </c>
      <c r="K4" s="7" t="s">
        <v>1</v>
      </c>
      <c r="L4" s="49" t="s">
        <v>150</v>
      </c>
      <c r="M4" s="49" t="s">
        <v>144</v>
      </c>
      <c r="N4" s="50" t="s">
        <v>151</v>
      </c>
      <c r="O4" s="9" t="s">
        <v>145</v>
      </c>
      <c r="P4" s="9"/>
      <c r="Q4" s="9" t="s">
        <v>146</v>
      </c>
      <c r="R4" s="9"/>
      <c r="S4" s="9" t="s">
        <v>147</v>
      </c>
      <c r="T4" s="9"/>
    </row>
    <row r="5" spans="1:21" ht="20.25" customHeight="1" x14ac:dyDescent="0.2">
      <c r="A5" s="7"/>
      <c r="B5" s="7"/>
      <c r="C5" s="7"/>
      <c r="D5" s="7"/>
      <c r="E5" s="7"/>
      <c r="F5" s="7"/>
      <c r="G5" s="7"/>
      <c r="H5" s="8"/>
      <c r="I5" s="8"/>
      <c r="J5" s="8"/>
      <c r="K5" s="7"/>
      <c r="L5" s="49"/>
      <c r="M5" s="49"/>
      <c r="N5" s="50"/>
      <c r="O5" s="4" t="s">
        <v>148</v>
      </c>
      <c r="P5" s="5" t="s">
        <v>149</v>
      </c>
      <c r="Q5" s="4" t="s">
        <v>148</v>
      </c>
      <c r="R5" s="5" t="s">
        <v>149</v>
      </c>
      <c r="S5" s="4" t="s">
        <v>148</v>
      </c>
      <c r="T5" s="5" t="s">
        <v>149</v>
      </c>
    </row>
    <row r="6" spans="1:21" s="6" customFormat="1" ht="16.5" customHeight="1" x14ac:dyDescent="0.2">
      <c r="A6" s="44" t="s">
        <v>2</v>
      </c>
      <c r="B6" s="44"/>
      <c r="C6" s="44"/>
      <c r="D6" s="44"/>
      <c r="E6" s="44"/>
      <c r="F6" s="44"/>
      <c r="G6" s="44"/>
      <c r="H6" s="44" t="s">
        <v>4</v>
      </c>
      <c r="I6" s="44" t="s">
        <v>5</v>
      </c>
      <c r="J6" s="44" t="s">
        <v>6</v>
      </c>
      <c r="K6" s="45" t="s">
        <v>3</v>
      </c>
      <c r="L6" s="46">
        <f>+L7+L38+L74+L86</f>
        <v>38833930000</v>
      </c>
      <c r="M6" s="46">
        <f t="shared" ref="M6:O6" si="0">+M7+M38+M74+M86</f>
        <v>3863179001</v>
      </c>
      <c r="N6" s="46">
        <f t="shared" si="0"/>
        <v>34359424539.599998</v>
      </c>
      <c r="O6" s="46">
        <f t="shared" si="0"/>
        <v>18948014008.259998</v>
      </c>
      <c r="P6" s="51">
        <f>+O6/L6</f>
        <v>0.48792419433881656</v>
      </c>
      <c r="Q6" s="46">
        <v>18456207063.139999</v>
      </c>
      <c r="R6" s="57">
        <f>+Q6/L6</f>
        <v>0.47525983239759662</v>
      </c>
      <c r="S6" s="46">
        <v>18456207063.139999</v>
      </c>
      <c r="T6" s="57">
        <f>+S6/L6</f>
        <v>0.47525983239759662</v>
      </c>
    </row>
    <row r="7" spans="1:21" s="6" customFormat="1" ht="16.5" customHeight="1" x14ac:dyDescent="0.2">
      <c r="A7" s="20" t="s">
        <v>2</v>
      </c>
      <c r="B7" s="20" t="s">
        <v>7</v>
      </c>
      <c r="C7" s="20"/>
      <c r="D7" s="20"/>
      <c r="E7" s="20"/>
      <c r="F7" s="20"/>
      <c r="G7" s="20"/>
      <c r="H7" s="20" t="s">
        <v>4</v>
      </c>
      <c r="I7" s="20" t="s">
        <v>5</v>
      </c>
      <c r="J7" s="20" t="s">
        <v>6</v>
      </c>
      <c r="K7" s="21" t="s">
        <v>8</v>
      </c>
      <c r="L7" s="22">
        <f>+L8</f>
        <v>33946864000</v>
      </c>
      <c r="M7" s="22">
        <f t="shared" ref="M7:O7" si="1">+M8</f>
        <v>1708627000</v>
      </c>
      <c r="N7" s="22">
        <f t="shared" si="1"/>
        <v>32238237000</v>
      </c>
      <c r="O7" s="22">
        <f t="shared" si="1"/>
        <v>17696281672.889999</v>
      </c>
      <c r="P7" s="52">
        <f t="shared" ref="P7:P70" si="2">+O7/L7</f>
        <v>0.52129356257738568</v>
      </c>
      <c r="Q7" s="22">
        <v>17696281672.889999</v>
      </c>
      <c r="R7" s="58">
        <f t="shared" ref="R7:R70" si="3">+Q7/L7</f>
        <v>0.52129356257738568</v>
      </c>
      <c r="S7" s="22">
        <v>17696281672.889999</v>
      </c>
      <c r="T7" s="58">
        <f t="shared" ref="T7:T70" si="4">+S7/L7</f>
        <v>0.52129356257738568</v>
      </c>
    </row>
    <row r="8" spans="1:21" s="6" customFormat="1" ht="16.5" customHeight="1" x14ac:dyDescent="0.2">
      <c r="A8" s="20" t="s">
        <v>2</v>
      </c>
      <c r="B8" s="20" t="s">
        <v>7</v>
      </c>
      <c r="C8" s="20" t="s">
        <v>7</v>
      </c>
      <c r="D8" s="20"/>
      <c r="E8" s="20"/>
      <c r="F8" s="20"/>
      <c r="G8" s="20"/>
      <c r="H8" s="20" t="s">
        <v>4</v>
      </c>
      <c r="I8" s="20" t="s">
        <v>5</v>
      </c>
      <c r="J8" s="20" t="s">
        <v>6</v>
      </c>
      <c r="K8" s="21" t="s">
        <v>9</v>
      </c>
      <c r="L8" s="22">
        <f>+L9+L21+L29+L37</f>
        <v>33946864000</v>
      </c>
      <c r="M8" s="22">
        <f t="shared" ref="M8:O8" si="5">+M9+M21+M29+M37</f>
        <v>1708627000</v>
      </c>
      <c r="N8" s="22">
        <f t="shared" si="5"/>
        <v>32238237000</v>
      </c>
      <c r="O8" s="22">
        <f t="shared" si="5"/>
        <v>17696281672.889999</v>
      </c>
      <c r="P8" s="52">
        <f t="shared" si="2"/>
        <v>0.52129356257738568</v>
      </c>
      <c r="Q8" s="22">
        <v>17696281672.889999</v>
      </c>
      <c r="R8" s="58">
        <f t="shared" si="3"/>
        <v>0.52129356257738568</v>
      </c>
      <c r="S8" s="22">
        <v>17696281672.889999</v>
      </c>
      <c r="T8" s="58">
        <f t="shared" si="4"/>
        <v>0.52129356257738568</v>
      </c>
    </row>
    <row r="9" spans="1:21" s="6" customFormat="1" ht="15" customHeight="1" x14ac:dyDescent="0.2">
      <c r="A9" s="20" t="s">
        <v>2</v>
      </c>
      <c r="B9" s="20" t="s">
        <v>7</v>
      </c>
      <c r="C9" s="20" t="s">
        <v>7</v>
      </c>
      <c r="D9" s="20" t="s">
        <v>7</v>
      </c>
      <c r="E9" s="20"/>
      <c r="F9" s="20"/>
      <c r="G9" s="20"/>
      <c r="H9" s="20" t="s">
        <v>4</v>
      </c>
      <c r="I9" s="20" t="s">
        <v>5</v>
      </c>
      <c r="J9" s="20" t="s">
        <v>6</v>
      </c>
      <c r="K9" s="21" t="s">
        <v>10</v>
      </c>
      <c r="L9" s="22">
        <f>+L10</f>
        <v>21627950000</v>
      </c>
      <c r="M9" s="23">
        <v>0</v>
      </c>
      <c r="N9" s="22">
        <f t="shared" ref="N9:O9" si="6">+N10</f>
        <v>21627950000</v>
      </c>
      <c r="O9" s="22">
        <f t="shared" si="6"/>
        <v>11755383354.689999</v>
      </c>
      <c r="P9" s="52">
        <f t="shared" si="2"/>
        <v>0.54352739647955528</v>
      </c>
      <c r="Q9" s="22">
        <v>11755383354.690001</v>
      </c>
      <c r="R9" s="58">
        <f t="shared" si="3"/>
        <v>0.54352739647955539</v>
      </c>
      <c r="S9" s="22">
        <v>11755383354.690001</v>
      </c>
      <c r="T9" s="58">
        <f t="shared" si="4"/>
        <v>0.54352739647955539</v>
      </c>
    </row>
    <row r="10" spans="1:21" s="6" customFormat="1" ht="15" customHeight="1" x14ac:dyDescent="0.2">
      <c r="A10" s="20" t="s">
        <v>2</v>
      </c>
      <c r="B10" s="20" t="s">
        <v>7</v>
      </c>
      <c r="C10" s="20" t="s">
        <v>7</v>
      </c>
      <c r="D10" s="20" t="s">
        <v>7</v>
      </c>
      <c r="E10" s="20" t="s">
        <v>11</v>
      </c>
      <c r="F10" s="20"/>
      <c r="G10" s="20"/>
      <c r="H10" s="20" t="s">
        <v>4</v>
      </c>
      <c r="I10" s="20" t="s">
        <v>5</v>
      </c>
      <c r="J10" s="20" t="s">
        <v>6</v>
      </c>
      <c r="K10" s="21" t="s">
        <v>12</v>
      </c>
      <c r="L10" s="22">
        <f>SUM(L11:L20)</f>
        <v>21627950000</v>
      </c>
      <c r="M10" s="23">
        <v>0</v>
      </c>
      <c r="N10" s="22">
        <f t="shared" ref="N10:O10" si="7">SUM(N11:N20)</f>
        <v>21627950000</v>
      </c>
      <c r="O10" s="22">
        <f t="shared" si="7"/>
        <v>11755383354.689999</v>
      </c>
      <c r="P10" s="52">
        <f t="shared" si="2"/>
        <v>0.54352739647955528</v>
      </c>
      <c r="Q10" s="22">
        <v>11755383354.690001</v>
      </c>
      <c r="R10" s="58">
        <f t="shared" si="3"/>
        <v>0.54352739647955539</v>
      </c>
      <c r="S10" s="22">
        <v>11755383354.690001</v>
      </c>
      <c r="T10" s="58">
        <f t="shared" si="4"/>
        <v>0.54352739647955539</v>
      </c>
    </row>
    <row r="11" spans="1:21" ht="16.5" customHeight="1" x14ac:dyDescent="0.2">
      <c r="A11" s="24" t="s">
        <v>2</v>
      </c>
      <c r="B11" s="24" t="s">
        <v>7</v>
      </c>
      <c r="C11" s="24" t="s">
        <v>7</v>
      </c>
      <c r="D11" s="24" t="s">
        <v>7</v>
      </c>
      <c r="E11" s="24" t="s">
        <v>11</v>
      </c>
      <c r="F11" s="24" t="s">
        <v>11</v>
      </c>
      <c r="G11" s="24"/>
      <c r="H11" s="24" t="s">
        <v>4</v>
      </c>
      <c r="I11" s="24" t="s">
        <v>5</v>
      </c>
      <c r="J11" s="24" t="s">
        <v>6</v>
      </c>
      <c r="K11" s="25" t="s">
        <v>13</v>
      </c>
      <c r="L11" s="26">
        <v>12242560000</v>
      </c>
      <c r="M11" s="27">
        <v>0</v>
      </c>
      <c r="N11" s="26">
        <v>12242560000</v>
      </c>
      <c r="O11" s="26">
        <v>7916345582.6899996</v>
      </c>
      <c r="P11" s="52">
        <f t="shared" si="2"/>
        <v>0.64662501818982299</v>
      </c>
      <c r="Q11" s="26">
        <v>7916345582.6899996</v>
      </c>
      <c r="R11" s="58">
        <f t="shared" si="3"/>
        <v>0.64662501818982299</v>
      </c>
      <c r="S11" s="26">
        <v>7916345582.6899996</v>
      </c>
      <c r="T11" s="58">
        <f t="shared" si="4"/>
        <v>0.64662501818982299</v>
      </c>
    </row>
    <row r="12" spans="1:21" ht="16.5" customHeight="1" x14ac:dyDescent="0.2">
      <c r="A12" s="24" t="s">
        <v>2</v>
      </c>
      <c r="B12" s="24" t="s">
        <v>7</v>
      </c>
      <c r="C12" s="24" t="s">
        <v>7</v>
      </c>
      <c r="D12" s="24" t="s">
        <v>7</v>
      </c>
      <c r="E12" s="24" t="s">
        <v>11</v>
      </c>
      <c r="F12" s="24" t="s">
        <v>14</v>
      </c>
      <c r="G12" s="24"/>
      <c r="H12" s="24" t="s">
        <v>4</v>
      </c>
      <c r="I12" s="24" t="s">
        <v>5</v>
      </c>
      <c r="J12" s="24" t="s">
        <v>6</v>
      </c>
      <c r="K12" s="25" t="s">
        <v>15</v>
      </c>
      <c r="L12" s="26">
        <v>1092839000</v>
      </c>
      <c r="M12" s="27">
        <v>0</v>
      </c>
      <c r="N12" s="26">
        <v>1092839000</v>
      </c>
      <c r="O12" s="26">
        <v>520248489</v>
      </c>
      <c r="P12" s="52">
        <f t="shared" si="2"/>
        <v>0.47605227210961543</v>
      </c>
      <c r="Q12" s="26">
        <v>520248489</v>
      </c>
      <c r="R12" s="58">
        <f t="shared" si="3"/>
        <v>0.47605227210961543</v>
      </c>
      <c r="S12" s="26">
        <v>520248489</v>
      </c>
      <c r="T12" s="58">
        <f t="shared" si="4"/>
        <v>0.47605227210961543</v>
      </c>
    </row>
    <row r="13" spans="1:21" ht="16.5" customHeight="1" x14ac:dyDescent="0.2">
      <c r="A13" s="24" t="s">
        <v>2</v>
      </c>
      <c r="B13" s="24" t="s">
        <v>7</v>
      </c>
      <c r="C13" s="24" t="s">
        <v>7</v>
      </c>
      <c r="D13" s="24" t="s">
        <v>7</v>
      </c>
      <c r="E13" s="24" t="s">
        <v>11</v>
      </c>
      <c r="F13" s="24" t="s">
        <v>16</v>
      </c>
      <c r="G13" s="24"/>
      <c r="H13" s="24" t="s">
        <v>4</v>
      </c>
      <c r="I13" s="24" t="s">
        <v>5</v>
      </c>
      <c r="J13" s="24" t="s">
        <v>6</v>
      </c>
      <c r="K13" s="25" t="s">
        <v>17</v>
      </c>
      <c r="L13" s="26">
        <v>3737940000</v>
      </c>
      <c r="M13" s="27">
        <v>0</v>
      </c>
      <c r="N13" s="26">
        <v>3737940000</v>
      </c>
      <c r="O13" s="26">
        <v>1585767753</v>
      </c>
      <c r="P13" s="52">
        <f t="shared" si="2"/>
        <v>0.42423574294932503</v>
      </c>
      <c r="Q13" s="26">
        <v>1585767753</v>
      </c>
      <c r="R13" s="58">
        <f t="shared" si="3"/>
        <v>0.42423574294932503</v>
      </c>
      <c r="S13" s="26">
        <v>1585767753</v>
      </c>
      <c r="T13" s="58">
        <f t="shared" si="4"/>
        <v>0.42423574294932503</v>
      </c>
    </row>
    <row r="14" spans="1:21" ht="15" customHeight="1" x14ac:dyDescent="0.2">
      <c r="A14" s="24" t="s">
        <v>2</v>
      </c>
      <c r="B14" s="24" t="s">
        <v>7</v>
      </c>
      <c r="C14" s="24" t="s">
        <v>7</v>
      </c>
      <c r="D14" s="24" t="s">
        <v>7</v>
      </c>
      <c r="E14" s="24" t="s">
        <v>11</v>
      </c>
      <c r="F14" s="24" t="s">
        <v>18</v>
      </c>
      <c r="G14" s="24"/>
      <c r="H14" s="24" t="s">
        <v>4</v>
      </c>
      <c r="I14" s="24" t="s">
        <v>5</v>
      </c>
      <c r="J14" s="24" t="s">
        <v>6</v>
      </c>
      <c r="K14" s="25" t="s">
        <v>19</v>
      </c>
      <c r="L14" s="26">
        <v>9408000</v>
      </c>
      <c r="M14" s="27">
        <v>0</v>
      </c>
      <c r="N14" s="26">
        <v>9408000</v>
      </c>
      <c r="O14" s="26">
        <v>4597949</v>
      </c>
      <c r="P14" s="52">
        <f t="shared" si="2"/>
        <v>0.48872757227891156</v>
      </c>
      <c r="Q14" s="26">
        <v>4597949</v>
      </c>
      <c r="R14" s="58">
        <f t="shared" si="3"/>
        <v>0.48872757227891156</v>
      </c>
      <c r="S14" s="26">
        <v>4597949</v>
      </c>
      <c r="T14" s="58">
        <f t="shared" si="4"/>
        <v>0.48872757227891156</v>
      </c>
    </row>
    <row r="15" spans="1:21" ht="15" customHeight="1" x14ac:dyDescent="0.2">
      <c r="A15" s="24" t="s">
        <v>2</v>
      </c>
      <c r="B15" s="24" t="s">
        <v>7</v>
      </c>
      <c r="C15" s="24" t="s">
        <v>7</v>
      </c>
      <c r="D15" s="24" t="s">
        <v>7</v>
      </c>
      <c r="E15" s="24" t="s">
        <v>11</v>
      </c>
      <c r="F15" s="24" t="s">
        <v>20</v>
      </c>
      <c r="G15" s="24"/>
      <c r="H15" s="24" t="s">
        <v>4</v>
      </c>
      <c r="I15" s="24" t="s">
        <v>5</v>
      </c>
      <c r="J15" s="24" t="s">
        <v>6</v>
      </c>
      <c r="K15" s="25" t="s">
        <v>21</v>
      </c>
      <c r="L15" s="26">
        <v>19200000</v>
      </c>
      <c r="M15" s="27" t="s">
        <v>160</v>
      </c>
      <c r="N15" s="26">
        <v>19200000</v>
      </c>
      <c r="O15" s="26">
        <v>9773334</v>
      </c>
      <c r="P15" s="52">
        <f t="shared" si="2"/>
        <v>0.50902781249999995</v>
      </c>
      <c r="Q15" s="26">
        <v>9773334</v>
      </c>
      <c r="R15" s="58">
        <f t="shared" si="3"/>
        <v>0.50902781249999995</v>
      </c>
      <c r="S15" s="26">
        <v>9773334</v>
      </c>
      <c r="T15" s="58">
        <f t="shared" si="4"/>
        <v>0.50902781249999995</v>
      </c>
    </row>
    <row r="16" spans="1:21" ht="16.5" customHeight="1" x14ac:dyDescent="0.2">
      <c r="A16" s="24" t="s">
        <v>2</v>
      </c>
      <c r="B16" s="24" t="s">
        <v>7</v>
      </c>
      <c r="C16" s="24" t="s">
        <v>7</v>
      </c>
      <c r="D16" s="24" t="s">
        <v>7</v>
      </c>
      <c r="E16" s="24" t="s">
        <v>11</v>
      </c>
      <c r="F16" s="24" t="s">
        <v>22</v>
      </c>
      <c r="G16" s="24"/>
      <c r="H16" s="24" t="s">
        <v>4</v>
      </c>
      <c r="I16" s="24" t="s">
        <v>5</v>
      </c>
      <c r="J16" s="24" t="s">
        <v>6</v>
      </c>
      <c r="K16" s="25" t="s">
        <v>23</v>
      </c>
      <c r="L16" s="26">
        <v>905494000</v>
      </c>
      <c r="M16" s="27" t="s">
        <v>160</v>
      </c>
      <c r="N16" s="26">
        <v>905494000</v>
      </c>
      <c r="O16" s="26">
        <v>826169835</v>
      </c>
      <c r="P16" s="52">
        <f t="shared" si="2"/>
        <v>0.91239680770938292</v>
      </c>
      <c r="Q16" s="26">
        <v>826169835</v>
      </c>
      <c r="R16" s="58">
        <f t="shared" si="3"/>
        <v>0.91239680770938292</v>
      </c>
      <c r="S16" s="26">
        <v>826169835</v>
      </c>
      <c r="T16" s="58">
        <f t="shared" si="4"/>
        <v>0.91239680770938292</v>
      </c>
    </row>
    <row r="17" spans="1:20" ht="16.5" customHeight="1" x14ac:dyDescent="0.2">
      <c r="A17" s="24" t="s">
        <v>2</v>
      </c>
      <c r="B17" s="24" t="s">
        <v>7</v>
      </c>
      <c r="C17" s="24" t="s">
        <v>7</v>
      </c>
      <c r="D17" s="24" t="s">
        <v>7</v>
      </c>
      <c r="E17" s="24" t="s">
        <v>11</v>
      </c>
      <c r="F17" s="24" t="s">
        <v>24</v>
      </c>
      <c r="G17" s="24"/>
      <c r="H17" s="24" t="s">
        <v>4</v>
      </c>
      <c r="I17" s="24" t="s">
        <v>5</v>
      </c>
      <c r="J17" s="24" t="s">
        <v>6</v>
      </c>
      <c r="K17" s="25" t="s">
        <v>25</v>
      </c>
      <c r="L17" s="26">
        <v>618238000</v>
      </c>
      <c r="M17" s="27" t="s">
        <v>160</v>
      </c>
      <c r="N17" s="26">
        <v>618238000</v>
      </c>
      <c r="O17" s="26">
        <v>409898226</v>
      </c>
      <c r="P17" s="52">
        <f t="shared" si="2"/>
        <v>0.66301040376036413</v>
      </c>
      <c r="Q17" s="26">
        <v>409898226</v>
      </c>
      <c r="R17" s="58">
        <f t="shared" si="3"/>
        <v>0.66301040376036413</v>
      </c>
      <c r="S17" s="26">
        <v>409898226</v>
      </c>
      <c r="T17" s="58">
        <f t="shared" si="4"/>
        <v>0.66301040376036413</v>
      </c>
    </row>
    <row r="18" spans="1:20" ht="16.5" customHeight="1" x14ac:dyDescent="0.2">
      <c r="A18" s="24" t="s">
        <v>2</v>
      </c>
      <c r="B18" s="24" t="s">
        <v>7</v>
      </c>
      <c r="C18" s="24" t="s">
        <v>7</v>
      </c>
      <c r="D18" s="24" t="s">
        <v>7</v>
      </c>
      <c r="E18" s="24" t="s">
        <v>11</v>
      </c>
      <c r="F18" s="24" t="s">
        <v>26</v>
      </c>
      <c r="G18" s="24"/>
      <c r="H18" s="24" t="s">
        <v>4</v>
      </c>
      <c r="I18" s="24" t="s">
        <v>5</v>
      </c>
      <c r="J18" s="24" t="s">
        <v>6</v>
      </c>
      <c r="K18" s="25" t="s">
        <v>27</v>
      </c>
      <c r="L18" s="26">
        <v>94000000</v>
      </c>
      <c r="M18" s="27" t="s">
        <v>160</v>
      </c>
      <c r="N18" s="26">
        <v>94000000</v>
      </c>
      <c r="O18" s="26">
        <v>27185207</v>
      </c>
      <c r="P18" s="52">
        <f t="shared" si="2"/>
        <v>0.28920432978723404</v>
      </c>
      <c r="Q18" s="26">
        <v>27185207</v>
      </c>
      <c r="R18" s="58">
        <f t="shared" si="3"/>
        <v>0.28920432978723404</v>
      </c>
      <c r="S18" s="26">
        <v>27185207</v>
      </c>
      <c r="T18" s="58">
        <f t="shared" si="4"/>
        <v>0.28920432978723404</v>
      </c>
    </row>
    <row r="19" spans="1:20" ht="16.5" customHeight="1" x14ac:dyDescent="0.2">
      <c r="A19" s="24" t="s">
        <v>2</v>
      </c>
      <c r="B19" s="24" t="s">
        <v>7</v>
      </c>
      <c r="C19" s="24" t="s">
        <v>7</v>
      </c>
      <c r="D19" s="24" t="s">
        <v>7</v>
      </c>
      <c r="E19" s="24" t="s">
        <v>11</v>
      </c>
      <c r="F19" s="24" t="s">
        <v>28</v>
      </c>
      <c r="G19" s="24"/>
      <c r="H19" s="24" t="s">
        <v>4</v>
      </c>
      <c r="I19" s="24" t="s">
        <v>5</v>
      </c>
      <c r="J19" s="24" t="s">
        <v>6</v>
      </c>
      <c r="K19" s="25" t="s">
        <v>29</v>
      </c>
      <c r="L19" s="26">
        <v>1965048000</v>
      </c>
      <c r="M19" s="27" t="s">
        <v>160</v>
      </c>
      <c r="N19" s="26">
        <v>1965048000</v>
      </c>
      <c r="O19" s="26">
        <v>9703711</v>
      </c>
      <c r="P19" s="52">
        <f t="shared" si="2"/>
        <v>4.9381546913866738E-3</v>
      </c>
      <c r="Q19" s="26">
        <v>9703711</v>
      </c>
      <c r="R19" s="58">
        <f t="shared" si="3"/>
        <v>4.9381546913866738E-3</v>
      </c>
      <c r="S19" s="26">
        <v>9703711</v>
      </c>
      <c r="T19" s="58">
        <f t="shared" si="4"/>
        <v>4.9381546913866738E-3</v>
      </c>
    </row>
    <row r="20" spans="1:20" ht="16.5" customHeight="1" x14ac:dyDescent="0.2">
      <c r="A20" s="24" t="s">
        <v>2</v>
      </c>
      <c r="B20" s="24" t="s">
        <v>7</v>
      </c>
      <c r="C20" s="24" t="s">
        <v>7</v>
      </c>
      <c r="D20" s="24" t="s">
        <v>7</v>
      </c>
      <c r="E20" s="24" t="s">
        <v>11</v>
      </c>
      <c r="F20" s="24" t="s">
        <v>30</v>
      </c>
      <c r="G20" s="24"/>
      <c r="H20" s="24" t="s">
        <v>4</v>
      </c>
      <c r="I20" s="24" t="s">
        <v>5</v>
      </c>
      <c r="J20" s="24" t="s">
        <v>6</v>
      </c>
      <c r="K20" s="25" t="s">
        <v>31</v>
      </c>
      <c r="L20" s="26">
        <v>943223000</v>
      </c>
      <c r="M20" s="27" t="s">
        <v>160</v>
      </c>
      <c r="N20" s="26">
        <v>943223000</v>
      </c>
      <c r="O20" s="26">
        <v>445693268</v>
      </c>
      <c r="P20" s="52">
        <f t="shared" si="2"/>
        <v>0.47252162850142543</v>
      </c>
      <c r="Q20" s="26">
        <v>445693268</v>
      </c>
      <c r="R20" s="58">
        <f t="shared" si="3"/>
        <v>0.47252162850142543</v>
      </c>
      <c r="S20" s="26">
        <v>445693268</v>
      </c>
      <c r="T20" s="58">
        <f t="shared" si="4"/>
        <v>0.47252162850142543</v>
      </c>
    </row>
    <row r="21" spans="1:20" s="6" customFormat="1" ht="15" customHeight="1" x14ac:dyDescent="0.2">
      <c r="A21" s="20" t="s">
        <v>2</v>
      </c>
      <c r="B21" s="20" t="s">
        <v>7</v>
      </c>
      <c r="C21" s="20" t="s">
        <v>7</v>
      </c>
      <c r="D21" s="20" t="s">
        <v>32</v>
      </c>
      <c r="E21" s="20"/>
      <c r="F21" s="20"/>
      <c r="G21" s="20"/>
      <c r="H21" s="20" t="s">
        <v>4</v>
      </c>
      <c r="I21" s="20" t="s">
        <v>5</v>
      </c>
      <c r="J21" s="20" t="s">
        <v>6</v>
      </c>
      <c r="K21" s="21" t="s">
        <v>33</v>
      </c>
      <c r="L21" s="22">
        <f>SUM(L22:L28)</f>
        <v>7868576000</v>
      </c>
      <c r="M21" s="23">
        <v>0</v>
      </c>
      <c r="N21" s="22">
        <v>7868576000</v>
      </c>
      <c r="O21" s="22">
        <v>4497298269.1999998</v>
      </c>
      <c r="P21" s="52">
        <f t="shared" si="2"/>
        <v>0.57155173556180938</v>
      </c>
      <c r="Q21" s="22">
        <v>4497298269.1999998</v>
      </c>
      <c r="R21" s="58">
        <f t="shared" si="3"/>
        <v>0.57155173556180938</v>
      </c>
      <c r="S21" s="22">
        <v>4497298269.1999998</v>
      </c>
      <c r="T21" s="58">
        <f t="shared" si="4"/>
        <v>0.57155173556180938</v>
      </c>
    </row>
    <row r="22" spans="1:20" ht="16.5" customHeight="1" x14ac:dyDescent="0.2">
      <c r="A22" s="24" t="s">
        <v>2</v>
      </c>
      <c r="B22" s="24" t="s">
        <v>7</v>
      </c>
      <c r="C22" s="24" t="s">
        <v>7</v>
      </c>
      <c r="D22" s="24" t="s">
        <v>32</v>
      </c>
      <c r="E22" s="24" t="s">
        <v>11</v>
      </c>
      <c r="F22" s="24"/>
      <c r="G22" s="24"/>
      <c r="H22" s="24" t="s">
        <v>4</v>
      </c>
      <c r="I22" s="24" t="s">
        <v>5</v>
      </c>
      <c r="J22" s="24" t="s">
        <v>6</v>
      </c>
      <c r="K22" s="25" t="s">
        <v>34</v>
      </c>
      <c r="L22" s="26">
        <v>2645339000</v>
      </c>
      <c r="M22" s="27">
        <v>0</v>
      </c>
      <c r="N22" s="26">
        <v>2645339000</v>
      </c>
      <c r="O22" s="26">
        <v>1331988620.8</v>
      </c>
      <c r="P22" s="52">
        <f t="shared" si="2"/>
        <v>0.50352284557858173</v>
      </c>
      <c r="Q22" s="26">
        <v>1331988620.8</v>
      </c>
      <c r="R22" s="58">
        <f t="shared" si="3"/>
        <v>0.50352284557858173</v>
      </c>
      <c r="S22" s="26">
        <v>1331988620.8</v>
      </c>
      <c r="T22" s="58">
        <f t="shared" si="4"/>
        <v>0.50352284557858173</v>
      </c>
    </row>
    <row r="23" spans="1:20" ht="16.5" customHeight="1" x14ac:dyDescent="0.2">
      <c r="A23" s="24" t="s">
        <v>2</v>
      </c>
      <c r="B23" s="24" t="s">
        <v>7</v>
      </c>
      <c r="C23" s="24" t="s">
        <v>7</v>
      </c>
      <c r="D23" s="24" t="s">
        <v>32</v>
      </c>
      <c r="E23" s="24" t="s">
        <v>14</v>
      </c>
      <c r="F23" s="24"/>
      <c r="G23" s="24"/>
      <c r="H23" s="24" t="s">
        <v>4</v>
      </c>
      <c r="I23" s="24" t="s">
        <v>5</v>
      </c>
      <c r="J23" s="24" t="s">
        <v>6</v>
      </c>
      <c r="K23" s="25" t="s">
        <v>35</v>
      </c>
      <c r="L23" s="26">
        <v>1873782000</v>
      </c>
      <c r="M23" s="27">
        <v>0</v>
      </c>
      <c r="N23" s="26">
        <v>1873782000</v>
      </c>
      <c r="O23" s="26">
        <v>956046025.20000005</v>
      </c>
      <c r="P23" s="52">
        <f t="shared" si="2"/>
        <v>0.5102226540760878</v>
      </c>
      <c r="Q23" s="26">
        <v>956046025.20000005</v>
      </c>
      <c r="R23" s="58">
        <f t="shared" si="3"/>
        <v>0.5102226540760878</v>
      </c>
      <c r="S23" s="26">
        <v>956046025.20000005</v>
      </c>
      <c r="T23" s="58">
        <f t="shared" si="4"/>
        <v>0.5102226540760878</v>
      </c>
    </row>
    <row r="24" spans="1:20" ht="16.5" customHeight="1" x14ac:dyDescent="0.2">
      <c r="A24" s="24" t="s">
        <v>2</v>
      </c>
      <c r="B24" s="24" t="s">
        <v>7</v>
      </c>
      <c r="C24" s="24" t="s">
        <v>7</v>
      </c>
      <c r="D24" s="24" t="s">
        <v>32</v>
      </c>
      <c r="E24" s="24" t="s">
        <v>16</v>
      </c>
      <c r="F24" s="24"/>
      <c r="G24" s="24"/>
      <c r="H24" s="24" t="s">
        <v>4</v>
      </c>
      <c r="I24" s="24" t="s">
        <v>5</v>
      </c>
      <c r="J24" s="24" t="s">
        <v>6</v>
      </c>
      <c r="K24" s="25" t="s">
        <v>36</v>
      </c>
      <c r="L24" s="26">
        <v>1079045000</v>
      </c>
      <c r="M24" s="27">
        <v>0</v>
      </c>
      <c r="N24" s="26">
        <v>1079045000</v>
      </c>
      <c r="O24" s="26">
        <v>1036610586</v>
      </c>
      <c r="P24" s="52">
        <f t="shared" si="2"/>
        <v>0.96067410163616906</v>
      </c>
      <c r="Q24" s="26">
        <v>1036610586</v>
      </c>
      <c r="R24" s="58">
        <f t="shared" si="3"/>
        <v>0.96067410163616906</v>
      </c>
      <c r="S24" s="26">
        <v>1036610586</v>
      </c>
      <c r="T24" s="58">
        <f t="shared" si="4"/>
        <v>0.96067410163616906</v>
      </c>
    </row>
    <row r="25" spans="1:20" ht="16.5" customHeight="1" x14ac:dyDescent="0.2">
      <c r="A25" s="24" t="s">
        <v>2</v>
      </c>
      <c r="B25" s="24" t="s">
        <v>7</v>
      </c>
      <c r="C25" s="24" t="s">
        <v>7</v>
      </c>
      <c r="D25" s="24" t="s">
        <v>32</v>
      </c>
      <c r="E25" s="24" t="s">
        <v>18</v>
      </c>
      <c r="F25" s="24"/>
      <c r="G25" s="24"/>
      <c r="H25" s="24" t="s">
        <v>4</v>
      </c>
      <c r="I25" s="24" t="s">
        <v>5</v>
      </c>
      <c r="J25" s="24" t="s">
        <v>6</v>
      </c>
      <c r="K25" s="25" t="s">
        <v>37</v>
      </c>
      <c r="L25" s="26">
        <v>957928000</v>
      </c>
      <c r="M25" s="27">
        <v>0</v>
      </c>
      <c r="N25" s="26">
        <v>957928000</v>
      </c>
      <c r="O25" s="26">
        <v>496872328.80000001</v>
      </c>
      <c r="P25" s="52">
        <f t="shared" si="2"/>
        <v>0.51869485890380074</v>
      </c>
      <c r="Q25" s="26">
        <v>496872328.80000001</v>
      </c>
      <c r="R25" s="58">
        <f t="shared" si="3"/>
        <v>0.51869485890380074</v>
      </c>
      <c r="S25" s="26">
        <v>496872328.80000001</v>
      </c>
      <c r="T25" s="58">
        <f t="shared" si="4"/>
        <v>0.51869485890380074</v>
      </c>
    </row>
    <row r="26" spans="1:20" ht="16.5" customHeight="1" x14ac:dyDescent="0.2">
      <c r="A26" s="24" t="s">
        <v>2</v>
      </c>
      <c r="B26" s="24" t="s">
        <v>7</v>
      </c>
      <c r="C26" s="24" t="s">
        <v>7</v>
      </c>
      <c r="D26" s="24" t="s">
        <v>32</v>
      </c>
      <c r="E26" s="24" t="s">
        <v>20</v>
      </c>
      <c r="F26" s="24"/>
      <c r="G26" s="24"/>
      <c r="H26" s="24" t="s">
        <v>4</v>
      </c>
      <c r="I26" s="24" t="s">
        <v>5</v>
      </c>
      <c r="J26" s="24" t="s">
        <v>6</v>
      </c>
      <c r="K26" s="25" t="s">
        <v>38</v>
      </c>
      <c r="L26" s="26">
        <v>115072000</v>
      </c>
      <c r="M26" s="27">
        <v>0</v>
      </c>
      <c r="N26" s="26">
        <v>115072000</v>
      </c>
      <c r="O26" s="26">
        <v>54655406.399999999</v>
      </c>
      <c r="P26" s="52">
        <f t="shared" si="2"/>
        <v>0.47496703281423802</v>
      </c>
      <c r="Q26" s="26">
        <v>54655406.399999999</v>
      </c>
      <c r="R26" s="58">
        <f t="shared" si="3"/>
        <v>0.47496703281423802</v>
      </c>
      <c r="S26" s="26">
        <v>54655406.399999999</v>
      </c>
      <c r="T26" s="58">
        <f t="shared" si="4"/>
        <v>0.47496703281423802</v>
      </c>
    </row>
    <row r="27" spans="1:20" ht="16.5" customHeight="1" x14ac:dyDescent="0.2">
      <c r="A27" s="24" t="s">
        <v>2</v>
      </c>
      <c r="B27" s="24" t="s">
        <v>7</v>
      </c>
      <c r="C27" s="24" t="s">
        <v>7</v>
      </c>
      <c r="D27" s="24" t="s">
        <v>32</v>
      </c>
      <c r="E27" s="24" t="s">
        <v>22</v>
      </c>
      <c r="F27" s="24"/>
      <c r="G27" s="24"/>
      <c r="H27" s="24" t="s">
        <v>4</v>
      </c>
      <c r="I27" s="24" t="s">
        <v>5</v>
      </c>
      <c r="J27" s="24" t="s">
        <v>6</v>
      </c>
      <c r="K27" s="25" t="s">
        <v>39</v>
      </c>
      <c r="L27" s="26">
        <v>718446000</v>
      </c>
      <c r="M27" s="27">
        <v>0</v>
      </c>
      <c r="N27" s="26">
        <v>718446000</v>
      </c>
      <c r="O27" s="26">
        <v>372666210</v>
      </c>
      <c r="P27" s="52">
        <f t="shared" si="2"/>
        <v>0.51871151067721166</v>
      </c>
      <c r="Q27" s="26">
        <v>372666210</v>
      </c>
      <c r="R27" s="58">
        <f t="shared" si="3"/>
        <v>0.51871151067721166</v>
      </c>
      <c r="S27" s="26">
        <v>372666210</v>
      </c>
      <c r="T27" s="58">
        <f t="shared" si="4"/>
        <v>0.51871151067721166</v>
      </c>
    </row>
    <row r="28" spans="1:20" ht="16.5" customHeight="1" x14ac:dyDescent="0.2">
      <c r="A28" s="24" t="s">
        <v>2</v>
      </c>
      <c r="B28" s="24" t="s">
        <v>7</v>
      </c>
      <c r="C28" s="24" t="s">
        <v>7</v>
      </c>
      <c r="D28" s="24" t="s">
        <v>32</v>
      </c>
      <c r="E28" s="24" t="s">
        <v>24</v>
      </c>
      <c r="F28" s="24"/>
      <c r="G28" s="24"/>
      <c r="H28" s="24" t="s">
        <v>4</v>
      </c>
      <c r="I28" s="24" t="s">
        <v>5</v>
      </c>
      <c r="J28" s="24" t="s">
        <v>6</v>
      </c>
      <c r="K28" s="25" t="s">
        <v>40</v>
      </c>
      <c r="L28" s="26">
        <v>478964000</v>
      </c>
      <c r="M28" s="27">
        <v>0</v>
      </c>
      <c r="N28" s="26">
        <v>478964000</v>
      </c>
      <c r="O28" s="26">
        <v>248459092</v>
      </c>
      <c r="P28" s="52">
        <f t="shared" si="2"/>
        <v>0.51874272805471811</v>
      </c>
      <c r="Q28" s="26">
        <v>248459092</v>
      </c>
      <c r="R28" s="58">
        <f t="shared" si="3"/>
        <v>0.51874272805471811</v>
      </c>
      <c r="S28" s="26">
        <v>248459092</v>
      </c>
      <c r="T28" s="58">
        <f t="shared" si="4"/>
        <v>0.51874272805471811</v>
      </c>
    </row>
    <row r="29" spans="1:20" s="6" customFormat="1" ht="15" customHeight="1" x14ac:dyDescent="0.2">
      <c r="A29" s="20" t="s">
        <v>2</v>
      </c>
      <c r="B29" s="20" t="s">
        <v>7</v>
      </c>
      <c r="C29" s="20" t="s">
        <v>7</v>
      </c>
      <c r="D29" s="20" t="s">
        <v>41</v>
      </c>
      <c r="E29" s="20"/>
      <c r="F29" s="20"/>
      <c r="G29" s="20"/>
      <c r="H29" s="20" t="s">
        <v>4</v>
      </c>
      <c r="I29" s="20" t="s">
        <v>5</v>
      </c>
      <c r="J29" s="20" t="s">
        <v>6</v>
      </c>
      <c r="K29" s="21" t="s">
        <v>42</v>
      </c>
      <c r="L29" s="22">
        <f>+L30+L34+L35+L36</f>
        <v>2741711000</v>
      </c>
      <c r="M29" s="23">
        <v>0</v>
      </c>
      <c r="N29" s="22">
        <f t="shared" ref="N29:S29" si="8">+N30+N34+N35+N36</f>
        <v>2741711000</v>
      </c>
      <c r="O29" s="22">
        <f t="shared" si="8"/>
        <v>1443600049</v>
      </c>
      <c r="P29" s="52">
        <f t="shared" si="2"/>
        <v>0.52653253716383674</v>
      </c>
      <c r="Q29" s="22">
        <f t="shared" si="8"/>
        <v>1443600049</v>
      </c>
      <c r="R29" s="58">
        <f t="shared" si="3"/>
        <v>0.52653253716383674</v>
      </c>
      <c r="S29" s="22">
        <f t="shared" si="8"/>
        <v>1443600049</v>
      </c>
      <c r="T29" s="58">
        <f t="shared" si="4"/>
        <v>0.52653253716383674</v>
      </c>
    </row>
    <row r="30" spans="1:20" s="6" customFormat="1" ht="15" customHeight="1" x14ac:dyDescent="0.2">
      <c r="A30" s="20" t="s">
        <v>2</v>
      </c>
      <c r="B30" s="20" t="s">
        <v>7</v>
      </c>
      <c r="C30" s="20" t="s">
        <v>7</v>
      </c>
      <c r="D30" s="20" t="s">
        <v>41</v>
      </c>
      <c r="E30" s="20" t="s">
        <v>11</v>
      </c>
      <c r="F30" s="20"/>
      <c r="G30" s="20"/>
      <c r="H30" s="20" t="s">
        <v>4</v>
      </c>
      <c r="I30" s="20" t="s">
        <v>5</v>
      </c>
      <c r="J30" s="20" t="s">
        <v>6</v>
      </c>
      <c r="K30" s="21" t="s">
        <v>43</v>
      </c>
      <c r="L30" s="22">
        <f>SUM(L31:L33)</f>
        <v>1813747500</v>
      </c>
      <c r="M30" s="23">
        <v>0</v>
      </c>
      <c r="N30" s="22">
        <f t="shared" ref="N30:S30" si="9">SUM(N31:N33)</f>
        <v>1813747500</v>
      </c>
      <c r="O30" s="22">
        <f t="shared" si="9"/>
        <v>690490366</v>
      </c>
      <c r="P30" s="52">
        <f t="shared" si="2"/>
        <v>0.38069817656537086</v>
      </c>
      <c r="Q30" s="22">
        <f t="shared" si="9"/>
        <v>690490366</v>
      </c>
      <c r="R30" s="58">
        <f t="shared" si="3"/>
        <v>0.38069817656537086</v>
      </c>
      <c r="S30" s="22">
        <f t="shared" si="9"/>
        <v>690490366</v>
      </c>
      <c r="T30" s="58">
        <f t="shared" si="4"/>
        <v>0.38069817656537086</v>
      </c>
    </row>
    <row r="31" spans="1:20" ht="16.5" customHeight="1" x14ac:dyDescent="0.2">
      <c r="A31" s="24" t="s">
        <v>2</v>
      </c>
      <c r="B31" s="24" t="s">
        <v>7</v>
      </c>
      <c r="C31" s="24" t="s">
        <v>7</v>
      </c>
      <c r="D31" s="24" t="s">
        <v>41</v>
      </c>
      <c r="E31" s="24" t="s">
        <v>11</v>
      </c>
      <c r="F31" s="24" t="s">
        <v>11</v>
      </c>
      <c r="G31" s="24"/>
      <c r="H31" s="24" t="s">
        <v>4</v>
      </c>
      <c r="I31" s="24" t="s">
        <v>5</v>
      </c>
      <c r="J31" s="24" t="s">
        <v>6</v>
      </c>
      <c r="K31" s="25" t="s">
        <v>44</v>
      </c>
      <c r="L31" s="26">
        <v>1625177500</v>
      </c>
      <c r="M31" s="27">
        <v>0</v>
      </c>
      <c r="N31" s="26">
        <v>1625177500</v>
      </c>
      <c r="O31" s="26">
        <v>592410160</v>
      </c>
      <c r="P31" s="53">
        <f t="shared" si="2"/>
        <v>0.36452028163077571</v>
      </c>
      <c r="Q31" s="26">
        <v>592410160</v>
      </c>
      <c r="R31" s="59">
        <f t="shared" si="3"/>
        <v>0.36452028163077571</v>
      </c>
      <c r="S31" s="26">
        <v>592410160</v>
      </c>
      <c r="T31" s="59">
        <f t="shared" si="4"/>
        <v>0.36452028163077571</v>
      </c>
    </row>
    <row r="32" spans="1:20" ht="16.5" customHeight="1" x14ac:dyDescent="0.2">
      <c r="A32" s="24" t="s">
        <v>2</v>
      </c>
      <c r="B32" s="24" t="s">
        <v>7</v>
      </c>
      <c r="C32" s="24" t="s">
        <v>7</v>
      </c>
      <c r="D32" s="24" t="s">
        <v>41</v>
      </c>
      <c r="E32" s="24" t="s">
        <v>11</v>
      </c>
      <c r="F32" s="24" t="s">
        <v>14</v>
      </c>
      <c r="G32" s="24"/>
      <c r="H32" s="24" t="s">
        <v>4</v>
      </c>
      <c r="I32" s="24" t="s">
        <v>5</v>
      </c>
      <c r="J32" s="24" t="s">
        <v>6</v>
      </c>
      <c r="K32" s="25" t="s">
        <v>45</v>
      </c>
      <c r="L32" s="26">
        <v>100000000</v>
      </c>
      <c r="M32" s="27">
        <v>0</v>
      </c>
      <c r="N32" s="26">
        <v>100000000</v>
      </c>
      <c r="O32" s="26">
        <v>56117819</v>
      </c>
      <c r="P32" s="53">
        <f t="shared" si="2"/>
        <v>0.56117819000000002</v>
      </c>
      <c r="Q32" s="26">
        <v>56117819</v>
      </c>
      <c r="R32" s="59">
        <f t="shared" si="3"/>
        <v>0.56117819000000002</v>
      </c>
      <c r="S32" s="26">
        <v>56117819</v>
      </c>
      <c r="T32" s="59">
        <f t="shared" si="4"/>
        <v>0.56117819000000002</v>
      </c>
    </row>
    <row r="33" spans="1:20" ht="15" customHeight="1" x14ac:dyDescent="0.2">
      <c r="A33" s="24" t="s">
        <v>2</v>
      </c>
      <c r="B33" s="24" t="s">
        <v>7</v>
      </c>
      <c r="C33" s="24" t="s">
        <v>7</v>
      </c>
      <c r="D33" s="24" t="s">
        <v>41</v>
      </c>
      <c r="E33" s="24" t="s">
        <v>11</v>
      </c>
      <c r="F33" s="24" t="s">
        <v>16</v>
      </c>
      <c r="G33" s="24"/>
      <c r="H33" s="24" t="s">
        <v>4</v>
      </c>
      <c r="I33" s="24" t="s">
        <v>5</v>
      </c>
      <c r="J33" s="24" t="s">
        <v>6</v>
      </c>
      <c r="K33" s="25" t="s">
        <v>46</v>
      </c>
      <c r="L33" s="26">
        <v>88570000</v>
      </c>
      <c r="M33" s="27">
        <v>0</v>
      </c>
      <c r="N33" s="26">
        <v>88570000</v>
      </c>
      <c r="O33" s="26">
        <v>41962387</v>
      </c>
      <c r="P33" s="53">
        <f t="shared" si="2"/>
        <v>0.47377652704075873</v>
      </c>
      <c r="Q33" s="26">
        <v>41962387</v>
      </c>
      <c r="R33" s="59">
        <f t="shared" si="3"/>
        <v>0.47377652704075873</v>
      </c>
      <c r="S33" s="26">
        <v>41962387</v>
      </c>
      <c r="T33" s="59">
        <f t="shared" si="4"/>
        <v>0.47377652704075873</v>
      </c>
    </row>
    <row r="34" spans="1:20" ht="16.5" customHeight="1" x14ac:dyDescent="0.2">
      <c r="A34" s="24" t="s">
        <v>2</v>
      </c>
      <c r="B34" s="24" t="s">
        <v>7</v>
      </c>
      <c r="C34" s="24" t="s">
        <v>7</v>
      </c>
      <c r="D34" s="24" t="s">
        <v>41</v>
      </c>
      <c r="E34" s="24" t="s">
        <v>14</v>
      </c>
      <c r="F34" s="24"/>
      <c r="G34" s="24"/>
      <c r="H34" s="24" t="s">
        <v>4</v>
      </c>
      <c r="I34" s="24" t="s">
        <v>5</v>
      </c>
      <c r="J34" s="24" t="s">
        <v>6</v>
      </c>
      <c r="K34" s="25" t="s">
        <v>47</v>
      </c>
      <c r="L34" s="26">
        <v>762468000</v>
      </c>
      <c r="M34" s="27">
        <v>0</v>
      </c>
      <c r="N34" s="26">
        <v>762468000</v>
      </c>
      <c r="O34" s="26">
        <v>688258059</v>
      </c>
      <c r="P34" s="53">
        <f t="shared" si="2"/>
        <v>0.90267140260312562</v>
      </c>
      <c r="Q34" s="26">
        <v>688258059</v>
      </c>
      <c r="R34" s="59">
        <f t="shared" si="3"/>
        <v>0.90267140260312562</v>
      </c>
      <c r="S34" s="26">
        <v>688258059</v>
      </c>
      <c r="T34" s="59">
        <f t="shared" si="4"/>
        <v>0.90267140260312562</v>
      </c>
    </row>
    <row r="35" spans="1:20" ht="15" customHeight="1" x14ac:dyDescent="0.2">
      <c r="A35" s="24" t="s">
        <v>2</v>
      </c>
      <c r="B35" s="24" t="s">
        <v>7</v>
      </c>
      <c r="C35" s="24" t="s">
        <v>7</v>
      </c>
      <c r="D35" s="24" t="s">
        <v>41</v>
      </c>
      <c r="E35" s="24" t="s">
        <v>48</v>
      </c>
      <c r="F35" s="24"/>
      <c r="G35" s="24"/>
      <c r="H35" s="24" t="s">
        <v>4</v>
      </c>
      <c r="I35" s="24" t="s">
        <v>5</v>
      </c>
      <c r="J35" s="24" t="s">
        <v>6</v>
      </c>
      <c r="K35" s="25" t="s">
        <v>49</v>
      </c>
      <c r="L35" s="26">
        <v>35587500</v>
      </c>
      <c r="M35" s="27">
        <v>0</v>
      </c>
      <c r="N35" s="26">
        <v>35587500</v>
      </c>
      <c r="O35" s="27">
        <v>0</v>
      </c>
      <c r="P35" s="53">
        <f t="shared" si="2"/>
        <v>0</v>
      </c>
      <c r="Q35" s="27">
        <v>0</v>
      </c>
      <c r="R35" s="59">
        <f t="shared" si="3"/>
        <v>0</v>
      </c>
      <c r="S35" s="27">
        <v>0</v>
      </c>
      <c r="T35" s="59">
        <f t="shared" si="4"/>
        <v>0</v>
      </c>
    </row>
    <row r="36" spans="1:20" ht="16.5" customHeight="1" x14ac:dyDescent="0.2">
      <c r="A36" s="24" t="s">
        <v>2</v>
      </c>
      <c r="B36" s="24" t="s">
        <v>7</v>
      </c>
      <c r="C36" s="24" t="s">
        <v>7</v>
      </c>
      <c r="D36" s="24" t="s">
        <v>41</v>
      </c>
      <c r="E36" s="24" t="s">
        <v>50</v>
      </c>
      <c r="F36" s="24"/>
      <c r="G36" s="24"/>
      <c r="H36" s="24" t="s">
        <v>4</v>
      </c>
      <c r="I36" s="24" t="s">
        <v>5</v>
      </c>
      <c r="J36" s="24" t="s">
        <v>6</v>
      </c>
      <c r="K36" s="25" t="s">
        <v>51</v>
      </c>
      <c r="L36" s="26">
        <v>129908000</v>
      </c>
      <c r="M36" s="27">
        <v>0</v>
      </c>
      <c r="N36" s="26">
        <v>129908000</v>
      </c>
      <c r="O36" s="26">
        <v>64851624</v>
      </c>
      <c r="P36" s="53">
        <f t="shared" si="2"/>
        <v>0.49921193459987068</v>
      </c>
      <c r="Q36" s="26">
        <v>64851624</v>
      </c>
      <c r="R36" s="59">
        <f t="shared" si="3"/>
        <v>0.49921193459987068</v>
      </c>
      <c r="S36" s="26">
        <v>64851624</v>
      </c>
      <c r="T36" s="59">
        <f t="shared" si="4"/>
        <v>0.49921193459987068</v>
      </c>
    </row>
    <row r="37" spans="1:20" ht="16.5" customHeight="1" x14ac:dyDescent="0.2">
      <c r="A37" s="28" t="s">
        <v>2</v>
      </c>
      <c r="B37" s="28" t="s">
        <v>7</v>
      </c>
      <c r="C37" s="28" t="s">
        <v>7</v>
      </c>
      <c r="D37" s="28" t="s">
        <v>88</v>
      </c>
      <c r="E37" s="28"/>
      <c r="F37" s="28"/>
      <c r="G37" s="29"/>
      <c r="H37" s="30"/>
      <c r="I37" s="30"/>
      <c r="J37" s="30"/>
      <c r="K37" s="21" t="s">
        <v>155</v>
      </c>
      <c r="L37" s="31">
        <v>1708627000</v>
      </c>
      <c r="M37" s="31">
        <v>1708627000</v>
      </c>
      <c r="N37" s="23">
        <v>0</v>
      </c>
      <c r="O37" s="23">
        <v>0</v>
      </c>
      <c r="P37" s="52">
        <f t="shared" si="2"/>
        <v>0</v>
      </c>
      <c r="Q37" s="23">
        <v>0</v>
      </c>
      <c r="R37" s="58">
        <f t="shared" si="3"/>
        <v>0</v>
      </c>
      <c r="S37" s="23">
        <v>0</v>
      </c>
      <c r="T37" s="58">
        <f t="shared" si="4"/>
        <v>0</v>
      </c>
    </row>
    <row r="38" spans="1:20" s="6" customFormat="1" ht="16.5" customHeight="1" x14ac:dyDescent="0.2">
      <c r="A38" s="20" t="s">
        <v>2</v>
      </c>
      <c r="B38" s="20" t="s">
        <v>32</v>
      </c>
      <c r="C38" s="20"/>
      <c r="D38" s="20"/>
      <c r="E38" s="20"/>
      <c r="F38" s="20"/>
      <c r="G38" s="20"/>
      <c r="H38" s="20" t="s">
        <v>4</v>
      </c>
      <c r="I38" s="20" t="s">
        <v>5</v>
      </c>
      <c r="J38" s="20" t="s">
        <v>6</v>
      </c>
      <c r="K38" s="21" t="s">
        <v>52</v>
      </c>
      <c r="L38" s="22">
        <f>+L39+L45</f>
        <v>2457561000</v>
      </c>
      <c r="M38" s="23">
        <v>0</v>
      </c>
      <c r="N38" s="22">
        <f t="shared" ref="N38:S38" si="10">+N39+N45</f>
        <v>1998152779.3699999</v>
      </c>
      <c r="O38" s="22">
        <f t="shared" si="10"/>
        <v>1156291132.3699999</v>
      </c>
      <c r="P38" s="52">
        <f t="shared" si="2"/>
        <v>0.47050353271800777</v>
      </c>
      <c r="Q38" s="22">
        <f t="shared" si="10"/>
        <v>679176221.25</v>
      </c>
      <c r="R38" s="58">
        <f t="shared" si="3"/>
        <v>0.27636189752767071</v>
      </c>
      <c r="S38" s="22">
        <f t="shared" si="10"/>
        <v>679176221.25</v>
      </c>
      <c r="T38" s="58">
        <f t="shared" si="4"/>
        <v>0.27636189752767071</v>
      </c>
    </row>
    <row r="39" spans="1:20" s="6" customFormat="1" ht="15" customHeight="1" x14ac:dyDescent="0.2">
      <c r="A39" s="20" t="s">
        <v>2</v>
      </c>
      <c r="B39" s="20" t="s">
        <v>32</v>
      </c>
      <c r="C39" s="20" t="s">
        <v>7</v>
      </c>
      <c r="D39" s="20"/>
      <c r="E39" s="20"/>
      <c r="F39" s="20"/>
      <c r="G39" s="20"/>
      <c r="H39" s="20" t="s">
        <v>4</v>
      </c>
      <c r="I39" s="20" t="s">
        <v>5</v>
      </c>
      <c r="J39" s="20" t="s">
        <v>6</v>
      </c>
      <c r="K39" s="21" t="s">
        <v>53</v>
      </c>
      <c r="L39" s="22">
        <f>+L40</f>
        <v>284200000</v>
      </c>
      <c r="M39" s="23">
        <v>0</v>
      </c>
      <c r="N39" s="22">
        <f t="shared" ref="N39:S39" si="11">+N40</f>
        <v>233057038</v>
      </c>
      <c r="O39" s="22">
        <f t="shared" si="11"/>
        <v>4005838</v>
      </c>
      <c r="P39" s="52">
        <f t="shared" si="2"/>
        <v>1.4095137227304716E-2</v>
      </c>
      <c r="Q39" s="22">
        <f t="shared" si="11"/>
        <v>4005838</v>
      </c>
      <c r="R39" s="58">
        <f t="shared" si="3"/>
        <v>1.4095137227304716E-2</v>
      </c>
      <c r="S39" s="22">
        <f t="shared" si="11"/>
        <v>4005838</v>
      </c>
      <c r="T39" s="58">
        <f t="shared" si="4"/>
        <v>1.4095137227304716E-2</v>
      </c>
    </row>
    <row r="40" spans="1:20" s="6" customFormat="1" ht="15" customHeight="1" x14ac:dyDescent="0.2">
      <c r="A40" s="20" t="s">
        <v>2</v>
      </c>
      <c r="B40" s="20" t="s">
        <v>32</v>
      </c>
      <c r="C40" s="20" t="s">
        <v>7</v>
      </c>
      <c r="D40" s="20" t="s">
        <v>7</v>
      </c>
      <c r="E40" s="20"/>
      <c r="F40" s="20"/>
      <c r="G40" s="20"/>
      <c r="H40" s="20" t="s">
        <v>4</v>
      </c>
      <c r="I40" s="20" t="s">
        <v>5</v>
      </c>
      <c r="J40" s="20" t="s">
        <v>6</v>
      </c>
      <c r="K40" s="21" t="s">
        <v>54</v>
      </c>
      <c r="L40" s="22">
        <f>+L41+L43</f>
        <v>284200000</v>
      </c>
      <c r="M40" s="23">
        <v>0</v>
      </c>
      <c r="N40" s="22">
        <f t="shared" ref="N40:S40" si="12">+N41+N43</f>
        <v>233057038</v>
      </c>
      <c r="O40" s="22">
        <f t="shared" si="12"/>
        <v>4005838</v>
      </c>
      <c r="P40" s="52">
        <f t="shared" si="2"/>
        <v>1.4095137227304716E-2</v>
      </c>
      <c r="Q40" s="22">
        <f t="shared" si="12"/>
        <v>4005838</v>
      </c>
      <c r="R40" s="58">
        <f t="shared" si="3"/>
        <v>1.4095137227304716E-2</v>
      </c>
      <c r="S40" s="22">
        <f t="shared" si="12"/>
        <v>4005838</v>
      </c>
      <c r="T40" s="58">
        <f t="shared" si="4"/>
        <v>1.4095137227304716E-2</v>
      </c>
    </row>
    <row r="41" spans="1:20" s="6" customFormat="1" ht="15" customHeight="1" x14ac:dyDescent="0.2">
      <c r="A41" s="20" t="s">
        <v>2</v>
      </c>
      <c r="B41" s="20" t="s">
        <v>32</v>
      </c>
      <c r="C41" s="20" t="s">
        <v>7</v>
      </c>
      <c r="D41" s="20" t="s">
        <v>7</v>
      </c>
      <c r="E41" s="20" t="s">
        <v>16</v>
      </c>
      <c r="F41" s="20"/>
      <c r="G41" s="20"/>
      <c r="H41" s="20" t="s">
        <v>4</v>
      </c>
      <c r="I41" s="20" t="s">
        <v>5</v>
      </c>
      <c r="J41" s="20" t="s">
        <v>6</v>
      </c>
      <c r="K41" s="21" t="s">
        <v>55</v>
      </c>
      <c r="L41" s="22">
        <f>+L42</f>
        <v>36100000</v>
      </c>
      <c r="M41" s="23">
        <v>0</v>
      </c>
      <c r="N41" s="23">
        <v>0</v>
      </c>
      <c r="O41" s="23">
        <v>0</v>
      </c>
      <c r="P41" s="52">
        <f t="shared" si="2"/>
        <v>0</v>
      </c>
      <c r="Q41" s="23">
        <v>0</v>
      </c>
      <c r="R41" s="58">
        <f t="shared" si="3"/>
        <v>0</v>
      </c>
      <c r="S41" s="23">
        <v>0</v>
      </c>
      <c r="T41" s="58">
        <f t="shared" si="4"/>
        <v>0</v>
      </c>
    </row>
    <row r="42" spans="1:20" ht="15" customHeight="1" x14ac:dyDescent="0.2">
      <c r="A42" s="24" t="s">
        <v>2</v>
      </c>
      <c r="B42" s="24" t="s">
        <v>32</v>
      </c>
      <c r="C42" s="24" t="s">
        <v>7</v>
      </c>
      <c r="D42" s="24" t="s">
        <v>7</v>
      </c>
      <c r="E42" s="24" t="s">
        <v>16</v>
      </c>
      <c r="F42" s="24" t="s">
        <v>26</v>
      </c>
      <c r="G42" s="24"/>
      <c r="H42" s="24" t="s">
        <v>4</v>
      </c>
      <c r="I42" s="24" t="s">
        <v>5</v>
      </c>
      <c r="J42" s="24" t="s">
        <v>6</v>
      </c>
      <c r="K42" s="25" t="s">
        <v>56</v>
      </c>
      <c r="L42" s="26">
        <v>36100000</v>
      </c>
      <c r="M42" s="27">
        <v>0</v>
      </c>
      <c r="N42" s="27">
        <v>0</v>
      </c>
      <c r="O42" s="27">
        <v>0</v>
      </c>
      <c r="P42" s="53">
        <f t="shared" si="2"/>
        <v>0</v>
      </c>
      <c r="Q42" s="27">
        <v>0</v>
      </c>
      <c r="R42" s="59">
        <f t="shared" si="3"/>
        <v>0</v>
      </c>
      <c r="S42" s="27">
        <v>0</v>
      </c>
      <c r="T42" s="59">
        <f t="shared" si="4"/>
        <v>0</v>
      </c>
    </row>
    <row r="43" spans="1:20" s="6" customFormat="1" ht="15" customHeight="1" x14ac:dyDescent="0.2">
      <c r="A43" s="20" t="s">
        <v>2</v>
      </c>
      <c r="B43" s="20" t="s">
        <v>32</v>
      </c>
      <c r="C43" s="20" t="s">
        <v>7</v>
      </c>
      <c r="D43" s="20" t="s">
        <v>7</v>
      </c>
      <c r="E43" s="20" t="s">
        <v>18</v>
      </c>
      <c r="F43" s="20"/>
      <c r="G43" s="20"/>
      <c r="H43" s="20" t="s">
        <v>4</v>
      </c>
      <c r="I43" s="20" t="s">
        <v>5</v>
      </c>
      <c r="J43" s="20" t="s">
        <v>6</v>
      </c>
      <c r="K43" s="21" t="s">
        <v>57</v>
      </c>
      <c r="L43" s="32">
        <f>+L44</f>
        <v>248100000</v>
      </c>
      <c r="M43" s="23">
        <v>0</v>
      </c>
      <c r="N43" s="32">
        <f t="shared" ref="N43:S43" si="13">+N44</f>
        <v>233057038</v>
      </c>
      <c r="O43" s="32">
        <f t="shared" si="13"/>
        <v>4005838</v>
      </c>
      <c r="P43" s="52">
        <f t="shared" si="2"/>
        <v>1.6146062071745265E-2</v>
      </c>
      <c r="Q43" s="32">
        <f t="shared" si="13"/>
        <v>4005838</v>
      </c>
      <c r="R43" s="58">
        <f t="shared" si="3"/>
        <v>1.6146062071745265E-2</v>
      </c>
      <c r="S43" s="32">
        <f t="shared" si="13"/>
        <v>4005838</v>
      </c>
      <c r="T43" s="58">
        <f t="shared" si="4"/>
        <v>1.6146062071745265E-2</v>
      </c>
    </row>
    <row r="44" spans="1:20" ht="16.5" customHeight="1" x14ac:dyDescent="0.2">
      <c r="A44" s="24" t="s">
        <v>2</v>
      </c>
      <c r="B44" s="24" t="s">
        <v>32</v>
      </c>
      <c r="C44" s="24" t="s">
        <v>7</v>
      </c>
      <c r="D44" s="24" t="s">
        <v>7</v>
      </c>
      <c r="E44" s="24" t="s">
        <v>18</v>
      </c>
      <c r="F44" s="24" t="s">
        <v>24</v>
      </c>
      <c r="G44" s="24"/>
      <c r="H44" s="24" t="s">
        <v>4</v>
      </c>
      <c r="I44" s="24" t="s">
        <v>5</v>
      </c>
      <c r="J44" s="24" t="s">
        <v>6</v>
      </c>
      <c r="K44" s="25" t="s">
        <v>58</v>
      </c>
      <c r="L44" s="26">
        <v>248100000</v>
      </c>
      <c r="M44" s="27">
        <v>0</v>
      </c>
      <c r="N44" s="26">
        <v>233057038</v>
      </c>
      <c r="O44" s="26">
        <v>4005838</v>
      </c>
      <c r="P44" s="53">
        <f t="shared" si="2"/>
        <v>1.6146062071745265E-2</v>
      </c>
      <c r="Q44" s="26">
        <v>4005838</v>
      </c>
      <c r="R44" s="59">
        <f t="shared" si="3"/>
        <v>1.6146062071745265E-2</v>
      </c>
      <c r="S44" s="26">
        <v>4005838</v>
      </c>
      <c r="T44" s="59">
        <f t="shared" si="4"/>
        <v>1.6146062071745265E-2</v>
      </c>
    </row>
    <row r="45" spans="1:20" s="6" customFormat="1" ht="15" customHeight="1" x14ac:dyDescent="0.2">
      <c r="A45" s="20" t="s">
        <v>2</v>
      </c>
      <c r="B45" s="20" t="s">
        <v>32</v>
      </c>
      <c r="C45" s="20" t="s">
        <v>32</v>
      </c>
      <c r="D45" s="20"/>
      <c r="E45" s="20"/>
      <c r="F45" s="20"/>
      <c r="G45" s="20"/>
      <c r="H45" s="20" t="s">
        <v>4</v>
      </c>
      <c r="I45" s="20" t="s">
        <v>5</v>
      </c>
      <c r="J45" s="20" t="s">
        <v>6</v>
      </c>
      <c r="K45" s="21" t="s">
        <v>59</v>
      </c>
      <c r="L45" s="22">
        <f>+L46+L56</f>
        <v>2173361000</v>
      </c>
      <c r="M45" s="23">
        <v>0</v>
      </c>
      <c r="N45" s="22">
        <f t="shared" ref="N45:S45" si="14">+N46+N56</f>
        <v>1765095741.3699999</v>
      </c>
      <c r="O45" s="22">
        <f t="shared" si="14"/>
        <v>1152285294.3699999</v>
      </c>
      <c r="P45" s="52">
        <f t="shared" si="2"/>
        <v>0.53018587081023349</v>
      </c>
      <c r="Q45" s="22">
        <f t="shared" si="14"/>
        <v>675170383.25</v>
      </c>
      <c r="R45" s="58">
        <f t="shared" si="3"/>
        <v>0.3106572646007727</v>
      </c>
      <c r="S45" s="22">
        <f t="shared" si="14"/>
        <v>675170383.25</v>
      </c>
      <c r="T45" s="58">
        <f t="shared" si="4"/>
        <v>0.3106572646007727</v>
      </c>
    </row>
    <row r="46" spans="1:20" s="6" customFormat="1" ht="15" customHeight="1" x14ac:dyDescent="0.2">
      <c r="A46" s="20" t="s">
        <v>2</v>
      </c>
      <c r="B46" s="20" t="s">
        <v>32</v>
      </c>
      <c r="C46" s="20" t="s">
        <v>32</v>
      </c>
      <c r="D46" s="20" t="s">
        <v>7</v>
      </c>
      <c r="E46" s="20"/>
      <c r="F46" s="20"/>
      <c r="G46" s="20"/>
      <c r="H46" s="20" t="s">
        <v>4</v>
      </c>
      <c r="I46" s="20" t="s">
        <v>5</v>
      </c>
      <c r="J46" s="20" t="s">
        <v>6</v>
      </c>
      <c r="K46" s="21" t="s">
        <v>60</v>
      </c>
      <c r="L46" s="22">
        <f>+L47+L50+L54</f>
        <v>81600000</v>
      </c>
      <c r="M46" s="23">
        <v>0</v>
      </c>
      <c r="N46" s="22">
        <f t="shared" ref="N46:S46" si="15">+N47+N50+N54</f>
        <v>71449293</v>
      </c>
      <c r="O46" s="22">
        <f t="shared" si="15"/>
        <v>49000456</v>
      </c>
      <c r="P46" s="52">
        <f t="shared" si="2"/>
        <v>0.60049578431372552</v>
      </c>
      <c r="Q46" s="22">
        <f t="shared" si="15"/>
        <v>22615150.93</v>
      </c>
      <c r="R46" s="58">
        <f t="shared" si="3"/>
        <v>0.27714645747549022</v>
      </c>
      <c r="S46" s="22">
        <f t="shared" si="15"/>
        <v>22615150.93</v>
      </c>
      <c r="T46" s="58">
        <f t="shared" si="4"/>
        <v>0.27714645747549022</v>
      </c>
    </row>
    <row r="47" spans="1:20" s="6" customFormat="1" ht="15" customHeight="1" x14ac:dyDescent="0.2">
      <c r="A47" s="20" t="s">
        <v>2</v>
      </c>
      <c r="B47" s="20" t="s">
        <v>32</v>
      </c>
      <c r="C47" s="20" t="s">
        <v>32</v>
      </c>
      <c r="D47" s="20" t="s">
        <v>7</v>
      </c>
      <c r="E47" s="20" t="s">
        <v>14</v>
      </c>
      <c r="F47" s="20"/>
      <c r="G47" s="20"/>
      <c r="H47" s="20" t="s">
        <v>4</v>
      </c>
      <c r="I47" s="20" t="s">
        <v>5</v>
      </c>
      <c r="J47" s="20" t="s">
        <v>6</v>
      </c>
      <c r="K47" s="21" t="s">
        <v>61</v>
      </c>
      <c r="L47" s="22">
        <f>+L48+L49</f>
        <v>24000000</v>
      </c>
      <c r="M47" s="23">
        <v>0</v>
      </c>
      <c r="N47" s="22">
        <f t="shared" ref="N47:S47" si="16">+N48+N49</f>
        <v>21942125</v>
      </c>
      <c r="O47" s="22">
        <f t="shared" si="16"/>
        <v>3825038</v>
      </c>
      <c r="P47" s="52">
        <f t="shared" si="2"/>
        <v>0.15937658333333332</v>
      </c>
      <c r="Q47" s="22">
        <f t="shared" si="16"/>
        <v>3825038</v>
      </c>
      <c r="R47" s="58">
        <f t="shared" si="3"/>
        <v>0.15937658333333332</v>
      </c>
      <c r="S47" s="22">
        <f t="shared" si="16"/>
        <v>3825038</v>
      </c>
      <c r="T47" s="58">
        <f t="shared" si="4"/>
        <v>0.15937658333333332</v>
      </c>
    </row>
    <row r="48" spans="1:20" ht="15" customHeight="1" x14ac:dyDescent="0.2">
      <c r="A48" s="24" t="s">
        <v>2</v>
      </c>
      <c r="B48" s="24" t="s">
        <v>32</v>
      </c>
      <c r="C48" s="24" t="s">
        <v>32</v>
      </c>
      <c r="D48" s="24" t="s">
        <v>7</v>
      </c>
      <c r="E48" s="24" t="s">
        <v>14</v>
      </c>
      <c r="F48" s="24" t="s">
        <v>16</v>
      </c>
      <c r="G48" s="24"/>
      <c r="H48" s="24" t="s">
        <v>4</v>
      </c>
      <c r="I48" s="24" t="s">
        <v>5</v>
      </c>
      <c r="J48" s="24" t="s">
        <v>6</v>
      </c>
      <c r="K48" s="25" t="s">
        <v>62</v>
      </c>
      <c r="L48" s="26">
        <v>5000000</v>
      </c>
      <c r="M48" s="27">
        <v>0</v>
      </c>
      <c r="N48" s="26">
        <v>3825038</v>
      </c>
      <c r="O48" s="26">
        <v>3825038</v>
      </c>
      <c r="P48" s="53">
        <f t="shared" si="2"/>
        <v>0.76500760000000001</v>
      </c>
      <c r="Q48" s="26">
        <v>3825038</v>
      </c>
      <c r="R48" s="59">
        <f t="shared" si="3"/>
        <v>0.76500760000000001</v>
      </c>
      <c r="S48" s="26">
        <v>3825038</v>
      </c>
      <c r="T48" s="59">
        <f t="shared" si="4"/>
        <v>0.76500760000000001</v>
      </c>
    </row>
    <row r="49" spans="1:20" ht="15" customHeight="1" x14ac:dyDescent="0.2">
      <c r="A49" s="24" t="s">
        <v>2</v>
      </c>
      <c r="B49" s="24" t="s">
        <v>32</v>
      </c>
      <c r="C49" s="24" t="s">
        <v>32</v>
      </c>
      <c r="D49" s="24" t="s">
        <v>7</v>
      </c>
      <c r="E49" s="24" t="s">
        <v>14</v>
      </c>
      <c r="F49" s="24" t="s">
        <v>26</v>
      </c>
      <c r="G49" s="24"/>
      <c r="H49" s="24" t="s">
        <v>4</v>
      </c>
      <c r="I49" s="24" t="s">
        <v>5</v>
      </c>
      <c r="J49" s="24" t="s">
        <v>6</v>
      </c>
      <c r="K49" s="25" t="s">
        <v>63</v>
      </c>
      <c r="L49" s="26">
        <v>19000000</v>
      </c>
      <c r="M49" s="27">
        <v>0</v>
      </c>
      <c r="N49" s="26">
        <v>18117087</v>
      </c>
      <c r="O49" s="27">
        <v>0</v>
      </c>
      <c r="P49" s="53">
        <f t="shared" si="2"/>
        <v>0</v>
      </c>
      <c r="Q49" s="27">
        <v>0</v>
      </c>
      <c r="R49" s="59">
        <f t="shared" si="3"/>
        <v>0</v>
      </c>
      <c r="S49" s="27">
        <v>0</v>
      </c>
      <c r="T49" s="59">
        <f t="shared" si="4"/>
        <v>0</v>
      </c>
    </row>
    <row r="50" spans="1:20" s="6" customFormat="1" ht="15" customHeight="1" x14ac:dyDescent="0.2">
      <c r="A50" s="20" t="s">
        <v>2</v>
      </c>
      <c r="B50" s="20" t="s">
        <v>32</v>
      </c>
      <c r="C50" s="20" t="s">
        <v>32</v>
      </c>
      <c r="D50" s="20" t="s">
        <v>7</v>
      </c>
      <c r="E50" s="20" t="s">
        <v>16</v>
      </c>
      <c r="F50" s="20"/>
      <c r="G50" s="20"/>
      <c r="H50" s="20" t="s">
        <v>4</v>
      </c>
      <c r="I50" s="20" t="s">
        <v>5</v>
      </c>
      <c r="J50" s="20" t="s">
        <v>6</v>
      </c>
      <c r="K50" s="21" t="s">
        <v>64</v>
      </c>
      <c r="L50" s="22">
        <f>+L51+L52+L53</f>
        <v>56600000</v>
      </c>
      <c r="M50" s="23">
        <v>0</v>
      </c>
      <c r="N50" s="22">
        <f t="shared" ref="N50:S50" si="17">+N51+N52+N53</f>
        <v>49254868</v>
      </c>
      <c r="O50" s="22">
        <f t="shared" si="17"/>
        <v>44923118</v>
      </c>
      <c r="P50" s="52">
        <f t="shared" si="2"/>
        <v>0.79369466431095403</v>
      </c>
      <c r="Q50" s="22">
        <f t="shared" si="17"/>
        <v>18537812.93</v>
      </c>
      <c r="R50" s="58">
        <f t="shared" si="3"/>
        <v>0.32752319664310953</v>
      </c>
      <c r="S50" s="22">
        <f t="shared" si="17"/>
        <v>18537812.93</v>
      </c>
      <c r="T50" s="58">
        <f t="shared" si="4"/>
        <v>0.32752319664310953</v>
      </c>
    </row>
    <row r="51" spans="1:20" ht="16.5" customHeight="1" x14ac:dyDescent="0.2">
      <c r="A51" s="24" t="s">
        <v>2</v>
      </c>
      <c r="B51" s="24" t="s">
        <v>32</v>
      </c>
      <c r="C51" s="24" t="s">
        <v>32</v>
      </c>
      <c r="D51" s="24" t="s">
        <v>7</v>
      </c>
      <c r="E51" s="24" t="s">
        <v>16</v>
      </c>
      <c r="F51" s="24" t="s">
        <v>16</v>
      </c>
      <c r="G51" s="24"/>
      <c r="H51" s="24" t="s">
        <v>4</v>
      </c>
      <c r="I51" s="24" t="s">
        <v>5</v>
      </c>
      <c r="J51" s="24" t="s">
        <v>6</v>
      </c>
      <c r="K51" s="25" t="s">
        <v>65</v>
      </c>
      <c r="L51" s="26">
        <v>32600000</v>
      </c>
      <c r="M51" s="27">
        <v>0</v>
      </c>
      <c r="N51" s="26">
        <v>31535922</v>
      </c>
      <c r="O51" s="26">
        <v>31535922</v>
      </c>
      <c r="P51" s="53">
        <f t="shared" si="2"/>
        <v>0.96735957055214727</v>
      </c>
      <c r="Q51" s="26">
        <v>11286172.93</v>
      </c>
      <c r="R51" s="59">
        <f t="shared" si="3"/>
        <v>0.34620162361963192</v>
      </c>
      <c r="S51" s="26">
        <v>11286172.93</v>
      </c>
      <c r="T51" s="59">
        <f t="shared" si="4"/>
        <v>0.34620162361963192</v>
      </c>
    </row>
    <row r="52" spans="1:20" ht="15" customHeight="1" x14ac:dyDescent="0.2">
      <c r="A52" s="24" t="s">
        <v>2</v>
      </c>
      <c r="B52" s="24" t="s">
        <v>32</v>
      </c>
      <c r="C52" s="24" t="s">
        <v>32</v>
      </c>
      <c r="D52" s="24" t="s">
        <v>7</v>
      </c>
      <c r="E52" s="24" t="s">
        <v>16</v>
      </c>
      <c r="F52" s="24" t="s">
        <v>20</v>
      </c>
      <c r="G52" s="24"/>
      <c r="H52" s="24" t="s">
        <v>4</v>
      </c>
      <c r="I52" s="24" t="s">
        <v>5</v>
      </c>
      <c r="J52" s="24" t="s">
        <v>6</v>
      </c>
      <c r="K52" s="25" t="s">
        <v>66</v>
      </c>
      <c r="L52" s="26">
        <v>2000000</v>
      </c>
      <c r="M52" s="27">
        <v>0</v>
      </c>
      <c r="N52" s="27">
        <v>0</v>
      </c>
      <c r="O52" s="27">
        <v>0</v>
      </c>
      <c r="P52" s="53">
        <f t="shared" si="2"/>
        <v>0</v>
      </c>
      <c r="Q52" s="27">
        <v>0</v>
      </c>
      <c r="R52" s="59">
        <f t="shared" si="3"/>
        <v>0</v>
      </c>
      <c r="S52" s="27">
        <v>0</v>
      </c>
      <c r="T52" s="59">
        <f t="shared" si="4"/>
        <v>0</v>
      </c>
    </row>
    <row r="53" spans="1:20" ht="16.5" customHeight="1" x14ac:dyDescent="0.2">
      <c r="A53" s="24" t="s">
        <v>2</v>
      </c>
      <c r="B53" s="24" t="s">
        <v>32</v>
      </c>
      <c r="C53" s="24" t="s">
        <v>32</v>
      </c>
      <c r="D53" s="24" t="s">
        <v>7</v>
      </c>
      <c r="E53" s="24" t="s">
        <v>16</v>
      </c>
      <c r="F53" s="24" t="s">
        <v>26</v>
      </c>
      <c r="G53" s="24"/>
      <c r="H53" s="24" t="s">
        <v>4</v>
      </c>
      <c r="I53" s="24" t="s">
        <v>5</v>
      </c>
      <c r="J53" s="24" t="s">
        <v>6</v>
      </c>
      <c r="K53" s="25" t="s">
        <v>67</v>
      </c>
      <c r="L53" s="26">
        <v>22000000</v>
      </c>
      <c r="M53" s="27">
        <v>0</v>
      </c>
      <c r="N53" s="26">
        <v>17718946</v>
      </c>
      <c r="O53" s="26">
        <v>13387196</v>
      </c>
      <c r="P53" s="53">
        <f t="shared" si="2"/>
        <v>0.60850890909090904</v>
      </c>
      <c r="Q53" s="26">
        <v>7251640</v>
      </c>
      <c r="R53" s="59">
        <f t="shared" si="3"/>
        <v>0.32962000000000002</v>
      </c>
      <c r="S53" s="26">
        <v>7251640</v>
      </c>
      <c r="T53" s="59">
        <f t="shared" si="4"/>
        <v>0.32962000000000002</v>
      </c>
    </row>
    <row r="54" spans="1:20" s="6" customFormat="1" ht="15" customHeight="1" x14ac:dyDescent="0.2">
      <c r="A54" s="20" t="s">
        <v>2</v>
      </c>
      <c r="B54" s="20" t="s">
        <v>32</v>
      </c>
      <c r="C54" s="20" t="s">
        <v>32</v>
      </c>
      <c r="D54" s="20" t="s">
        <v>7</v>
      </c>
      <c r="E54" s="20" t="s">
        <v>18</v>
      </c>
      <c r="F54" s="20"/>
      <c r="G54" s="20"/>
      <c r="H54" s="20" t="s">
        <v>4</v>
      </c>
      <c r="I54" s="20" t="s">
        <v>5</v>
      </c>
      <c r="J54" s="20" t="s">
        <v>6</v>
      </c>
      <c r="K54" s="21" t="s">
        <v>68</v>
      </c>
      <c r="L54" s="22">
        <f>+L55</f>
        <v>1000000</v>
      </c>
      <c r="M54" s="23">
        <v>0</v>
      </c>
      <c r="N54" s="22">
        <f t="shared" ref="N54:S54" si="18">+N55</f>
        <v>252300</v>
      </c>
      <c r="O54" s="22">
        <f t="shared" si="18"/>
        <v>252300</v>
      </c>
      <c r="P54" s="52">
        <f t="shared" si="2"/>
        <v>0.25230000000000002</v>
      </c>
      <c r="Q54" s="22">
        <f t="shared" si="18"/>
        <v>252300</v>
      </c>
      <c r="R54" s="58">
        <f t="shared" si="3"/>
        <v>0.25230000000000002</v>
      </c>
      <c r="S54" s="22">
        <f t="shared" si="18"/>
        <v>252300</v>
      </c>
      <c r="T54" s="58">
        <f t="shared" si="4"/>
        <v>0.25230000000000002</v>
      </c>
    </row>
    <row r="55" spans="1:20" ht="15" customHeight="1" x14ac:dyDescent="0.2">
      <c r="A55" s="24" t="s">
        <v>2</v>
      </c>
      <c r="B55" s="24" t="s">
        <v>32</v>
      </c>
      <c r="C55" s="24" t="s">
        <v>32</v>
      </c>
      <c r="D55" s="24" t="s">
        <v>7</v>
      </c>
      <c r="E55" s="24" t="s">
        <v>18</v>
      </c>
      <c r="F55" s="24" t="s">
        <v>24</v>
      </c>
      <c r="G55" s="24"/>
      <c r="H55" s="24" t="s">
        <v>4</v>
      </c>
      <c r="I55" s="24" t="s">
        <v>5</v>
      </c>
      <c r="J55" s="24" t="s">
        <v>6</v>
      </c>
      <c r="K55" s="25" t="s">
        <v>58</v>
      </c>
      <c r="L55" s="26">
        <v>1000000</v>
      </c>
      <c r="M55" s="27">
        <v>0</v>
      </c>
      <c r="N55" s="26">
        <v>252300</v>
      </c>
      <c r="O55" s="26">
        <v>252300</v>
      </c>
      <c r="P55" s="53">
        <f t="shared" si="2"/>
        <v>0.25230000000000002</v>
      </c>
      <c r="Q55" s="26">
        <v>252300</v>
      </c>
      <c r="R55" s="59">
        <f t="shared" si="3"/>
        <v>0.25230000000000002</v>
      </c>
      <c r="S55" s="26">
        <v>252300</v>
      </c>
      <c r="T55" s="59">
        <f t="shared" si="4"/>
        <v>0.25230000000000002</v>
      </c>
    </row>
    <row r="56" spans="1:20" s="6" customFormat="1" ht="15" customHeight="1" x14ac:dyDescent="0.2">
      <c r="A56" s="20" t="s">
        <v>2</v>
      </c>
      <c r="B56" s="20" t="s">
        <v>32</v>
      </c>
      <c r="C56" s="20" t="s">
        <v>32</v>
      </c>
      <c r="D56" s="20" t="s">
        <v>32</v>
      </c>
      <c r="E56" s="20"/>
      <c r="F56" s="20"/>
      <c r="G56" s="20"/>
      <c r="H56" s="20" t="s">
        <v>4</v>
      </c>
      <c r="I56" s="20" t="s">
        <v>5</v>
      </c>
      <c r="J56" s="20" t="s">
        <v>6</v>
      </c>
      <c r="K56" s="21" t="s">
        <v>69</v>
      </c>
      <c r="L56" s="22">
        <f>+L57+L61+L64+L71</f>
        <v>2091761000</v>
      </c>
      <c r="M56" s="23">
        <v>0</v>
      </c>
      <c r="N56" s="22">
        <f t="shared" ref="N56:S56" si="19">+N57+N61+N64+N71</f>
        <v>1693646448.3699999</v>
      </c>
      <c r="O56" s="22">
        <f t="shared" si="19"/>
        <v>1103284838.3699999</v>
      </c>
      <c r="P56" s="52">
        <f t="shared" si="2"/>
        <v>0.52744306752540082</v>
      </c>
      <c r="Q56" s="22">
        <f t="shared" si="19"/>
        <v>652555232.32000005</v>
      </c>
      <c r="R56" s="58">
        <f t="shared" si="3"/>
        <v>0.3119645276491913</v>
      </c>
      <c r="S56" s="22">
        <f t="shared" si="19"/>
        <v>652555232.32000005</v>
      </c>
      <c r="T56" s="58">
        <f t="shared" si="4"/>
        <v>0.3119645276491913</v>
      </c>
    </row>
    <row r="57" spans="1:20" s="6" customFormat="1" ht="15" customHeight="1" x14ac:dyDescent="0.2">
      <c r="A57" s="20" t="s">
        <v>2</v>
      </c>
      <c r="B57" s="20" t="s">
        <v>32</v>
      </c>
      <c r="C57" s="20" t="s">
        <v>32</v>
      </c>
      <c r="D57" s="20" t="s">
        <v>32</v>
      </c>
      <c r="E57" s="20" t="s">
        <v>22</v>
      </c>
      <c r="F57" s="20"/>
      <c r="G57" s="20"/>
      <c r="H57" s="20" t="s">
        <v>4</v>
      </c>
      <c r="I57" s="20" t="s">
        <v>5</v>
      </c>
      <c r="J57" s="20" t="s">
        <v>6</v>
      </c>
      <c r="K57" s="21" t="s">
        <v>70</v>
      </c>
      <c r="L57" s="22">
        <f>SUM(L58:L60)</f>
        <v>226700000</v>
      </c>
      <c r="M57" s="23">
        <v>0</v>
      </c>
      <c r="N57" s="22">
        <f t="shared" ref="N57:S57" si="20">SUM(N58:N60)</f>
        <v>221478118</v>
      </c>
      <c r="O57" s="22">
        <f t="shared" si="20"/>
        <v>214078118</v>
      </c>
      <c r="P57" s="52">
        <f t="shared" si="2"/>
        <v>0.94432341420379351</v>
      </c>
      <c r="Q57" s="22">
        <f t="shared" si="20"/>
        <v>76506838.969999999</v>
      </c>
      <c r="R57" s="58">
        <f t="shared" si="3"/>
        <v>0.33748054243493603</v>
      </c>
      <c r="S57" s="22">
        <f t="shared" si="20"/>
        <v>76506838.969999999</v>
      </c>
      <c r="T57" s="58">
        <f t="shared" si="4"/>
        <v>0.33748054243493603</v>
      </c>
    </row>
    <row r="58" spans="1:20" ht="15" customHeight="1" x14ac:dyDescent="0.2">
      <c r="A58" s="24" t="s">
        <v>2</v>
      </c>
      <c r="B58" s="24" t="s">
        <v>32</v>
      </c>
      <c r="C58" s="24" t="s">
        <v>32</v>
      </c>
      <c r="D58" s="24" t="s">
        <v>32</v>
      </c>
      <c r="E58" s="24" t="s">
        <v>22</v>
      </c>
      <c r="F58" s="24" t="s">
        <v>24</v>
      </c>
      <c r="G58" s="24"/>
      <c r="H58" s="24" t="s">
        <v>4</v>
      </c>
      <c r="I58" s="24" t="s">
        <v>5</v>
      </c>
      <c r="J58" s="24" t="s">
        <v>6</v>
      </c>
      <c r="K58" s="25" t="s">
        <v>71</v>
      </c>
      <c r="L58" s="26">
        <v>1600000</v>
      </c>
      <c r="M58" s="27">
        <v>0</v>
      </c>
      <c r="N58" s="26">
        <v>1147000</v>
      </c>
      <c r="O58" s="26">
        <v>1147000</v>
      </c>
      <c r="P58" s="53">
        <f t="shared" si="2"/>
        <v>0.71687500000000004</v>
      </c>
      <c r="Q58" s="26">
        <v>1147000</v>
      </c>
      <c r="R58" s="59">
        <f t="shared" si="3"/>
        <v>0.71687500000000004</v>
      </c>
      <c r="S58" s="26">
        <v>1147000</v>
      </c>
      <c r="T58" s="59">
        <f t="shared" si="4"/>
        <v>0.71687500000000004</v>
      </c>
    </row>
    <row r="59" spans="1:20" ht="16.5" customHeight="1" x14ac:dyDescent="0.2">
      <c r="A59" s="24" t="s">
        <v>2</v>
      </c>
      <c r="B59" s="24" t="s">
        <v>32</v>
      </c>
      <c r="C59" s="24" t="s">
        <v>32</v>
      </c>
      <c r="D59" s="24" t="s">
        <v>32</v>
      </c>
      <c r="E59" s="24" t="s">
        <v>22</v>
      </c>
      <c r="F59" s="24" t="s">
        <v>26</v>
      </c>
      <c r="G59" s="24"/>
      <c r="H59" s="24" t="s">
        <v>4</v>
      </c>
      <c r="I59" s="24" t="s">
        <v>5</v>
      </c>
      <c r="J59" s="24" t="s">
        <v>6</v>
      </c>
      <c r="K59" s="25" t="s">
        <v>72</v>
      </c>
      <c r="L59" s="26">
        <v>180000000</v>
      </c>
      <c r="M59" s="27">
        <v>0</v>
      </c>
      <c r="N59" s="26">
        <v>175231118</v>
      </c>
      <c r="O59" s="26">
        <v>175231118</v>
      </c>
      <c r="P59" s="53">
        <f t="shared" si="2"/>
        <v>0.97350621111111113</v>
      </c>
      <c r="Q59" s="26">
        <v>53726888.969999999</v>
      </c>
      <c r="R59" s="59">
        <f t="shared" si="3"/>
        <v>0.29848271649999997</v>
      </c>
      <c r="S59" s="26">
        <v>53726888.969999999</v>
      </c>
      <c r="T59" s="59">
        <f t="shared" si="4"/>
        <v>0.29848271649999997</v>
      </c>
    </row>
    <row r="60" spans="1:20" ht="15" customHeight="1" x14ac:dyDescent="0.2">
      <c r="A60" s="24" t="s">
        <v>2</v>
      </c>
      <c r="B60" s="24" t="s">
        <v>32</v>
      </c>
      <c r="C60" s="24" t="s">
        <v>32</v>
      </c>
      <c r="D60" s="24" t="s">
        <v>32</v>
      </c>
      <c r="E60" s="24" t="s">
        <v>22</v>
      </c>
      <c r="F60" s="24" t="s">
        <v>28</v>
      </c>
      <c r="G60" s="24"/>
      <c r="H60" s="24" t="s">
        <v>4</v>
      </c>
      <c r="I60" s="24" t="s">
        <v>5</v>
      </c>
      <c r="J60" s="24" t="s">
        <v>6</v>
      </c>
      <c r="K60" s="25" t="s">
        <v>73</v>
      </c>
      <c r="L60" s="26">
        <v>45100000</v>
      </c>
      <c r="M60" s="27">
        <v>0</v>
      </c>
      <c r="N60" s="26">
        <v>45100000</v>
      </c>
      <c r="O60" s="26">
        <v>37700000</v>
      </c>
      <c r="P60" s="53">
        <f t="shared" si="2"/>
        <v>0.83592017738359203</v>
      </c>
      <c r="Q60" s="26">
        <v>21632950</v>
      </c>
      <c r="R60" s="59">
        <f t="shared" si="3"/>
        <v>0.47966629711751663</v>
      </c>
      <c r="S60" s="26">
        <v>21632950</v>
      </c>
      <c r="T60" s="59">
        <f t="shared" si="4"/>
        <v>0.47966629711751663</v>
      </c>
    </row>
    <row r="61" spans="1:20" s="6" customFormat="1" ht="15" customHeight="1" x14ac:dyDescent="0.2">
      <c r="A61" s="20" t="s">
        <v>2</v>
      </c>
      <c r="B61" s="20" t="s">
        <v>32</v>
      </c>
      <c r="C61" s="20" t="s">
        <v>32</v>
      </c>
      <c r="D61" s="20" t="s">
        <v>32</v>
      </c>
      <c r="E61" s="20" t="s">
        <v>24</v>
      </c>
      <c r="F61" s="20"/>
      <c r="G61" s="20"/>
      <c r="H61" s="20" t="s">
        <v>4</v>
      </c>
      <c r="I61" s="20" t="s">
        <v>5</v>
      </c>
      <c r="J61" s="20" t="s">
        <v>6</v>
      </c>
      <c r="K61" s="21" t="s">
        <v>74</v>
      </c>
      <c r="L61" s="22">
        <f>+L62+L63</f>
        <v>855641000</v>
      </c>
      <c r="M61" s="23">
        <v>0</v>
      </c>
      <c r="N61" s="22">
        <f t="shared" ref="N61:S61" si="21">+N62+N63</f>
        <v>823841235</v>
      </c>
      <c r="O61" s="22">
        <f t="shared" si="21"/>
        <v>284774735</v>
      </c>
      <c r="P61" s="52">
        <f t="shared" si="2"/>
        <v>0.33282034755230289</v>
      </c>
      <c r="Q61" s="22">
        <f t="shared" si="21"/>
        <v>284618349</v>
      </c>
      <c r="R61" s="58">
        <f t="shared" si="3"/>
        <v>0.3326375769744554</v>
      </c>
      <c r="S61" s="22">
        <f t="shared" si="21"/>
        <v>284618349</v>
      </c>
      <c r="T61" s="58">
        <f t="shared" si="4"/>
        <v>0.3326375769744554</v>
      </c>
    </row>
    <row r="62" spans="1:20" ht="16.5" customHeight="1" x14ac:dyDescent="0.2">
      <c r="A62" s="24" t="s">
        <v>2</v>
      </c>
      <c r="B62" s="24" t="s">
        <v>32</v>
      </c>
      <c r="C62" s="24" t="s">
        <v>32</v>
      </c>
      <c r="D62" s="24" t="s">
        <v>32</v>
      </c>
      <c r="E62" s="24" t="s">
        <v>24</v>
      </c>
      <c r="F62" s="24" t="s">
        <v>11</v>
      </c>
      <c r="G62" s="24"/>
      <c r="H62" s="24" t="s">
        <v>4</v>
      </c>
      <c r="I62" s="24" t="s">
        <v>5</v>
      </c>
      <c r="J62" s="24" t="s">
        <v>6</v>
      </c>
      <c r="K62" s="25" t="s">
        <v>75</v>
      </c>
      <c r="L62" s="26">
        <v>625641000</v>
      </c>
      <c r="M62" s="27">
        <v>0</v>
      </c>
      <c r="N62" s="26">
        <v>595169235</v>
      </c>
      <c r="O62" s="26">
        <v>151669235</v>
      </c>
      <c r="P62" s="53">
        <f t="shared" si="2"/>
        <v>0.24242214784516999</v>
      </c>
      <c r="Q62" s="26">
        <v>151512849</v>
      </c>
      <c r="R62" s="59">
        <f t="shared" si="3"/>
        <v>0.24217218660541748</v>
      </c>
      <c r="S62" s="26">
        <v>151512849</v>
      </c>
      <c r="T62" s="59">
        <f t="shared" si="4"/>
        <v>0.24217218660541748</v>
      </c>
    </row>
    <row r="63" spans="1:20" ht="16.5" customHeight="1" x14ac:dyDescent="0.2">
      <c r="A63" s="24" t="s">
        <v>2</v>
      </c>
      <c r="B63" s="24" t="s">
        <v>32</v>
      </c>
      <c r="C63" s="24" t="s">
        <v>32</v>
      </c>
      <c r="D63" s="24" t="s">
        <v>32</v>
      </c>
      <c r="E63" s="24" t="s">
        <v>24</v>
      </c>
      <c r="F63" s="24" t="s">
        <v>14</v>
      </c>
      <c r="G63" s="24"/>
      <c r="H63" s="24" t="s">
        <v>4</v>
      </c>
      <c r="I63" s="24" t="s">
        <v>5</v>
      </c>
      <c r="J63" s="24" t="s">
        <v>6</v>
      </c>
      <c r="K63" s="25" t="s">
        <v>76</v>
      </c>
      <c r="L63" s="26">
        <v>230000000</v>
      </c>
      <c r="M63" s="27">
        <v>0</v>
      </c>
      <c r="N63" s="26">
        <v>228672000</v>
      </c>
      <c r="O63" s="26">
        <v>133105500</v>
      </c>
      <c r="P63" s="53">
        <f t="shared" si="2"/>
        <v>0.57871956521739132</v>
      </c>
      <c r="Q63" s="26">
        <v>133105500</v>
      </c>
      <c r="R63" s="59">
        <f t="shared" si="3"/>
        <v>0.57871956521739132</v>
      </c>
      <c r="S63" s="26">
        <v>133105500</v>
      </c>
      <c r="T63" s="59">
        <f t="shared" si="4"/>
        <v>0.57871956521739132</v>
      </c>
    </row>
    <row r="64" spans="1:20" s="6" customFormat="1" ht="15" customHeight="1" x14ac:dyDescent="0.2">
      <c r="A64" s="20" t="s">
        <v>2</v>
      </c>
      <c r="B64" s="20" t="s">
        <v>32</v>
      </c>
      <c r="C64" s="20" t="s">
        <v>32</v>
      </c>
      <c r="D64" s="20" t="s">
        <v>32</v>
      </c>
      <c r="E64" s="20" t="s">
        <v>26</v>
      </c>
      <c r="F64" s="20"/>
      <c r="G64" s="20"/>
      <c r="H64" s="20" t="s">
        <v>4</v>
      </c>
      <c r="I64" s="20" t="s">
        <v>5</v>
      </c>
      <c r="J64" s="20" t="s">
        <v>6</v>
      </c>
      <c r="K64" s="21" t="s">
        <v>77</v>
      </c>
      <c r="L64" s="33">
        <f>SUM(L65:L70)</f>
        <v>959420000</v>
      </c>
      <c r="M64" s="23">
        <v>0</v>
      </c>
      <c r="N64" s="33">
        <f t="shared" ref="N64:S64" si="22">SUM(N65:N70)</f>
        <v>615070085.37</v>
      </c>
      <c r="O64" s="33">
        <f t="shared" si="22"/>
        <v>575624975.37</v>
      </c>
      <c r="P64" s="52">
        <f t="shared" si="2"/>
        <v>0.59997183232578022</v>
      </c>
      <c r="Q64" s="33">
        <f t="shared" si="22"/>
        <v>264547384.34999999</v>
      </c>
      <c r="R64" s="58">
        <f t="shared" si="3"/>
        <v>0.27573678300431509</v>
      </c>
      <c r="S64" s="33">
        <f t="shared" si="22"/>
        <v>264547384.34999999</v>
      </c>
      <c r="T64" s="58">
        <f t="shared" si="4"/>
        <v>0.27573678300431509</v>
      </c>
    </row>
    <row r="65" spans="1:21" ht="15" customHeight="1" x14ac:dyDescent="0.2">
      <c r="A65" s="24" t="s">
        <v>2</v>
      </c>
      <c r="B65" s="24" t="s">
        <v>32</v>
      </c>
      <c r="C65" s="24" t="s">
        <v>32</v>
      </c>
      <c r="D65" s="24" t="s">
        <v>32</v>
      </c>
      <c r="E65" s="24" t="s">
        <v>26</v>
      </c>
      <c r="F65" s="24" t="s">
        <v>14</v>
      </c>
      <c r="G65" s="24"/>
      <c r="H65" s="24" t="s">
        <v>4</v>
      </c>
      <c r="I65" s="24" t="s">
        <v>5</v>
      </c>
      <c r="J65" s="24" t="s">
        <v>6</v>
      </c>
      <c r="K65" s="25" t="s">
        <v>78</v>
      </c>
      <c r="L65" s="26">
        <v>1000000</v>
      </c>
      <c r="M65" s="27">
        <v>0</v>
      </c>
      <c r="N65" s="26">
        <v>150000</v>
      </c>
      <c r="O65" s="26">
        <v>150000</v>
      </c>
      <c r="P65" s="53">
        <f t="shared" si="2"/>
        <v>0.15</v>
      </c>
      <c r="Q65" s="26">
        <v>150000</v>
      </c>
      <c r="R65" s="59">
        <f t="shared" si="3"/>
        <v>0.15</v>
      </c>
      <c r="S65" s="26">
        <v>150000</v>
      </c>
      <c r="T65" s="59">
        <f t="shared" si="4"/>
        <v>0.15</v>
      </c>
    </row>
    <row r="66" spans="1:21" ht="16.5" customHeight="1" x14ac:dyDescent="0.2">
      <c r="A66" s="24" t="s">
        <v>2</v>
      </c>
      <c r="B66" s="24" t="s">
        <v>32</v>
      </c>
      <c r="C66" s="24" t="s">
        <v>32</v>
      </c>
      <c r="D66" s="24" t="s">
        <v>32</v>
      </c>
      <c r="E66" s="24" t="s">
        <v>26</v>
      </c>
      <c r="F66" s="24" t="s">
        <v>16</v>
      </c>
      <c r="G66" s="24"/>
      <c r="H66" s="24" t="s">
        <v>4</v>
      </c>
      <c r="I66" s="24" t="s">
        <v>5</v>
      </c>
      <c r="J66" s="24" t="s">
        <v>6</v>
      </c>
      <c r="K66" s="25" t="s">
        <v>79</v>
      </c>
      <c r="L66" s="26">
        <v>121000000</v>
      </c>
      <c r="M66" s="27">
        <v>0</v>
      </c>
      <c r="N66" s="26">
        <v>116151416</v>
      </c>
      <c r="O66" s="26">
        <v>116151416</v>
      </c>
      <c r="P66" s="53">
        <f t="shared" si="2"/>
        <v>0.95992905785123972</v>
      </c>
      <c r="Q66" s="26">
        <v>26148083</v>
      </c>
      <c r="R66" s="59">
        <f t="shared" si="3"/>
        <v>0.21609985950413224</v>
      </c>
      <c r="S66" s="26">
        <v>26148083</v>
      </c>
      <c r="T66" s="59">
        <f t="shared" si="4"/>
        <v>0.21609985950413224</v>
      </c>
    </row>
    <row r="67" spans="1:21" ht="16.5" customHeight="1" x14ac:dyDescent="0.2">
      <c r="A67" s="24" t="s">
        <v>2</v>
      </c>
      <c r="B67" s="24" t="s">
        <v>32</v>
      </c>
      <c r="C67" s="24" t="s">
        <v>32</v>
      </c>
      <c r="D67" s="24" t="s">
        <v>32</v>
      </c>
      <c r="E67" s="24" t="s">
        <v>26</v>
      </c>
      <c r="F67" s="24" t="s">
        <v>18</v>
      </c>
      <c r="G67" s="24"/>
      <c r="H67" s="24" t="s">
        <v>4</v>
      </c>
      <c r="I67" s="24" t="s">
        <v>5</v>
      </c>
      <c r="J67" s="24" t="s">
        <v>6</v>
      </c>
      <c r="K67" s="25" t="s">
        <v>80</v>
      </c>
      <c r="L67" s="26">
        <v>187000000</v>
      </c>
      <c r="M67" s="27">
        <v>0</v>
      </c>
      <c r="N67" s="26">
        <v>136084856.80000001</v>
      </c>
      <c r="O67" s="26">
        <v>119642312.8</v>
      </c>
      <c r="P67" s="53">
        <f t="shared" si="2"/>
        <v>0.63979846417112296</v>
      </c>
      <c r="Q67" s="26">
        <v>72927794.930000007</v>
      </c>
      <c r="R67" s="59">
        <f t="shared" si="3"/>
        <v>0.38998820818181823</v>
      </c>
      <c r="S67" s="26">
        <v>72927794.930000007</v>
      </c>
      <c r="T67" s="59">
        <f t="shared" si="4"/>
        <v>0.38998820818181823</v>
      </c>
    </row>
    <row r="68" spans="1:21" ht="16.5" customHeight="1" x14ac:dyDescent="0.2">
      <c r="A68" s="24" t="s">
        <v>2</v>
      </c>
      <c r="B68" s="24" t="s">
        <v>32</v>
      </c>
      <c r="C68" s="24" t="s">
        <v>32</v>
      </c>
      <c r="D68" s="24" t="s">
        <v>32</v>
      </c>
      <c r="E68" s="24" t="s">
        <v>26</v>
      </c>
      <c r="F68" s="24" t="s">
        <v>20</v>
      </c>
      <c r="G68" s="24"/>
      <c r="H68" s="24" t="s">
        <v>4</v>
      </c>
      <c r="I68" s="24" t="s">
        <v>5</v>
      </c>
      <c r="J68" s="24" t="s">
        <v>6</v>
      </c>
      <c r="K68" s="25" t="s">
        <v>81</v>
      </c>
      <c r="L68" s="26">
        <v>561420000</v>
      </c>
      <c r="M68" s="27">
        <v>0</v>
      </c>
      <c r="N68" s="26">
        <v>301017266.56999999</v>
      </c>
      <c r="O68" s="26">
        <v>299717266.56999999</v>
      </c>
      <c r="P68" s="53">
        <f t="shared" si="2"/>
        <v>0.53385569906665242</v>
      </c>
      <c r="Q68" s="26">
        <v>143718606.41999999</v>
      </c>
      <c r="R68" s="59">
        <f t="shared" si="3"/>
        <v>0.25599124794271666</v>
      </c>
      <c r="S68" s="26">
        <v>143718606.41999999</v>
      </c>
      <c r="T68" s="59">
        <f t="shared" si="4"/>
        <v>0.25599124794271666</v>
      </c>
    </row>
    <row r="69" spans="1:21" ht="15" customHeight="1" x14ac:dyDescent="0.2">
      <c r="A69" s="24" t="s">
        <v>2</v>
      </c>
      <c r="B69" s="24" t="s">
        <v>32</v>
      </c>
      <c r="C69" s="24" t="s">
        <v>32</v>
      </c>
      <c r="D69" s="24" t="s">
        <v>32</v>
      </c>
      <c r="E69" s="24" t="s">
        <v>26</v>
      </c>
      <c r="F69" s="24" t="s">
        <v>24</v>
      </c>
      <c r="G69" s="24"/>
      <c r="H69" s="24" t="s">
        <v>4</v>
      </c>
      <c r="I69" s="24" t="s">
        <v>5</v>
      </c>
      <c r="J69" s="24" t="s">
        <v>6</v>
      </c>
      <c r="K69" s="25" t="s">
        <v>82</v>
      </c>
      <c r="L69" s="26">
        <v>59000000</v>
      </c>
      <c r="M69" s="27">
        <v>0</v>
      </c>
      <c r="N69" s="26">
        <v>32907266</v>
      </c>
      <c r="O69" s="26">
        <v>11204700</v>
      </c>
      <c r="P69" s="53">
        <f t="shared" si="2"/>
        <v>0.18991016949152542</v>
      </c>
      <c r="Q69" s="26">
        <v>1424700</v>
      </c>
      <c r="R69" s="59">
        <f t="shared" si="3"/>
        <v>2.4147457627118642E-2</v>
      </c>
      <c r="S69" s="26">
        <v>1424700</v>
      </c>
      <c r="T69" s="59">
        <f t="shared" si="4"/>
        <v>2.4147457627118642E-2</v>
      </c>
    </row>
    <row r="70" spans="1:21" ht="16.5" customHeight="1" x14ac:dyDescent="0.2">
      <c r="A70" s="24" t="s">
        <v>2</v>
      </c>
      <c r="B70" s="24" t="s">
        <v>32</v>
      </c>
      <c r="C70" s="24" t="s">
        <v>32</v>
      </c>
      <c r="D70" s="24" t="s">
        <v>32</v>
      </c>
      <c r="E70" s="24" t="s">
        <v>26</v>
      </c>
      <c r="F70" s="24" t="s">
        <v>28</v>
      </c>
      <c r="G70" s="24"/>
      <c r="H70" s="24" t="s">
        <v>4</v>
      </c>
      <c r="I70" s="24" t="s">
        <v>5</v>
      </c>
      <c r="J70" s="24" t="s">
        <v>6</v>
      </c>
      <c r="K70" s="25" t="s">
        <v>83</v>
      </c>
      <c r="L70" s="26">
        <v>30000000</v>
      </c>
      <c r="M70" s="27">
        <v>0</v>
      </c>
      <c r="N70" s="26">
        <v>28759280</v>
      </c>
      <c r="O70" s="26">
        <v>28759280</v>
      </c>
      <c r="P70" s="53">
        <f t="shared" si="2"/>
        <v>0.95864266666666664</v>
      </c>
      <c r="Q70" s="26">
        <v>20178200</v>
      </c>
      <c r="R70" s="59">
        <f t="shared" si="3"/>
        <v>0.67260666666666669</v>
      </c>
      <c r="S70" s="26">
        <v>20178200</v>
      </c>
      <c r="T70" s="59">
        <f t="shared" si="4"/>
        <v>0.67260666666666669</v>
      </c>
    </row>
    <row r="71" spans="1:21" s="6" customFormat="1" ht="15" customHeight="1" x14ac:dyDescent="0.2">
      <c r="A71" s="20" t="s">
        <v>2</v>
      </c>
      <c r="B71" s="20" t="s">
        <v>32</v>
      </c>
      <c r="C71" s="20" t="s">
        <v>32</v>
      </c>
      <c r="D71" s="20" t="s">
        <v>32</v>
      </c>
      <c r="E71" s="20" t="s">
        <v>28</v>
      </c>
      <c r="F71" s="20"/>
      <c r="G71" s="20"/>
      <c r="H71" s="20" t="s">
        <v>4</v>
      </c>
      <c r="I71" s="20" t="s">
        <v>5</v>
      </c>
      <c r="J71" s="20" t="s">
        <v>6</v>
      </c>
      <c r="K71" s="21" t="s">
        <v>84</v>
      </c>
      <c r="L71" s="22">
        <f>+L72+L73</f>
        <v>50000000</v>
      </c>
      <c r="M71" s="23">
        <v>0</v>
      </c>
      <c r="N71" s="22">
        <f t="shared" ref="N71:S71" si="23">+N72+N73</f>
        <v>33257010</v>
      </c>
      <c r="O71" s="22">
        <f t="shared" si="23"/>
        <v>28807010</v>
      </c>
      <c r="P71" s="52">
        <f t="shared" ref="P71:P116" si="24">+O71/L71</f>
        <v>0.57614019999999999</v>
      </c>
      <c r="Q71" s="22">
        <f t="shared" si="23"/>
        <v>26882660</v>
      </c>
      <c r="R71" s="58">
        <f t="shared" ref="R71:R116" si="25">+Q71/L71</f>
        <v>0.53765320000000005</v>
      </c>
      <c r="S71" s="22">
        <f t="shared" si="23"/>
        <v>26882660</v>
      </c>
      <c r="T71" s="58">
        <f t="shared" ref="T71:T116" si="26">+S71/L71</f>
        <v>0.53765320000000005</v>
      </c>
      <c r="U71" s="15"/>
    </row>
    <row r="72" spans="1:21" ht="16.5" customHeight="1" x14ac:dyDescent="0.2">
      <c r="A72" s="24" t="s">
        <v>2</v>
      </c>
      <c r="B72" s="24" t="s">
        <v>32</v>
      </c>
      <c r="C72" s="24" t="s">
        <v>32</v>
      </c>
      <c r="D72" s="24" t="s">
        <v>32</v>
      </c>
      <c r="E72" s="24" t="s">
        <v>28</v>
      </c>
      <c r="F72" s="24" t="s">
        <v>14</v>
      </c>
      <c r="G72" s="24"/>
      <c r="H72" s="24" t="s">
        <v>4</v>
      </c>
      <c r="I72" s="24" t="s">
        <v>5</v>
      </c>
      <c r="J72" s="24" t="s">
        <v>6</v>
      </c>
      <c r="K72" s="25" t="s">
        <v>85</v>
      </c>
      <c r="L72" s="26">
        <v>46000000</v>
      </c>
      <c r="M72" s="27">
        <v>0</v>
      </c>
      <c r="N72" s="26">
        <v>30000000</v>
      </c>
      <c r="O72" s="26">
        <v>25550000</v>
      </c>
      <c r="P72" s="53">
        <f t="shared" si="24"/>
        <v>0.55543478260869561</v>
      </c>
      <c r="Q72" s="26">
        <v>25550000</v>
      </c>
      <c r="R72" s="59">
        <f t="shared" si="25"/>
        <v>0.55543478260869561</v>
      </c>
      <c r="S72" s="26">
        <v>25550000</v>
      </c>
      <c r="T72" s="59">
        <f t="shared" si="26"/>
        <v>0.55543478260869561</v>
      </c>
    </row>
    <row r="73" spans="1:21" ht="15" customHeight="1" x14ac:dyDescent="0.2">
      <c r="A73" s="24" t="s">
        <v>2</v>
      </c>
      <c r="B73" s="24" t="s">
        <v>32</v>
      </c>
      <c r="C73" s="24" t="s">
        <v>32</v>
      </c>
      <c r="D73" s="24" t="s">
        <v>32</v>
      </c>
      <c r="E73" s="24" t="s">
        <v>28</v>
      </c>
      <c r="F73" s="24" t="s">
        <v>18</v>
      </c>
      <c r="G73" s="24"/>
      <c r="H73" s="24" t="s">
        <v>4</v>
      </c>
      <c r="I73" s="24" t="s">
        <v>5</v>
      </c>
      <c r="J73" s="24" t="s">
        <v>6</v>
      </c>
      <c r="K73" s="25" t="s">
        <v>86</v>
      </c>
      <c r="L73" s="26">
        <v>4000000</v>
      </c>
      <c r="M73" s="27">
        <v>0</v>
      </c>
      <c r="N73" s="26">
        <v>3257010</v>
      </c>
      <c r="O73" s="26">
        <v>3257010</v>
      </c>
      <c r="P73" s="53">
        <f t="shared" si="24"/>
        <v>0.81425250000000005</v>
      </c>
      <c r="Q73" s="26">
        <v>1332660</v>
      </c>
      <c r="R73" s="59">
        <f t="shared" si="25"/>
        <v>0.33316499999999999</v>
      </c>
      <c r="S73" s="26">
        <v>1332660</v>
      </c>
      <c r="T73" s="59">
        <f t="shared" si="26"/>
        <v>0.33316499999999999</v>
      </c>
    </row>
    <row r="74" spans="1:21" s="6" customFormat="1" ht="15" customHeight="1" x14ac:dyDescent="0.2">
      <c r="A74" s="20" t="s">
        <v>2</v>
      </c>
      <c r="B74" s="20" t="s">
        <v>41</v>
      </c>
      <c r="C74" s="20"/>
      <c r="D74" s="20"/>
      <c r="E74" s="20"/>
      <c r="F74" s="20"/>
      <c r="G74" s="20"/>
      <c r="H74" s="20" t="s">
        <v>4</v>
      </c>
      <c r="I74" s="20" t="s">
        <v>5</v>
      </c>
      <c r="J74" s="20" t="s">
        <v>6</v>
      </c>
      <c r="K74" s="21" t="s">
        <v>87</v>
      </c>
      <c r="L74" s="22">
        <f>+L75+L78+L83</f>
        <v>2212285000</v>
      </c>
      <c r="M74" s="22">
        <f>+M75+M78+M83</f>
        <v>2154552001</v>
      </c>
      <c r="N74" s="22">
        <f t="shared" ref="N74:T74" si="27">+N75+N78+N83</f>
        <v>57731588.229999997</v>
      </c>
      <c r="O74" s="22">
        <f t="shared" si="27"/>
        <v>30138031</v>
      </c>
      <c r="P74" s="52">
        <f t="shared" si="24"/>
        <v>1.3623032746684988E-2</v>
      </c>
      <c r="Q74" s="22">
        <f t="shared" si="27"/>
        <v>15445997</v>
      </c>
      <c r="R74" s="58">
        <f t="shared" si="25"/>
        <v>6.9819200509880055E-3</v>
      </c>
      <c r="S74" s="22">
        <f t="shared" si="27"/>
        <v>15445997</v>
      </c>
      <c r="T74" s="58">
        <f t="shared" si="26"/>
        <v>6.9819200509880055E-3</v>
      </c>
    </row>
    <row r="75" spans="1:21" x14ac:dyDescent="0.2">
      <c r="A75" s="34" t="s">
        <v>2</v>
      </c>
      <c r="B75" s="34" t="s">
        <v>41</v>
      </c>
      <c r="C75" s="35" t="s">
        <v>41</v>
      </c>
      <c r="D75" s="19"/>
      <c r="E75" s="19"/>
      <c r="F75" s="19"/>
      <c r="G75" s="19"/>
      <c r="H75" s="20" t="s">
        <v>4</v>
      </c>
      <c r="I75" s="20" t="s">
        <v>5</v>
      </c>
      <c r="J75" s="20" t="s">
        <v>6</v>
      </c>
      <c r="K75" s="36" t="s">
        <v>159</v>
      </c>
      <c r="L75" s="22">
        <f>+L76</f>
        <v>2154552000</v>
      </c>
      <c r="M75" s="22">
        <f>+M76</f>
        <v>2154552001</v>
      </c>
      <c r="N75" s="23">
        <v>0</v>
      </c>
      <c r="O75" s="23">
        <v>0</v>
      </c>
      <c r="P75" s="52">
        <f t="shared" si="24"/>
        <v>0</v>
      </c>
      <c r="Q75" s="23">
        <v>0</v>
      </c>
      <c r="R75" s="58">
        <f t="shared" si="25"/>
        <v>0</v>
      </c>
      <c r="S75" s="23">
        <v>0</v>
      </c>
      <c r="T75" s="58">
        <f t="shared" si="26"/>
        <v>0</v>
      </c>
    </row>
    <row r="76" spans="1:21" s="6" customFormat="1" ht="15" customHeight="1" x14ac:dyDescent="0.2">
      <c r="A76" s="34" t="s">
        <v>2</v>
      </c>
      <c r="B76" s="34" t="s">
        <v>41</v>
      </c>
      <c r="C76" s="35" t="s">
        <v>41</v>
      </c>
      <c r="D76" s="35" t="s">
        <v>7</v>
      </c>
      <c r="E76" s="34"/>
      <c r="F76" s="34"/>
      <c r="G76" s="35"/>
      <c r="H76" s="37"/>
      <c r="I76" s="20"/>
      <c r="J76" s="20"/>
      <c r="K76" s="36" t="s">
        <v>156</v>
      </c>
      <c r="L76" s="22">
        <f>+L77</f>
        <v>2154552000</v>
      </c>
      <c r="M76" s="22">
        <f>+M77</f>
        <v>2154552001</v>
      </c>
      <c r="N76" s="23">
        <v>0</v>
      </c>
      <c r="O76" s="23">
        <v>0</v>
      </c>
      <c r="P76" s="52">
        <f t="shared" si="24"/>
        <v>0</v>
      </c>
      <c r="Q76" s="23">
        <v>0</v>
      </c>
      <c r="R76" s="58">
        <f t="shared" si="25"/>
        <v>0</v>
      </c>
      <c r="S76" s="23">
        <v>0</v>
      </c>
      <c r="T76" s="58">
        <f t="shared" si="26"/>
        <v>0</v>
      </c>
    </row>
    <row r="77" spans="1:21" ht="15" customHeight="1" x14ac:dyDescent="0.2">
      <c r="A77" s="38" t="s">
        <v>2</v>
      </c>
      <c r="B77" s="38" t="s">
        <v>41</v>
      </c>
      <c r="C77" s="39" t="s">
        <v>41</v>
      </c>
      <c r="D77" s="39" t="s">
        <v>7</v>
      </c>
      <c r="E77" s="39" t="s">
        <v>157</v>
      </c>
      <c r="F77" s="38"/>
      <c r="G77" s="39"/>
      <c r="H77" s="30"/>
      <c r="I77" s="24"/>
      <c r="J77" s="24"/>
      <c r="K77" s="40" t="s">
        <v>158</v>
      </c>
      <c r="L77" s="26">
        <v>2154552000</v>
      </c>
      <c r="M77" s="26">
        <v>2154552001</v>
      </c>
      <c r="N77" s="27">
        <v>0</v>
      </c>
      <c r="O77" s="27">
        <v>0</v>
      </c>
      <c r="P77" s="53">
        <f t="shared" si="24"/>
        <v>0</v>
      </c>
      <c r="Q77" s="27">
        <v>0</v>
      </c>
      <c r="R77" s="59">
        <f t="shared" si="25"/>
        <v>0</v>
      </c>
      <c r="S77" s="27">
        <v>0</v>
      </c>
      <c r="T77" s="59">
        <f t="shared" si="26"/>
        <v>0</v>
      </c>
    </row>
    <row r="78" spans="1:21" s="6" customFormat="1" ht="15" customHeight="1" x14ac:dyDescent="0.2">
      <c r="A78" s="20" t="s">
        <v>2</v>
      </c>
      <c r="B78" s="20" t="s">
        <v>41</v>
      </c>
      <c r="C78" s="20" t="s">
        <v>88</v>
      </c>
      <c r="D78" s="20"/>
      <c r="E78" s="20"/>
      <c r="F78" s="20"/>
      <c r="G78" s="20"/>
      <c r="H78" s="20" t="s">
        <v>4</v>
      </c>
      <c r="I78" s="20" t="s">
        <v>5</v>
      </c>
      <c r="J78" s="20" t="s">
        <v>6</v>
      </c>
      <c r="K78" s="21" t="s">
        <v>89</v>
      </c>
      <c r="L78" s="22">
        <f>+L79</f>
        <v>57598000</v>
      </c>
      <c r="M78" s="23">
        <v>0</v>
      </c>
      <c r="N78" s="22">
        <f t="shared" ref="N78:O79" si="28">+N79</f>
        <v>57598000</v>
      </c>
      <c r="O78" s="22">
        <f t="shared" si="28"/>
        <v>30004442.77</v>
      </c>
      <c r="P78" s="52">
        <f t="shared" si="24"/>
        <v>0.52092855255390813</v>
      </c>
      <c r="Q78" s="22">
        <f t="shared" ref="Q78:Q79" si="29">+Q79</f>
        <v>15312408.77</v>
      </c>
      <c r="R78" s="58">
        <f t="shared" si="25"/>
        <v>0.26584966092572659</v>
      </c>
      <c r="S78" s="22">
        <v>15312408.77</v>
      </c>
      <c r="T78" s="58">
        <f t="shared" si="26"/>
        <v>0.26584966092572659</v>
      </c>
    </row>
    <row r="79" spans="1:21" s="6" customFormat="1" ht="15" customHeight="1" x14ac:dyDescent="0.2">
      <c r="A79" s="20" t="s">
        <v>2</v>
      </c>
      <c r="B79" s="20" t="s">
        <v>41</v>
      </c>
      <c r="C79" s="20" t="s">
        <v>88</v>
      </c>
      <c r="D79" s="20" t="s">
        <v>32</v>
      </c>
      <c r="E79" s="20"/>
      <c r="F79" s="20"/>
      <c r="G79" s="20"/>
      <c r="H79" s="20" t="s">
        <v>4</v>
      </c>
      <c r="I79" s="20" t="s">
        <v>5</v>
      </c>
      <c r="J79" s="20" t="s">
        <v>6</v>
      </c>
      <c r="K79" s="21" t="s">
        <v>90</v>
      </c>
      <c r="L79" s="22">
        <f>+L80</f>
        <v>57598000</v>
      </c>
      <c r="M79" s="23">
        <v>0</v>
      </c>
      <c r="N79" s="22">
        <f t="shared" si="28"/>
        <v>57598000</v>
      </c>
      <c r="O79" s="22">
        <f t="shared" si="28"/>
        <v>30004442.77</v>
      </c>
      <c r="P79" s="52">
        <f t="shared" si="24"/>
        <v>0.52092855255390813</v>
      </c>
      <c r="Q79" s="22">
        <f t="shared" si="29"/>
        <v>15312408.77</v>
      </c>
      <c r="R79" s="58">
        <f t="shared" si="25"/>
        <v>0.26584966092572659</v>
      </c>
      <c r="S79" s="22">
        <v>15312408.77</v>
      </c>
      <c r="T79" s="58">
        <f t="shared" si="26"/>
        <v>0.26584966092572659</v>
      </c>
    </row>
    <row r="80" spans="1:21" s="6" customFormat="1" ht="15" customHeight="1" x14ac:dyDescent="0.2">
      <c r="A80" s="20" t="s">
        <v>2</v>
      </c>
      <c r="B80" s="20" t="s">
        <v>41</v>
      </c>
      <c r="C80" s="20" t="s">
        <v>88</v>
      </c>
      <c r="D80" s="20" t="s">
        <v>32</v>
      </c>
      <c r="E80" s="20" t="s">
        <v>91</v>
      </c>
      <c r="F80" s="20"/>
      <c r="G80" s="20"/>
      <c r="H80" s="20" t="s">
        <v>4</v>
      </c>
      <c r="I80" s="20" t="s">
        <v>5</v>
      </c>
      <c r="J80" s="20" t="s">
        <v>6</v>
      </c>
      <c r="K80" s="21" t="s">
        <v>92</v>
      </c>
      <c r="L80" s="22">
        <f>+L81+L82</f>
        <v>57598000</v>
      </c>
      <c r="M80" s="23">
        <v>0</v>
      </c>
      <c r="N80" s="22">
        <f t="shared" ref="N80:O80" si="30">+N81+N82</f>
        <v>57598000</v>
      </c>
      <c r="O80" s="22">
        <f t="shared" si="30"/>
        <v>30004442.77</v>
      </c>
      <c r="P80" s="52">
        <f t="shared" si="24"/>
        <v>0.52092855255390813</v>
      </c>
      <c r="Q80" s="22">
        <f t="shared" ref="Q80" si="31">+Q81+Q82</f>
        <v>15312408.77</v>
      </c>
      <c r="R80" s="58">
        <f t="shared" si="25"/>
        <v>0.26584966092572659</v>
      </c>
      <c r="S80" s="22">
        <v>15312408.77</v>
      </c>
      <c r="T80" s="58">
        <f t="shared" si="26"/>
        <v>0.26584966092572659</v>
      </c>
    </row>
    <row r="81" spans="1:20" ht="15" customHeight="1" x14ac:dyDescent="0.2">
      <c r="A81" s="24" t="s">
        <v>2</v>
      </c>
      <c r="B81" s="24" t="s">
        <v>41</v>
      </c>
      <c r="C81" s="24" t="s">
        <v>88</v>
      </c>
      <c r="D81" s="24" t="s">
        <v>32</v>
      </c>
      <c r="E81" s="24" t="s">
        <v>91</v>
      </c>
      <c r="F81" s="24" t="s">
        <v>11</v>
      </c>
      <c r="G81" s="24"/>
      <c r="H81" s="24" t="s">
        <v>4</v>
      </c>
      <c r="I81" s="24" t="s">
        <v>5</v>
      </c>
      <c r="J81" s="24" t="s">
        <v>6</v>
      </c>
      <c r="K81" s="25" t="s">
        <v>93</v>
      </c>
      <c r="L81" s="26">
        <v>25448000</v>
      </c>
      <c r="M81" s="27">
        <v>0</v>
      </c>
      <c r="N81" s="26">
        <v>25448000</v>
      </c>
      <c r="O81" s="26">
        <v>21236822.77</v>
      </c>
      <c r="P81" s="53">
        <f t="shared" si="24"/>
        <v>0.83451834210939957</v>
      </c>
      <c r="Q81" s="26">
        <v>6544788.7699999996</v>
      </c>
      <c r="R81" s="59">
        <f t="shared" si="25"/>
        <v>0.25718283440741901</v>
      </c>
      <c r="S81" s="26">
        <v>6544788.7699999996</v>
      </c>
      <c r="T81" s="59">
        <f t="shared" si="26"/>
        <v>0.25718283440741901</v>
      </c>
    </row>
    <row r="82" spans="1:20" ht="16.5" customHeight="1" x14ac:dyDescent="0.2">
      <c r="A82" s="24" t="s">
        <v>2</v>
      </c>
      <c r="B82" s="24" t="s">
        <v>41</v>
      </c>
      <c r="C82" s="24" t="s">
        <v>88</v>
      </c>
      <c r="D82" s="24" t="s">
        <v>32</v>
      </c>
      <c r="E82" s="24" t="s">
        <v>91</v>
      </c>
      <c r="F82" s="24" t="s">
        <v>14</v>
      </c>
      <c r="G82" s="24"/>
      <c r="H82" s="24" t="s">
        <v>4</v>
      </c>
      <c r="I82" s="24" t="s">
        <v>5</v>
      </c>
      <c r="J82" s="24" t="s">
        <v>6</v>
      </c>
      <c r="K82" s="25" t="s">
        <v>94</v>
      </c>
      <c r="L82" s="26">
        <v>32150000</v>
      </c>
      <c r="M82" s="27">
        <v>0</v>
      </c>
      <c r="N82" s="26">
        <v>32150000</v>
      </c>
      <c r="O82" s="26">
        <v>8767620</v>
      </c>
      <c r="P82" s="53">
        <f t="shared" si="24"/>
        <v>0.27270979782270605</v>
      </c>
      <c r="Q82" s="26">
        <v>8767620</v>
      </c>
      <c r="R82" s="59">
        <f t="shared" si="25"/>
        <v>0.27270979782270605</v>
      </c>
      <c r="S82" s="26">
        <v>8767620</v>
      </c>
      <c r="T82" s="59">
        <f t="shared" si="26"/>
        <v>0.27270979782270605</v>
      </c>
    </row>
    <row r="83" spans="1:20" s="6" customFormat="1" ht="15" customHeight="1" x14ac:dyDescent="0.2">
      <c r="A83" s="20" t="s">
        <v>2</v>
      </c>
      <c r="B83" s="20" t="s">
        <v>41</v>
      </c>
      <c r="C83" s="20" t="s">
        <v>95</v>
      </c>
      <c r="D83" s="20"/>
      <c r="E83" s="20"/>
      <c r="F83" s="20"/>
      <c r="G83" s="20"/>
      <c r="H83" s="20" t="s">
        <v>4</v>
      </c>
      <c r="I83" s="20" t="s">
        <v>5</v>
      </c>
      <c r="J83" s="20" t="s">
        <v>6</v>
      </c>
      <c r="K83" s="21" t="s">
        <v>96</v>
      </c>
      <c r="L83" s="22">
        <f>+L84</f>
        <v>135000</v>
      </c>
      <c r="M83" s="23">
        <v>0</v>
      </c>
      <c r="N83" s="22">
        <f t="shared" ref="N83:S84" si="32">+N84</f>
        <v>133588.23000000001</v>
      </c>
      <c r="O83" s="22">
        <f t="shared" si="32"/>
        <v>133588.23000000001</v>
      </c>
      <c r="P83" s="52">
        <f t="shared" si="24"/>
        <v>0.9895424444444445</v>
      </c>
      <c r="Q83" s="22">
        <f t="shared" si="32"/>
        <v>133588.23000000001</v>
      </c>
      <c r="R83" s="58">
        <f t="shared" si="25"/>
        <v>0.9895424444444445</v>
      </c>
      <c r="S83" s="22">
        <f t="shared" si="32"/>
        <v>133588.23000000001</v>
      </c>
      <c r="T83" s="58">
        <f t="shared" si="26"/>
        <v>0.9895424444444445</v>
      </c>
    </row>
    <row r="84" spans="1:20" s="6" customFormat="1" ht="15" customHeight="1" x14ac:dyDescent="0.2">
      <c r="A84" s="20" t="s">
        <v>2</v>
      </c>
      <c r="B84" s="20" t="s">
        <v>41</v>
      </c>
      <c r="C84" s="20" t="s">
        <v>95</v>
      </c>
      <c r="D84" s="20" t="s">
        <v>7</v>
      </c>
      <c r="E84" s="20"/>
      <c r="F84" s="20"/>
      <c r="G84" s="20"/>
      <c r="H84" s="20" t="s">
        <v>4</v>
      </c>
      <c r="I84" s="20" t="s">
        <v>5</v>
      </c>
      <c r="J84" s="20" t="s">
        <v>6</v>
      </c>
      <c r="K84" s="21" t="s">
        <v>97</v>
      </c>
      <c r="L84" s="22">
        <f>+L85</f>
        <v>135000</v>
      </c>
      <c r="M84" s="23">
        <v>0</v>
      </c>
      <c r="N84" s="22">
        <f t="shared" si="32"/>
        <v>133588.23000000001</v>
      </c>
      <c r="O84" s="22">
        <f t="shared" si="32"/>
        <v>133588.23000000001</v>
      </c>
      <c r="P84" s="53">
        <f t="shared" si="24"/>
        <v>0.9895424444444445</v>
      </c>
      <c r="Q84" s="26">
        <f t="shared" si="32"/>
        <v>133588.23000000001</v>
      </c>
      <c r="R84" s="59">
        <f t="shared" si="25"/>
        <v>0.9895424444444445</v>
      </c>
      <c r="S84" s="26">
        <f t="shared" si="32"/>
        <v>133588.23000000001</v>
      </c>
      <c r="T84" s="59">
        <f t="shared" si="26"/>
        <v>0.9895424444444445</v>
      </c>
    </row>
    <row r="85" spans="1:20" ht="15" customHeight="1" x14ac:dyDescent="0.2">
      <c r="A85" s="24" t="s">
        <v>2</v>
      </c>
      <c r="B85" s="24" t="s">
        <v>41</v>
      </c>
      <c r="C85" s="24" t="s">
        <v>95</v>
      </c>
      <c r="D85" s="24" t="s">
        <v>7</v>
      </c>
      <c r="E85" s="24" t="s">
        <v>11</v>
      </c>
      <c r="F85" s="24"/>
      <c r="G85" s="24"/>
      <c r="H85" s="24" t="s">
        <v>4</v>
      </c>
      <c r="I85" s="24" t="s">
        <v>5</v>
      </c>
      <c r="J85" s="24" t="s">
        <v>6</v>
      </c>
      <c r="K85" s="25" t="s">
        <v>98</v>
      </c>
      <c r="L85" s="26">
        <v>135000</v>
      </c>
      <c r="M85" s="27">
        <v>0</v>
      </c>
      <c r="N85" s="26">
        <v>133588.23000000001</v>
      </c>
      <c r="O85" s="26">
        <v>133588.23000000001</v>
      </c>
      <c r="P85" s="53">
        <f t="shared" si="24"/>
        <v>0.9895424444444445</v>
      </c>
      <c r="Q85" s="26">
        <v>133588.23000000001</v>
      </c>
      <c r="R85" s="59">
        <f t="shared" si="25"/>
        <v>0.9895424444444445</v>
      </c>
      <c r="S85" s="26">
        <v>133588.23000000001</v>
      </c>
      <c r="T85" s="59">
        <f t="shared" si="26"/>
        <v>0.9895424444444445</v>
      </c>
    </row>
    <row r="86" spans="1:20" s="6" customFormat="1" ht="15" customHeight="1" x14ac:dyDescent="0.2">
      <c r="A86" s="20" t="s">
        <v>2</v>
      </c>
      <c r="B86" s="20" t="s">
        <v>99</v>
      </c>
      <c r="C86" s="20"/>
      <c r="D86" s="20"/>
      <c r="E86" s="20"/>
      <c r="F86" s="20"/>
      <c r="G86" s="20"/>
      <c r="H86" s="20" t="s">
        <v>4</v>
      </c>
      <c r="I86" s="20" t="s">
        <v>5</v>
      </c>
      <c r="J86" s="20" t="s">
        <v>6</v>
      </c>
      <c r="K86" s="21" t="s">
        <v>100</v>
      </c>
      <c r="L86" s="22">
        <f>+L87+L91</f>
        <v>217220000</v>
      </c>
      <c r="M86" s="23">
        <v>0</v>
      </c>
      <c r="N86" s="22">
        <f t="shared" ref="N86:S86" si="33">+N87+N91</f>
        <v>65303172</v>
      </c>
      <c r="O86" s="22">
        <f t="shared" si="33"/>
        <v>65303172</v>
      </c>
      <c r="P86" s="52">
        <f t="shared" si="24"/>
        <v>0.3006314888131848</v>
      </c>
      <c r="Q86" s="22">
        <f t="shared" si="33"/>
        <v>65303172</v>
      </c>
      <c r="R86" s="58">
        <f t="shared" si="25"/>
        <v>0.3006314888131848</v>
      </c>
      <c r="S86" s="22">
        <f t="shared" si="33"/>
        <v>65303172</v>
      </c>
      <c r="T86" s="58">
        <f t="shared" si="26"/>
        <v>0.3006314888131848</v>
      </c>
    </row>
    <row r="87" spans="1:20" s="6" customFormat="1" ht="15" customHeight="1" x14ac:dyDescent="0.2">
      <c r="A87" s="20" t="s">
        <v>2</v>
      </c>
      <c r="B87" s="20" t="s">
        <v>99</v>
      </c>
      <c r="C87" s="20" t="s">
        <v>7</v>
      </c>
      <c r="D87" s="20"/>
      <c r="E87" s="20"/>
      <c r="F87" s="20"/>
      <c r="G87" s="20"/>
      <c r="H87" s="20" t="s">
        <v>4</v>
      </c>
      <c r="I87" s="20" t="s">
        <v>5</v>
      </c>
      <c r="J87" s="20" t="s">
        <v>6</v>
      </c>
      <c r="K87" s="21" t="s">
        <v>101</v>
      </c>
      <c r="L87" s="22">
        <f>+L88</f>
        <v>84809000</v>
      </c>
      <c r="M87" s="23">
        <v>0</v>
      </c>
      <c r="N87" s="22">
        <f t="shared" ref="N87:S87" si="34">+N88</f>
        <v>65303172</v>
      </c>
      <c r="O87" s="22">
        <f t="shared" si="34"/>
        <v>65303172</v>
      </c>
      <c r="P87" s="52">
        <f t="shared" si="24"/>
        <v>0.77000285347074016</v>
      </c>
      <c r="Q87" s="22">
        <f t="shared" si="34"/>
        <v>65303172</v>
      </c>
      <c r="R87" s="58">
        <f t="shared" si="25"/>
        <v>0.77000285347074016</v>
      </c>
      <c r="S87" s="22">
        <f t="shared" si="34"/>
        <v>65303172</v>
      </c>
      <c r="T87" s="58">
        <f t="shared" si="26"/>
        <v>0.77000285347074016</v>
      </c>
    </row>
    <row r="88" spans="1:20" s="6" customFormat="1" ht="15" customHeight="1" x14ac:dyDescent="0.2">
      <c r="A88" s="20" t="s">
        <v>2</v>
      </c>
      <c r="B88" s="20" t="s">
        <v>99</v>
      </c>
      <c r="C88" s="20" t="s">
        <v>7</v>
      </c>
      <c r="D88" s="20" t="s">
        <v>32</v>
      </c>
      <c r="E88" s="20"/>
      <c r="F88" s="20"/>
      <c r="G88" s="20"/>
      <c r="H88" s="20" t="s">
        <v>4</v>
      </c>
      <c r="I88" s="20" t="s">
        <v>5</v>
      </c>
      <c r="J88" s="20" t="s">
        <v>6</v>
      </c>
      <c r="K88" s="21" t="s">
        <v>102</v>
      </c>
      <c r="L88" s="22">
        <f>+L89+L90</f>
        <v>84809000</v>
      </c>
      <c r="M88" s="23">
        <v>0</v>
      </c>
      <c r="N88" s="22">
        <f t="shared" ref="N88:S88" si="35">+N89+N90</f>
        <v>65303172</v>
      </c>
      <c r="O88" s="22">
        <f t="shared" si="35"/>
        <v>65303172</v>
      </c>
      <c r="P88" s="52">
        <f t="shared" si="24"/>
        <v>0.77000285347074016</v>
      </c>
      <c r="Q88" s="22">
        <f t="shared" si="35"/>
        <v>65303172</v>
      </c>
      <c r="R88" s="58">
        <f t="shared" si="25"/>
        <v>0.77000285347074016</v>
      </c>
      <c r="S88" s="22">
        <f t="shared" si="35"/>
        <v>65303172</v>
      </c>
      <c r="T88" s="58">
        <f t="shared" si="26"/>
        <v>0.77000285347074016</v>
      </c>
    </row>
    <row r="89" spans="1:20" ht="15" customHeight="1" x14ac:dyDescent="0.2">
      <c r="A89" s="24" t="s">
        <v>2</v>
      </c>
      <c r="B89" s="24" t="s">
        <v>99</v>
      </c>
      <c r="C89" s="24" t="s">
        <v>7</v>
      </c>
      <c r="D89" s="24" t="s">
        <v>32</v>
      </c>
      <c r="E89" s="24" t="s">
        <v>11</v>
      </c>
      <c r="F89" s="24"/>
      <c r="G89" s="24"/>
      <c r="H89" s="24" t="s">
        <v>4</v>
      </c>
      <c r="I89" s="24" t="s">
        <v>5</v>
      </c>
      <c r="J89" s="24" t="s">
        <v>6</v>
      </c>
      <c r="K89" s="25" t="s">
        <v>103</v>
      </c>
      <c r="L89" s="26">
        <v>83605000</v>
      </c>
      <c r="M89" s="27">
        <v>0</v>
      </c>
      <c r="N89" s="26">
        <v>64158612</v>
      </c>
      <c r="O89" s="26">
        <v>64158612</v>
      </c>
      <c r="P89" s="53">
        <f t="shared" si="24"/>
        <v>0.7674016147359608</v>
      </c>
      <c r="Q89" s="26">
        <v>64158612</v>
      </c>
      <c r="R89" s="59">
        <f t="shared" si="25"/>
        <v>0.7674016147359608</v>
      </c>
      <c r="S89" s="26">
        <v>64158612</v>
      </c>
      <c r="T89" s="59">
        <f t="shared" si="26"/>
        <v>0.7674016147359608</v>
      </c>
    </row>
    <row r="90" spans="1:20" ht="15" customHeight="1" x14ac:dyDescent="0.2">
      <c r="A90" s="24" t="s">
        <v>2</v>
      </c>
      <c r="B90" s="24" t="s">
        <v>99</v>
      </c>
      <c r="C90" s="24" t="s">
        <v>7</v>
      </c>
      <c r="D90" s="24" t="s">
        <v>32</v>
      </c>
      <c r="E90" s="24" t="s">
        <v>22</v>
      </c>
      <c r="F90" s="24"/>
      <c r="G90" s="24"/>
      <c r="H90" s="24" t="s">
        <v>4</v>
      </c>
      <c r="I90" s="24" t="s">
        <v>5</v>
      </c>
      <c r="J90" s="24" t="s">
        <v>6</v>
      </c>
      <c r="K90" s="25" t="s">
        <v>104</v>
      </c>
      <c r="L90" s="26">
        <v>1204000</v>
      </c>
      <c r="M90" s="27">
        <v>0</v>
      </c>
      <c r="N90" s="26">
        <v>1144560</v>
      </c>
      <c r="O90" s="26">
        <v>1144560</v>
      </c>
      <c r="P90" s="53">
        <f t="shared" si="24"/>
        <v>0.95063122923588039</v>
      </c>
      <c r="Q90" s="26">
        <v>1144560</v>
      </c>
      <c r="R90" s="59">
        <f t="shared" si="25"/>
        <v>0.95063122923588039</v>
      </c>
      <c r="S90" s="26">
        <v>1144560</v>
      </c>
      <c r="T90" s="59">
        <f t="shared" si="26"/>
        <v>0.95063122923588039</v>
      </c>
    </row>
    <row r="91" spans="1:20" s="6" customFormat="1" ht="15" customHeight="1" x14ac:dyDescent="0.2">
      <c r="A91" s="20" t="s">
        <v>2</v>
      </c>
      <c r="B91" s="20" t="s">
        <v>99</v>
      </c>
      <c r="C91" s="20" t="s">
        <v>88</v>
      </c>
      <c r="D91" s="20"/>
      <c r="E91" s="20"/>
      <c r="F91" s="20"/>
      <c r="G91" s="20"/>
      <c r="H91" s="20" t="s">
        <v>4</v>
      </c>
      <c r="I91" s="20" t="s">
        <v>5</v>
      </c>
      <c r="J91" s="20" t="s">
        <v>6</v>
      </c>
      <c r="K91" s="21" t="s">
        <v>105</v>
      </c>
      <c r="L91" s="22">
        <f>+L92</f>
        <v>132411000</v>
      </c>
      <c r="M91" s="23">
        <v>0</v>
      </c>
      <c r="N91" s="22">
        <v>0</v>
      </c>
      <c r="O91" s="22">
        <v>0</v>
      </c>
      <c r="P91" s="52">
        <f t="shared" si="24"/>
        <v>0</v>
      </c>
      <c r="Q91" s="22">
        <v>0</v>
      </c>
      <c r="R91" s="58">
        <f t="shared" si="25"/>
        <v>0</v>
      </c>
      <c r="S91" s="22">
        <v>0</v>
      </c>
      <c r="T91" s="58">
        <f t="shared" si="26"/>
        <v>0</v>
      </c>
    </row>
    <row r="92" spans="1:20" ht="16.5" customHeight="1" x14ac:dyDescent="0.2">
      <c r="A92" s="24" t="s">
        <v>2</v>
      </c>
      <c r="B92" s="24" t="s">
        <v>99</v>
      </c>
      <c r="C92" s="24" t="s">
        <v>88</v>
      </c>
      <c r="D92" s="24" t="s">
        <v>7</v>
      </c>
      <c r="E92" s="24"/>
      <c r="F92" s="24"/>
      <c r="G92" s="24"/>
      <c r="H92" s="24" t="s">
        <v>4</v>
      </c>
      <c r="I92" s="24" t="s">
        <v>5</v>
      </c>
      <c r="J92" s="24" t="s">
        <v>6</v>
      </c>
      <c r="K92" s="25" t="s">
        <v>106</v>
      </c>
      <c r="L92" s="26">
        <v>132411000</v>
      </c>
      <c r="M92" s="27">
        <v>0</v>
      </c>
      <c r="N92" s="26">
        <v>0</v>
      </c>
      <c r="O92" s="26">
        <v>0</v>
      </c>
      <c r="P92" s="53">
        <f t="shared" si="24"/>
        <v>0</v>
      </c>
      <c r="Q92" s="26">
        <v>0</v>
      </c>
      <c r="R92" s="59">
        <f t="shared" si="25"/>
        <v>0</v>
      </c>
      <c r="S92" s="26">
        <v>0</v>
      </c>
      <c r="T92" s="59">
        <f t="shared" si="26"/>
        <v>0</v>
      </c>
    </row>
    <row r="93" spans="1:20" s="6" customFormat="1" ht="15" customHeight="1" x14ac:dyDescent="0.2">
      <c r="A93" s="44" t="s">
        <v>107</v>
      </c>
      <c r="B93" s="44"/>
      <c r="C93" s="44"/>
      <c r="D93" s="44"/>
      <c r="E93" s="44"/>
      <c r="F93" s="44"/>
      <c r="G93" s="44"/>
      <c r="H93" s="44" t="s">
        <v>4</v>
      </c>
      <c r="I93" s="44" t="s">
        <v>5</v>
      </c>
      <c r="J93" s="44" t="s">
        <v>6</v>
      </c>
      <c r="K93" s="45" t="s">
        <v>108</v>
      </c>
      <c r="L93" s="46">
        <f>+L94+L102</f>
        <v>18016917000</v>
      </c>
      <c r="M93" s="47">
        <v>0</v>
      </c>
      <c r="N93" s="46">
        <f t="shared" ref="N93:S93" si="36">+N94+N102</f>
        <v>16273531795.900002</v>
      </c>
      <c r="O93" s="46">
        <f t="shared" si="36"/>
        <v>15758989827.920002</v>
      </c>
      <c r="P93" s="51">
        <f t="shared" si="24"/>
        <v>0.87467738392312078</v>
      </c>
      <c r="Q93" s="46">
        <f t="shared" si="36"/>
        <v>8178495877.8199997</v>
      </c>
      <c r="R93" s="57">
        <f t="shared" si="25"/>
        <v>0.45393425955284133</v>
      </c>
      <c r="S93" s="46">
        <f t="shared" si="36"/>
        <v>8178495877.8199997</v>
      </c>
      <c r="T93" s="57">
        <f t="shared" si="26"/>
        <v>0.45393425955284133</v>
      </c>
    </row>
    <row r="94" spans="1:20" s="6" customFormat="1" ht="15" customHeight="1" x14ac:dyDescent="0.2">
      <c r="A94" s="20" t="s">
        <v>107</v>
      </c>
      <c r="B94" s="20" t="s">
        <v>109</v>
      </c>
      <c r="C94" s="20"/>
      <c r="D94" s="20"/>
      <c r="E94" s="20"/>
      <c r="F94" s="20"/>
      <c r="G94" s="20"/>
      <c r="H94" s="20" t="s">
        <v>4</v>
      </c>
      <c r="I94" s="20" t="s">
        <v>5</v>
      </c>
      <c r="J94" s="20" t="s">
        <v>6</v>
      </c>
      <c r="K94" s="21" t="s">
        <v>110</v>
      </c>
      <c r="L94" s="22">
        <f>+L95</f>
        <v>11496900000</v>
      </c>
      <c r="M94" s="23">
        <v>0</v>
      </c>
      <c r="N94" s="22">
        <f t="shared" ref="N94:S96" si="37">+N95</f>
        <v>10932654554.77</v>
      </c>
      <c r="O94" s="22">
        <f t="shared" si="37"/>
        <v>10855311972.790001</v>
      </c>
      <c r="P94" s="52">
        <f t="shared" si="24"/>
        <v>0.94419469359479524</v>
      </c>
      <c r="Q94" s="22">
        <f t="shared" si="37"/>
        <v>5099576675.8999996</v>
      </c>
      <c r="R94" s="58">
        <f t="shared" si="25"/>
        <v>0.4435610187006932</v>
      </c>
      <c r="S94" s="22">
        <f t="shared" si="37"/>
        <v>5099576675.8999996</v>
      </c>
      <c r="T94" s="58">
        <f t="shared" si="26"/>
        <v>0.4435610187006932</v>
      </c>
    </row>
    <row r="95" spans="1:20" s="6" customFormat="1" ht="15" customHeight="1" x14ac:dyDescent="0.2">
      <c r="A95" s="20" t="s">
        <v>107</v>
      </c>
      <c r="B95" s="20" t="s">
        <v>109</v>
      </c>
      <c r="C95" s="20" t="s">
        <v>111</v>
      </c>
      <c r="D95" s="20"/>
      <c r="E95" s="20"/>
      <c r="F95" s="20"/>
      <c r="G95" s="20"/>
      <c r="H95" s="20" t="s">
        <v>4</v>
      </c>
      <c r="I95" s="20" t="s">
        <v>5</v>
      </c>
      <c r="J95" s="20" t="s">
        <v>6</v>
      </c>
      <c r="K95" s="21" t="s">
        <v>112</v>
      </c>
      <c r="L95" s="22">
        <f>+L96</f>
        <v>11496900000</v>
      </c>
      <c r="M95" s="23">
        <v>0</v>
      </c>
      <c r="N95" s="22">
        <f t="shared" si="37"/>
        <v>10932654554.77</v>
      </c>
      <c r="O95" s="22">
        <f t="shared" si="37"/>
        <v>10855311972.790001</v>
      </c>
      <c r="P95" s="52">
        <f t="shared" si="24"/>
        <v>0.94419469359479524</v>
      </c>
      <c r="Q95" s="22">
        <f t="shared" si="37"/>
        <v>5099576675.8999996</v>
      </c>
      <c r="R95" s="58">
        <f t="shared" si="25"/>
        <v>0.4435610187006932</v>
      </c>
      <c r="S95" s="22">
        <f t="shared" si="37"/>
        <v>5099576675.8999996</v>
      </c>
      <c r="T95" s="58">
        <f t="shared" si="26"/>
        <v>0.4435610187006932</v>
      </c>
    </row>
    <row r="96" spans="1:20" s="6" customFormat="1" ht="15" customHeight="1" x14ac:dyDescent="0.2">
      <c r="A96" s="20" t="s">
        <v>107</v>
      </c>
      <c r="B96" s="20" t="s">
        <v>109</v>
      </c>
      <c r="C96" s="20" t="s">
        <v>111</v>
      </c>
      <c r="D96" s="20" t="s">
        <v>113</v>
      </c>
      <c r="E96" s="20"/>
      <c r="F96" s="20"/>
      <c r="G96" s="20"/>
      <c r="H96" s="20" t="s">
        <v>4</v>
      </c>
      <c r="I96" s="20" t="s">
        <v>5</v>
      </c>
      <c r="J96" s="20" t="s">
        <v>6</v>
      </c>
      <c r="K96" s="21" t="s">
        <v>114</v>
      </c>
      <c r="L96" s="22">
        <f>+L97</f>
        <v>11496900000</v>
      </c>
      <c r="M96" s="23">
        <v>0</v>
      </c>
      <c r="N96" s="22">
        <f t="shared" si="37"/>
        <v>10932654554.77</v>
      </c>
      <c r="O96" s="22">
        <f t="shared" si="37"/>
        <v>10855311972.790001</v>
      </c>
      <c r="P96" s="52">
        <f t="shared" si="24"/>
        <v>0.94419469359479524</v>
      </c>
      <c r="Q96" s="22">
        <f t="shared" si="37"/>
        <v>5099576675.8999996</v>
      </c>
      <c r="R96" s="58">
        <f t="shared" si="25"/>
        <v>0.4435610187006932</v>
      </c>
      <c r="S96" s="22">
        <f t="shared" si="37"/>
        <v>5099576675.8999996</v>
      </c>
      <c r="T96" s="58">
        <f t="shared" si="26"/>
        <v>0.4435610187006932</v>
      </c>
    </row>
    <row r="97" spans="1:20" s="6" customFormat="1" ht="15" customHeight="1" x14ac:dyDescent="0.2">
      <c r="A97" s="20" t="s">
        <v>107</v>
      </c>
      <c r="B97" s="20" t="s">
        <v>109</v>
      </c>
      <c r="C97" s="20" t="s">
        <v>111</v>
      </c>
      <c r="D97" s="20" t="s">
        <v>113</v>
      </c>
      <c r="E97" s="20" t="s">
        <v>115</v>
      </c>
      <c r="F97" s="20"/>
      <c r="G97" s="20"/>
      <c r="H97" s="20" t="s">
        <v>4</v>
      </c>
      <c r="I97" s="20" t="s">
        <v>5</v>
      </c>
      <c r="J97" s="20" t="s">
        <v>6</v>
      </c>
      <c r="K97" s="21" t="s">
        <v>120</v>
      </c>
      <c r="L97" s="22">
        <f>+L98+L100</f>
        <v>11496900000</v>
      </c>
      <c r="M97" s="23">
        <v>0</v>
      </c>
      <c r="N97" s="22">
        <f t="shared" ref="N97:S97" si="38">+N98+N100</f>
        <v>10932654554.77</v>
      </c>
      <c r="O97" s="22">
        <f t="shared" si="38"/>
        <v>10855311972.790001</v>
      </c>
      <c r="P97" s="52">
        <f t="shared" si="24"/>
        <v>0.94419469359479524</v>
      </c>
      <c r="Q97" s="22">
        <f t="shared" si="38"/>
        <v>5099576675.8999996</v>
      </c>
      <c r="R97" s="58">
        <f t="shared" si="25"/>
        <v>0.4435610187006932</v>
      </c>
      <c r="S97" s="22">
        <f t="shared" si="38"/>
        <v>5099576675.8999996</v>
      </c>
      <c r="T97" s="58">
        <f t="shared" si="26"/>
        <v>0.4435610187006932</v>
      </c>
    </row>
    <row r="98" spans="1:20" s="6" customFormat="1" ht="15" customHeight="1" x14ac:dyDescent="0.2">
      <c r="A98" s="20" t="s">
        <v>107</v>
      </c>
      <c r="B98" s="20" t="s">
        <v>109</v>
      </c>
      <c r="C98" s="20" t="s">
        <v>111</v>
      </c>
      <c r="D98" s="20" t="s">
        <v>113</v>
      </c>
      <c r="E98" s="20" t="s">
        <v>115</v>
      </c>
      <c r="F98" s="20" t="s">
        <v>116</v>
      </c>
      <c r="G98" s="20"/>
      <c r="H98" s="20" t="s">
        <v>4</v>
      </c>
      <c r="I98" s="20" t="s">
        <v>5</v>
      </c>
      <c r="J98" s="20" t="s">
        <v>6</v>
      </c>
      <c r="K98" s="21" t="s">
        <v>117</v>
      </c>
      <c r="L98" s="22">
        <f>+L99</f>
        <v>8239978343</v>
      </c>
      <c r="M98" s="23">
        <v>0</v>
      </c>
      <c r="N98" s="22">
        <f t="shared" ref="N98:S98" si="39">+N99</f>
        <v>7858916342.3999996</v>
      </c>
      <c r="O98" s="22">
        <f t="shared" si="39"/>
        <v>7792943584.4200001</v>
      </c>
      <c r="P98" s="52">
        <f t="shared" si="24"/>
        <v>0.94574806632110098</v>
      </c>
      <c r="Q98" s="22">
        <f t="shared" si="39"/>
        <v>4071231221.2399998</v>
      </c>
      <c r="R98" s="58">
        <f t="shared" si="25"/>
        <v>0.49408275747454833</v>
      </c>
      <c r="S98" s="22">
        <f t="shared" si="39"/>
        <v>4071231221.2399998</v>
      </c>
      <c r="T98" s="58">
        <f t="shared" si="26"/>
        <v>0.49408275747454833</v>
      </c>
    </row>
    <row r="99" spans="1:20" ht="16.5" customHeight="1" x14ac:dyDescent="0.2">
      <c r="A99" s="24" t="s">
        <v>107</v>
      </c>
      <c r="B99" s="24" t="s">
        <v>109</v>
      </c>
      <c r="C99" s="24" t="s">
        <v>111</v>
      </c>
      <c r="D99" s="24" t="s">
        <v>113</v>
      </c>
      <c r="E99" s="24" t="s">
        <v>115</v>
      </c>
      <c r="F99" s="24" t="s">
        <v>116</v>
      </c>
      <c r="G99" s="24" t="s">
        <v>32</v>
      </c>
      <c r="H99" s="24" t="s">
        <v>4</v>
      </c>
      <c r="I99" s="24" t="s">
        <v>5</v>
      </c>
      <c r="J99" s="24" t="s">
        <v>6</v>
      </c>
      <c r="K99" s="25" t="s">
        <v>121</v>
      </c>
      <c r="L99" s="26">
        <v>8239978343</v>
      </c>
      <c r="M99" s="27">
        <v>0</v>
      </c>
      <c r="N99" s="26">
        <v>7858916342.3999996</v>
      </c>
      <c r="O99" s="26">
        <v>7792943584.4200001</v>
      </c>
      <c r="P99" s="53">
        <f t="shared" si="24"/>
        <v>0.94574806632110098</v>
      </c>
      <c r="Q99" s="26">
        <v>4071231221.2399998</v>
      </c>
      <c r="R99" s="59">
        <f t="shared" si="25"/>
        <v>0.49408275747454833</v>
      </c>
      <c r="S99" s="26">
        <v>4071231221.2399998</v>
      </c>
      <c r="T99" s="59">
        <f t="shared" si="26"/>
        <v>0.49408275747454833</v>
      </c>
    </row>
    <row r="100" spans="1:20" s="6" customFormat="1" ht="15" customHeight="1" x14ac:dyDescent="0.2">
      <c r="A100" s="20" t="s">
        <v>107</v>
      </c>
      <c r="B100" s="20" t="s">
        <v>109</v>
      </c>
      <c r="C100" s="20" t="s">
        <v>111</v>
      </c>
      <c r="D100" s="20" t="s">
        <v>113</v>
      </c>
      <c r="E100" s="20" t="s">
        <v>115</v>
      </c>
      <c r="F100" s="20" t="s">
        <v>118</v>
      </c>
      <c r="G100" s="20"/>
      <c r="H100" s="20" t="s">
        <v>4</v>
      </c>
      <c r="I100" s="20" t="s">
        <v>5</v>
      </c>
      <c r="J100" s="20" t="s">
        <v>6</v>
      </c>
      <c r="K100" s="21" t="s">
        <v>119</v>
      </c>
      <c r="L100" s="22">
        <f>+L101</f>
        <v>3256921657</v>
      </c>
      <c r="M100" s="23">
        <v>0</v>
      </c>
      <c r="N100" s="22">
        <f t="shared" ref="N100:S100" si="40">+N101</f>
        <v>3073738212.3699999</v>
      </c>
      <c r="O100" s="22">
        <f t="shared" si="40"/>
        <v>3062368388.3699999</v>
      </c>
      <c r="P100" s="52">
        <f t="shared" si="24"/>
        <v>0.94026467655067703</v>
      </c>
      <c r="Q100" s="22">
        <f t="shared" si="40"/>
        <v>1028345454.66</v>
      </c>
      <c r="R100" s="58">
        <f t="shared" si="25"/>
        <v>0.31574153847078551</v>
      </c>
      <c r="S100" s="22">
        <f t="shared" si="40"/>
        <v>1028345454.66</v>
      </c>
      <c r="T100" s="58">
        <f t="shared" si="26"/>
        <v>0.31574153847078551</v>
      </c>
    </row>
    <row r="101" spans="1:20" ht="16.5" customHeight="1" x14ac:dyDescent="0.2">
      <c r="A101" s="24" t="s">
        <v>107</v>
      </c>
      <c r="B101" s="24" t="s">
        <v>109</v>
      </c>
      <c r="C101" s="24" t="s">
        <v>111</v>
      </c>
      <c r="D101" s="24" t="s">
        <v>113</v>
      </c>
      <c r="E101" s="24" t="s">
        <v>115</v>
      </c>
      <c r="F101" s="24" t="s">
        <v>118</v>
      </c>
      <c r="G101" s="24" t="s">
        <v>32</v>
      </c>
      <c r="H101" s="24" t="s">
        <v>4</v>
      </c>
      <c r="I101" s="24" t="s">
        <v>5</v>
      </c>
      <c r="J101" s="24" t="s">
        <v>6</v>
      </c>
      <c r="K101" s="25" t="s">
        <v>122</v>
      </c>
      <c r="L101" s="26">
        <v>3256921657</v>
      </c>
      <c r="M101" s="27">
        <v>0</v>
      </c>
      <c r="N101" s="26">
        <v>3073738212.3699999</v>
      </c>
      <c r="O101" s="26">
        <v>3062368388.3699999</v>
      </c>
      <c r="P101" s="53">
        <f t="shared" si="24"/>
        <v>0.94026467655067703</v>
      </c>
      <c r="Q101" s="26">
        <v>1028345454.66</v>
      </c>
      <c r="R101" s="59">
        <f t="shared" si="25"/>
        <v>0.31574153847078551</v>
      </c>
      <c r="S101" s="26">
        <v>1028345454.66</v>
      </c>
      <c r="T101" s="59">
        <f t="shared" si="26"/>
        <v>0.31574153847078551</v>
      </c>
    </row>
    <row r="102" spans="1:20" s="6" customFormat="1" ht="15" customHeight="1" x14ac:dyDescent="0.2">
      <c r="A102" s="20" t="s">
        <v>107</v>
      </c>
      <c r="B102" s="20" t="s">
        <v>123</v>
      </c>
      <c r="C102" s="20"/>
      <c r="D102" s="20"/>
      <c r="E102" s="20"/>
      <c r="F102" s="20"/>
      <c r="G102" s="20"/>
      <c r="H102" s="20" t="s">
        <v>4</v>
      </c>
      <c r="I102" s="20" t="s">
        <v>5</v>
      </c>
      <c r="J102" s="20" t="s">
        <v>6</v>
      </c>
      <c r="K102" s="21" t="s">
        <v>124</v>
      </c>
      <c r="L102" s="22">
        <f>+L103</f>
        <v>6520017000</v>
      </c>
      <c r="M102" s="23">
        <v>0</v>
      </c>
      <c r="N102" s="22">
        <f t="shared" ref="N102:S104" si="41">+N103</f>
        <v>5340877241.1300001</v>
      </c>
      <c r="O102" s="22">
        <f t="shared" si="41"/>
        <v>4903677855.1300001</v>
      </c>
      <c r="P102" s="52">
        <f t="shared" si="24"/>
        <v>0.7520958695552481</v>
      </c>
      <c r="Q102" s="22">
        <f t="shared" si="41"/>
        <v>3078919201.9200001</v>
      </c>
      <c r="R102" s="58">
        <f t="shared" si="25"/>
        <v>0.4722256401969504</v>
      </c>
      <c r="S102" s="22">
        <f t="shared" si="41"/>
        <v>3078919201.9200001</v>
      </c>
      <c r="T102" s="58">
        <f t="shared" si="26"/>
        <v>0.4722256401969504</v>
      </c>
    </row>
    <row r="103" spans="1:20" s="6" customFormat="1" ht="15" customHeight="1" x14ac:dyDescent="0.2">
      <c r="A103" s="20" t="s">
        <v>107</v>
      </c>
      <c r="B103" s="20" t="s">
        <v>123</v>
      </c>
      <c r="C103" s="20" t="s">
        <v>111</v>
      </c>
      <c r="D103" s="20"/>
      <c r="E103" s="20"/>
      <c r="F103" s="20"/>
      <c r="G103" s="20"/>
      <c r="H103" s="20" t="s">
        <v>4</v>
      </c>
      <c r="I103" s="20" t="s">
        <v>5</v>
      </c>
      <c r="J103" s="20" t="s">
        <v>6</v>
      </c>
      <c r="K103" s="21" t="s">
        <v>112</v>
      </c>
      <c r="L103" s="22">
        <f>+L104</f>
        <v>6520017000</v>
      </c>
      <c r="M103" s="23">
        <v>0</v>
      </c>
      <c r="N103" s="22">
        <f t="shared" si="41"/>
        <v>5340877241.1300001</v>
      </c>
      <c r="O103" s="22">
        <f t="shared" si="41"/>
        <v>4903677855.1300001</v>
      </c>
      <c r="P103" s="52">
        <f t="shared" si="24"/>
        <v>0.7520958695552481</v>
      </c>
      <c r="Q103" s="22">
        <f t="shared" si="41"/>
        <v>3078919201.9200001</v>
      </c>
      <c r="R103" s="58">
        <f t="shared" si="25"/>
        <v>0.4722256401969504</v>
      </c>
      <c r="S103" s="22">
        <f t="shared" si="41"/>
        <v>3078919201.9200001</v>
      </c>
      <c r="T103" s="58">
        <f t="shared" si="26"/>
        <v>0.4722256401969504</v>
      </c>
    </row>
    <row r="104" spans="1:20" s="6" customFormat="1" ht="15" customHeight="1" x14ac:dyDescent="0.2">
      <c r="A104" s="20" t="s">
        <v>107</v>
      </c>
      <c r="B104" s="20" t="s">
        <v>123</v>
      </c>
      <c r="C104" s="20" t="s">
        <v>111</v>
      </c>
      <c r="D104" s="20" t="s">
        <v>125</v>
      </c>
      <c r="E104" s="20" t="s">
        <v>0</v>
      </c>
      <c r="F104" s="20" t="s">
        <v>0</v>
      </c>
      <c r="G104" s="20" t="s">
        <v>0</v>
      </c>
      <c r="H104" s="20" t="s">
        <v>4</v>
      </c>
      <c r="I104" s="20" t="s">
        <v>5</v>
      </c>
      <c r="J104" s="20" t="s">
        <v>6</v>
      </c>
      <c r="K104" s="21" t="s">
        <v>126</v>
      </c>
      <c r="L104" s="22">
        <f>+L105</f>
        <v>6520017000</v>
      </c>
      <c r="M104" s="23">
        <v>0</v>
      </c>
      <c r="N104" s="22">
        <f t="shared" si="41"/>
        <v>5340877241.1300001</v>
      </c>
      <c r="O104" s="22">
        <f t="shared" si="41"/>
        <v>4903677855.1300001</v>
      </c>
      <c r="P104" s="52">
        <f t="shared" si="24"/>
        <v>0.7520958695552481</v>
      </c>
      <c r="Q104" s="22">
        <f t="shared" si="41"/>
        <v>3078919201.9200001</v>
      </c>
      <c r="R104" s="58">
        <f t="shared" si="25"/>
        <v>0.4722256401969504</v>
      </c>
      <c r="S104" s="22">
        <f t="shared" si="41"/>
        <v>3078919201.9200001</v>
      </c>
      <c r="T104" s="58">
        <f t="shared" si="26"/>
        <v>0.4722256401969504</v>
      </c>
    </row>
    <row r="105" spans="1:20" s="6" customFormat="1" ht="15" customHeight="1" x14ac:dyDescent="0.2">
      <c r="A105" s="20" t="s">
        <v>107</v>
      </c>
      <c r="B105" s="20" t="s">
        <v>123</v>
      </c>
      <c r="C105" s="20" t="s">
        <v>111</v>
      </c>
      <c r="D105" s="20" t="s">
        <v>125</v>
      </c>
      <c r="E105" s="20" t="s">
        <v>127</v>
      </c>
      <c r="F105" s="20"/>
      <c r="G105" s="20"/>
      <c r="H105" s="20" t="s">
        <v>4</v>
      </c>
      <c r="I105" s="20" t="s">
        <v>5</v>
      </c>
      <c r="J105" s="20" t="s">
        <v>6</v>
      </c>
      <c r="K105" s="21" t="s">
        <v>138</v>
      </c>
      <c r="L105" s="22">
        <f>+L106+L108+L110+L112+L114</f>
        <v>6520017000</v>
      </c>
      <c r="M105" s="23">
        <v>0</v>
      </c>
      <c r="N105" s="22">
        <f t="shared" ref="N105:S105" si="42">+N106+N108+N110+N112+N114</f>
        <v>5340877241.1300001</v>
      </c>
      <c r="O105" s="22">
        <f t="shared" si="42"/>
        <v>4903677855.1300001</v>
      </c>
      <c r="P105" s="52">
        <f t="shared" si="24"/>
        <v>0.7520958695552481</v>
      </c>
      <c r="Q105" s="22">
        <f t="shared" si="42"/>
        <v>3078919201.9200001</v>
      </c>
      <c r="R105" s="58">
        <f t="shared" si="25"/>
        <v>0.4722256401969504</v>
      </c>
      <c r="S105" s="22">
        <f t="shared" si="42"/>
        <v>3078919201.9200001</v>
      </c>
      <c r="T105" s="58">
        <f t="shared" si="26"/>
        <v>0.4722256401969504</v>
      </c>
    </row>
    <row r="106" spans="1:20" s="6" customFormat="1" ht="15" customHeight="1" x14ac:dyDescent="0.2">
      <c r="A106" s="20" t="s">
        <v>107</v>
      </c>
      <c r="B106" s="20" t="s">
        <v>123</v>
      </c>
      <c r="C106" s="20" t="s">
        <v>111</v>
      </c>
      <c r="D106" s="20" t="s">
        <v>125</v>
      </c>
      <c r="E106" s="20" t="s">
        <v>127</v>
      </c>
      <c r="F106" s="20" t="s">
        <v>128</v>
      </c>
      <c r="G106" s="20"/>
      <c r="H106" s="20" t="s">
        <v>4</v>
      </c>
      <c r="I106" s="20" t="s">
        <v>5</v>
      </c>
      <c r="J106" s="20" t="s">
        <v>6</v>
      </c>
      <c r="K106" s="21" t="s">
        <v>129</v>
      </c>
      <c r="L106" s="22">
        <f>+L107</f>
        <v>44911000</v>
      </c>
      <c r="M106" s="23">
        <v>0</v>
      </c>
      <c r="N106" s="22">
        <f t="shared" ref="N106:S106" si="43">+N107</f>
        <v>44891680</v>
      </c>
      <c r="O106" s="22">
        <f t="shared" si="43"/>
        <v>44891680</v>
      </c>
      <c r="P106" s="55">
        <f t="shared" si="24"/>
        <v>0.99956981585803029</v>
      </c>
      <c r="Q106" s="22">
        <f t="shared" si="43"/>
        <v>17568413</v>
      </c>
      <c r="R106" s="58">
        <f t="shared" si="25"/>
        <v>0.39118285052659707</v>
      </c>
      <c r="S106" s="22">
        <f t="shared" si="43"/>
        <v>17568413</v>
      </c>
      <c r="T106" s="58">
        <f t="shared" si="26"/>
        <v>0.39118285052659707</v>
      </c>
    </row>
    <row r="107" spans="1:20" ht="15" customHeight="1" x14ac:dyDescent="0.2">
      <c r="A107" s="24" t="s">
        <v>107</v>
      </c>
      <c r="B107" s="24" t="s">
        <v>123</v>
      </c>
      <c r="C107" s="24" t="s">
        <v>111</v>
      </c>
      <c r="D107" s="24" t="s">
        <v>125</v>
      </c>
      <c r="E107" s="24" t="s">
        <v>127</v>
      </c>
      <c r="F107" s="24" t="s">
        <v>128</v>
      </c>
      <c r="G107" s="24" t="s">
        <v>32</v>
      </c>
      <c r="H107" s="24" t="s">
        <v>4</v>
      </c>
      <c r="I107" s="24" t="s">
        <v>5</v>
      </c>
      <c r="J107" s="24" t="s">
        <v>6</v>
      </c>
      <c r="K107" s="25" t="s">
        <v>139</v>
      </c>
      <c r="L107" s="26">
        <v>44911000</v>
      </c>
      <c r="M107" s="27">
        <v>0</v>
      </c>
      <c r="N107" s="26">
        <v>44891680</v>
      </c>
      <c r="O107" s="26">
        <v>44891680</v>
      </c>
      <c r="P107" s="56">
        <f t="shared" si="24"/>
        <v>0.99956981585803029</v>
      </c>
      <c r="Q107" s="26">
        <v>17568413</v>
      </c>
      <c r="R107" s="59">
        <f t="shared" si="25"/>
        <v>0.39118285052659707</v>
      </c>
      <c r="S107" s="26">
        <v>17568413</v>
      </c>
      <c r="T107" s="59">
        <f t="shared" si="26"/>
        <v>0.39118285052659707</v>
      </c>
    </row>
    <row r="108" spans="1:20" s="6" customFormat="1" ht="15" customHeight="1" x14ac:dyDescent="0.2">
      <c r="A108" s="20" t="s">
        <v>107</v>
      </c>
      <c r="B108" s="20" t="s">
        <v>123</v>
      </c>
      <c r="C108" s="20" t="s">
        <v>111</v>
      </c>
      <c r="D108" s="20" t="s">
        <v>125</v>
      </c>
      <c r="E108" s="20" t="s">
        <v>127</v>
      </c>
      <c r="F108" s="20" t="s">
        <v>130</v>
      </c>
      <c r="G108" s="20"/>
      <c r="H108" s="20" t="s">
        <v>4</v>
      </c>
      <c r="I108" s="20" t="s">
        <v>5</v>
      </c>
      <c r="J108" s="20" t="s">
        <v>6</v>
      </c>
      <c r="K108" s="21" t="s">
        <v>131</v>
      </c>
      <c r="L108" s="22">
        <f>+L109</f>
        <v>3305047000</v>
      </c>
      <c r="M108" s="23">
        <v>0</v>
      </c>
      <c r="N108" s="22">
        <f t="shared" ref="N108:S108" si="44">+N109</f>
        <v>2941597491.9299998</v>
      </c>
      <c r="O108" s="22">
        <f t="shared" si="44"/>
        <v>2555249750.9299998</v>
      </c>
      <c r="P108" s="52">
        <f t="shared" si="24"/>
        <v>0.77313567732319688</v>
      </c>
      <c r="Q108" s="22">
        <f t="shared" si="44"/>
        <v>2154086872.9200001</v>
      </c>
      <c r="R108" s="58">
        <f t="shared" si="25"/>
        <v>0.65175680494710064</v>
      </c>
      <c r="S108" s="22">
        <f t="shared" si="44"/>
        <v>2154086872.9200001</v>
      </c>
      <c r="T108" s="58">
        <f t="shared" si="26"/>
        <v>0.65175680494710064</v>
      </c>
    </row>
    <row r="109" spans="1:20" ht="16.5" customHeight="1" x14ac:dyDescent="0.2">
      <c r="A109" s="24" t="s">
        <v>107</v>
      </c>
      <c r="B109" s="24" t="s">
        <v>123</v>
      </c>
      <c r="C109" s="24" t="s">
        <v>111</v>
      </c>
      <c r="D109" s="24" t="s">
        <v>125</v>
      </c>
      <c r="E109" s="24" t="s">
        <v>127</v>
      </c>
      <c r="F109" s="24" t="s">
        <v>130</v>
      </c>
      <c r="G109" s="24" t="s">
        <v>32</v>
      </c>
      <c r="H109" s="24" t="s">
        <v>4</v>
      </c>
      <c r="I109" s="24" t="s">
        <v>5</v>
      </c>
      <c r="J109" s="24" t="s">
        <v>6</v>
      </c>
      <c r="K109" s="25" t="s">
        <v>140</v>
      </c>
      <c r="L109" s="26">
        <v>3305047000</v>
      </c>
      <c r="M109" s="27">
        <v>0</v>
      </c>
      <c r="N109" s="26">
        <v>2941597491.9299998</v>
      </c>
      <c r="O109" s="26">
        <v>2555249750.9299998</v>
      </c>
      <c r="P109" s="53">
        <f t="shared" si="24"/>
        <v>0.77313567732319688</v>
      </c>
      <c r="Q109" s="26">
        <v>2154086872.9200001</v>
      </c>
      <c r="R109" s="59">
        <f t="shared" si="25"/>
        <v>0.65175680494710064</v>
      </c>
      <c r="S109" s="26">
        <v>2154086872.9200001</v>
      </c>
      <c r="T109" s="59">
        <f t="shared" si="26"/>
        <v>0.65175680494710064</v>
      </c>
    </row>
    <row r="110" spans="1:20" s="6" customFormat="1" ht="15" customHeight="1" x14ac:dyDescent="0.2">
      <c r="A110" s="20" t="s">
        <v>107</v>
      </c>
      <c r="B110" s="20" t="s">
        <v>123</v>
      </c>
      <c r="C110" s="20" t="s">
        <v>111</v>
      </c>
      <c r="D110" s="20" t="s">
        <v>125</v>
      </c>
      <c r="E110" s="20" t="s">
        <v>127</v>
      </c>
      <c r="F110" s="20" t="s">
        <v>132</v>
      </c>
      <c r="G110" s="20"/>
      <c r="H110" s="20" t="s">
        <v>4</v>
      </c>
      <c r="I110" s="20" t="s">
        <v>5</v>
      </c>
      <c r="J110" s="20" t="s">
        <v>6</v>
      </c>
      <c r="K110" s="21" t="s">
        <v>133</v>
      </c>
      <c r="L110" s="22">
        <f>+L111</f>
        <v>2367204000</v>
      </c>
      <c r="M110" s="23">
        <v>0</v>
      </c>
      <c r="N110" s="22">
        <f t="shared" ref="N110:S110" si="45">+N111</f>
        <v>1574095195.2</v>
      </c>
      <c r="O110" s="22">
        <f t="shared" si="45"/>
        <v>1551788645.2</v>
      </c>
      <c r="P110" s="52">
        <f t="shared" si="24"/>
        <v>0.65553650855608558</v>
      </c>
      <c r="Q110" s="22">
        <f t="shared" si="45"/>
        <v>817308951</v>
      </c>
      <c r="R110" s="58">
        <f t="shared" si="25"/>
        <v>0.34526342089655138</v>
      </c>
      <c r="S110" s="22">
        <f t="shared" si="45"/>
        <v>817308951</v>
      </c>
      <c r="T110" s="58">
        <f t="shared" si="26"/>
        <v>0.34526342089655138</v>
      </c>
    </row>
    <row r="111" spans="1:20" ht="16.5" customHeight="1" x14ac:dyDescent="0.2">
      <c r="A111" s="24" t="s">
        <v>107</v>
      </c>
      <c r="B111" s="24" t="s">
        <v>123</v>
      </c>
      <c r="C111" s="24" t="s">
        <v>111</v>
      </c>
      <c r="D111" s="24" t="s">
        <v>125</v>
      </c>
      <c r="E111" s="24" t="s">
        <v>127</v>
      </c>
      <c r="F111" s="24" t="s">
        <v>132</v>
      </c>
      <c r="G111" s="24" t="s">
        <v>32</v>
      </c>
      <c r="H111" s="24" t="s">
        <v>4</v>
      </c>
      <c r="I111" s="24" t="s">
        <v>5</v>
      </c>
      <c r="J111" s="24" t="s">
        <v>6</v>
      </c>
      <c r="K111" s="25" t="s">
        <v>141</v>
      </c>
      <c r="L111" s="26">
        <v>2367204000</v>
      </c>
      <c r="M111" s="27">
        <v>0</v>
      </c>
      <c r="N111" s="26">
        <v>1574095195.2</v>
      </c>
      <c r="O111" s="26">
        <v>1551788645.2</v>
      </c>
      <c r="P111" s="53">
        <f t="shared" si="24"/>
        <v>0.65553650855608558</v>
      </c>
      <c r="Q111" s="26">
        <v>817308951</v>
      </c>
      <c r="R111" s="59">
        <f t="shared" si="25"/>
        <v>0.34526342089655138</v>
      </c>
      <c r="S111" s="26">
        <v>817308951</v>
      </c>
      <c r="T111" s="59">
        <f t="shared" si="26"/>
        <v>0.34526342089655138</v>
      </c>
    </row>
    <row r="112" spans="1:20" s="6" customFormat="1" ht="15" customHeight="1" x14ac:dyDescent="0.2">
      <c r="A112" s="20" t="s">
        <v>107</v>
      </c>
      <c r="B112" s="20" t="s">
        <v>123</v>
      </c>
      <c r="C112" s="20" t="s">
        <v>111</v>
      </c>
      <c r="D112" s="20" t="s">
        <v>125</v>
      </c>
      <c r="E112" s="20" t="s">
        <v>127</v>
      </c>
      <c r="F112" s="20" t="s">
        <v>134</v>
      </c>
      <c r="G112" s="20"/>
      <c r="H112" s="20" t="s">
        <v>4</v>
      </c>
      <c r="I112" s="20" t="s">
        <v>5</v>
      </c>
      <c r="J112" s="20" t="s">
        <v>6</v>
      </c>
      <c r="K112" s="21" t="s">
        <v>135</v>
      </c>
      <c r="L112" s="22">
        <f>+L113</f>
        <v>473305000</v>
      </c>
      <c r="M112" s="23">
        <v>0</v>
      </c>
      <c r="N112" s="22">
        <f t="shared" ref="N112:S112" si="46">+N113</f>
        <v>461869655</v>
      </c>
      <c r="O112" s="22">
        <f t="shared" si="46"/>
        <v>433324560</v>
      </c>
      <c r="P112" s="52">
        <f t="shared" si="24"/>
        <v>0.91552922534095349</v>
      </c>
      <c r="Q112" s="22">
        <f t="shared" si="46"/>
        <v>89954965</v>
      </c>
      <c r="R112" s="58">
        <f t="shared" si="25"/>
        <v>0.19005707736026453</v>
      </c>
      <c r="S112" s="22">
        <f t="shared" si="46"/>
        <v>89954965</v>
      </c>
      <c r="T112" s="58">
        <f t="shared" si="26"/>
        <v>0.19005707736026453</v>
      </c>
    </row>
    <row r="113" spans="1:21" ht="16.5" customHeight="1" x14ac:dyDescent="0.2">
      <c r="A113" s="24" t="s">
        <v>107</v>
      </c>
      <c r="B113" s="24" t="s">
        <v>123</v>
      </c>
      <c r="C113" s="24" t="s">
        <v>111</v>
      </c>
      <c r="D113" s="24" t="s">
        <v>125</v>
      </c>
      <c r="E113" s="24" t="s">
        <v>127</v>
      </c>
      <c r="F113" s="24" t="s">
        <v>134</v>
      </c>
      <c r="G113" s="24" t="s">
        <v>32</v>
      </c>
      <c r="H113" s="24" t="s">
        <v>4</v>
      </c>
      <c r="I113" s="24" t="s">
        <v>5</v>
      </c>
      <c r="J113" s="24" t="s">
        <v>6</v>
      </c>
      <c r="K113" s="25" t="s">
        <v>142</v>
      </c>
      <c r="L113" s="26">
        <v>473305000</v>
      </c>
      <c r="M113" s="27">
        <v>0</v>
      </c>
      <c r="N113" s="26">
        <v>461869655</v>
      </c>
      <c r="O113" s="26">
        <v>433324560</v>
      </c>
      <c r="P113" s="53">
        <f t="shared" si="24"/>
        <v>0.91552922534095349</v>
      </c>
      <c r="Q113" s="26">
        <v>89954965</v>
      </c>
      <c r="R113" s="59">
        <f t="shared" si="25"/>
        <v>0.19005707736026453</v>
      </c>
      <c r="S113" s="26">
        <v>89954965</v>
      </c>
      <c r="T113" s="59">
        <f t="shared" si="26"/>
        <v>0.19005707736026453</v>
      </c>
    </row>
    <row r="114" spans="1:21" s="6" customFormat="1" ht="15" customHeight="1" x14ac:dyDescent="0.2">
      <c r="A114" s="20" t="s">
        <v>107</v>
      </c>
      <c r="B114" s="20" t="s">
        <v>123</v>
      </c>
      <c r="C114" s="20" t="s">
        <v>111</v>
      </c>
      <c r="D114" s="20" t="s">
        <v>125</v>
      </c>
      <c r="E114" s="20" t="s">
        <v>127</v>
      </c>
      <c r="F114" s="20" t="s">
        <v>136</v>
      </c>
      <c r="G114" s="20"/>
      <c r="H114" s="20" t="s">
        <v>4</v>
      </c>
      <c r="I114" s="20" t="s">
        <v>5</v>
      </c>
      <c r="J114" s="20" t="s">
        <v>6</v>
      </c>
      <c r="K114" s="21" t="s">
        <v>137</v>
      </c>
      <c r="L114" s="22">
        <f>+L115</f>
        <v>329550000</v>
      </c>
      <c r="M114" s="23">
        <v>0</v>
      </c>
      <c r="N114" s="22">
        <f t="shared" ref="N114:S114" si="47">+N115</f>
        <v>318423219</v>
      </c>
      <c r="O114" s="22">
        <f t="shared" si="47"/>
        <v>318423219</v>
      </c>
      <c r="P114" s="52">
        <f t="shared" si="24"/>
        <v>0.96623644060081926</v>
      </c>
      <c r="Q114" s="22">
        <f t="shared" si="47"/>
        <v>0</v>
      </c>
      <c r="R114" s="58">
        <f t="shared" si="25"/>
        <v>0</v>
      </c>
      <c r="S114" s="22">
        <f t="shared" si="47"/>
        <v>0</v>
      </c>
      <c r="T114" s="58">
        <f t="shared" si="26"/>
        <v>0</v>
      </c>
    </row>
    <row r="115" spans="1:21" ht="16.5" customHeight="1" x14ac:dyDescent="0.2">
      <c r="A115" s="24" t="s">
        <v>107</v>
      </c>
      <c r="B115" s="24" t="s">
        <v>123</v>
      </c>
      <c r="C115" s="24" t="s">
        <v>111</v>
      </c>
      <c r="D115" s="24" t="s">
        <v>125</v>
      </c>
      <c r="E115" s="24" t="s">
        <v>127</v>
      </c>
      <c r="F115" s="24" t="s">
        <v>136</v>
      </c>
      <c r="G115" s="24" t="s">
        <v>32</v>
      </c>
      <c r="H115" s="24" t="s">
        <v>4</v>
      </c>
      <c r="I115" s="24" t="s">
        <v>5</v>
      </c>
      <c r="J115" s="24" t="s">
        <v>6</v>
      </c>
      <c r="K115" s="25" t="s">
        <v>143</v>
      </c>
      <c r="L115" s="26">
        <v>329550000</v>
      </c>
      <c r="M115" s="27">
        <v>0</v>
      </c>
      <c r="N115" s="26">
        <v>318423219</v>
      </c>
      <c r="O115" s="26">
        <v>318423219</v>
      </c>
      <c r="P115" s="53">
        <f t="shared" si="24"/>
        <v>0.96623644060081926</v>
      </c>
      <c r="Q115" s="26">
        <v>0</v>
      </c>
      <c r="R115" s="59">
        <f t="shared" si="25"/>
        <v>0</v>
      </c>
      <c r="S115" s="26">
        <v>0</v>
      </c>
      <c r="T115" s="59">
        <f t="shared" si="26"/>
        <v>0</v>
      </c>
    </row>
    <row r="116" spans="1:21" ht="13.5" thickBot="1" x14ac:dyDescent="0.25">
      <c r="A116" s="41" t="s">
        <v>0</v>
      </c>
      <c r="B116" s="41" t="s">
        <v>0</v>
      </c>
      <c r="C116" s="41" t="s">
        <v>0</v>
      </c>
      <c r="D116" s="41" t="s">
        <v>0</v>
      </c>
      <c r="E116" s="41" t="s">
        <v>0</v>
      </c>
      <c r="F116" s="41" t="s">
        <v>0</v>
      </c>
      <c r="G116" s="41" t="s">
        <v>0</v>
      </c>
      <c r="H116" s="41"/>
      <c r="I116" s="41"/>
      <c r="J116" s="42" t="s">
        <v>0</v>
      </c>
      <c r="K116" s="18" t="s">
        <v>163</v>
      </c>
      <c r="L116" s="43">
        <f>+L93+L6</f>
        <v>56850847000</v>
      </c>
      <c r="M116" s="43">
        <f t="shared" ref="M116:U116" si="48">+M93+M6</f>
        <v>3863179001</v>
      </c>
      <c r="N116" s="43">
        <f t="shared" si="48"/>
        <v>50632956335.5</v>
      </c>
      <c r="O116" s="43">
        <f t="shared" si="48"/>
        <v>34707003836.18</v>
      </c>
      <c r="P116" s="54">
        <f t="shared" si="24"/>
        <v>0.61049229110306835</v>
      </c>
      <c r="Q116" s="43">
        <f t="shared" si="48"/>
        <v>26634702940.959999</v>
      </c>
      <c r="R116" s="60">
        <f t="shared" si="25"/>
        <v>0.46850142691735092</v>
      </c>
      <c r="S116" s="43">
        <f t="shared" si="48"/>
        <v>26634702940.959999</v>
      </c>
      <c r="T116" s="60">
        <f t="shared" si="26"/>
        <v>0.46850142691735092</v>
      </c>
      <c r="U116" s="16"/>
    </row>
    <row r="117" spans="1:21" ht="13.5" thickTop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2"/>
      <c r="K117" s="13"/>
      <c r="T117" s="61"/>
    </row>
    <row r="118" spans="1:21" x14ac:dyDescent="0.2">
      <c r="A118" s="11"/>
      <c r="B118" s="17" t="s">
        <v>165</v>
      </c>
      <c r="C118" s="11"/>
      <c r="D118" s="11"/>
      <c r="E118" s="11"/>
      <c r="F118" s="11"/>
      <c r="G118" s="11"/>
      <c r="H118" s="11"/>
      <c r="I118" s="11"/>
      <c r="J118" s="12"/>
      <c r="K118" s="13"/>
      <c r="T118" s="61"/>
    </row>
    <row r="119" spans="1:21" x14ac:dyDescent="0.2">
      <c r="T119" s="61"/>
    </row>
    <row r="120" spans="1:21" x14ac:dyDescent="0.2">
      <c r="T120" s="61"/>
    </row>
    <row r="121" spans="1:21" x14ac:dyDescent="0.2">
      <c r="A121" s="3" t="s">
        <v>0</v>
      </c>
      <c r="B121" s="3" t="s">
        <v>0</v>
      </c>
      <c r="C121" s="3" t="s">
        <v>0</v>
      </c>
      <c r="D121" s="3" t="s">
        <v>0</v>
      </c>
      <c r="E121" s="3" t="s">
        <v>0</v>
      </c>
      <c r="F121" s="3" t="s">
        <v>0</v>
      </c>
      <c r="G121" s="3" t="s">
        <v>0</v>
      </c>
      <c r="H121" s="3" t="s">
        <v>0</v>
      </c>
      <c r="I121" s="3" t="s">
        <v>0</v>
      </c>
      <c r="J121" s="3" t="s">
        <v>0</v>
      </c>
      <c r="K121" s="3" t="s">
        <v>0</v>
      </c>
      <c r="L121" s="3" t="s">
        <v>0</v>
      </c>
      <c r="M121" s="3"/>
      <c r="N121" s="3" t="s">
        <v>0</v>
      </c>
      <c r="O121" s="3" t="s">
        <v>0</v>
      </c>
      <c r="Q121" s="3" t="s">
        <v>0</v>
      </c>
      <c r="R121" s="3"/>
      <c r="S121" s="3" t="s">
        <v>0</v>
      </c>
      <c r="T121" s="62" t="s">
        <v>0</v>
      </c>
    </row>
  </sheetData>
  <mergeCells count="13">
    <mergeCell ref="L4:L5"/>
    <mergeCell ref="A1:T1"/>
    <mergeCell ref="A2:T2"/>
    <mergeCell ref="S4:T4"/>
    <mergeCell ref="O4:P4"/>
    <mergeCell ref="Q4:R4"/>
    <mergeCell ref="N4:N5"/>
    <mergeCell ref="M4:M5"/>
    <mergeCell ref="K4:K5"/>
    <mergeCell ref="J4:J5"/>
    <mergeCell ref="I4:I5"/>
    <mergeCell ref="H4:H5"/>
    <mergeCell ref="A4:G5"/>
  </mergeCells>
  <pageMargins left="0.39370078740157483" right="0.39370078740157483" top="0.39370078740157483" bottom="0.70866141732283472" header="0.39370078740157483" footer="0.39370078740157483"/>
  <pageSetup paperSize="5" scale="85" orientation="landscape" horizontalDpi="300" verticalDpi="300" r:id="rId1"/>
  <headerFooter alignWithMargins="0">
    <oddHeader>&amp;R&amp;"Calibri"&amp;10&amp;KFF0000 Información pública&amp;1#_x000D_</oddHeader>
    <oddFooter>&amp;R&amp;"Arial,Normal"&amp;8&amp;P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2025-08-04T16:08:48Z</cp:lastPrinted>
  <dcterms:created xsi:type="dcterms:W3CDTF">2025-08-01T19:04:09Z</dcterms:created>
  <dcterms:modified xsi:type="dcterms:W3CDTF">2025-08-04T16:08:50Z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2025-08-01T20:02:02Z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5c817e07-0aa1-4c97-b9f3-d23be4cc90c8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