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com-my.sharepoint.com/personal/alma_bernal_crcom_gov_co/Documents/VIGENCIA 2026/Ejec. pptal CRC 2026/"/>
    </mc:Choice>
  </mc:AlternateContent>
  <xr:revisionPtr revIDLastSave="18" documentId="8_{9C6CAC8C-852D-47FF-9448-B2679A55C4EB}" xr6:coauthVersionLast="47" xr6:coauthVersionMax="47" xr10:uidLastSave="{637EBCA9-A4DB-41EC-B2CB-499BD65C3356}"/>
  <bookViews>
    <workbookView xWindow="-120" yWindow="-120" windowWidth="20730" windowHeight="11040" xr2:uid="{4FE2E5F4-3ECB-4F2A-BAA4-7B05189122C7}"/>
  </bookViews>
  <sheets>
    <sheet name="ejecución" sheetId="1" r:id="rId1"/>
  </sheets>
  <definedNames>
    <definedName name="_xlnm.Print_Area" localSheetId="0">ejecución!$A$1:$T$110</definedName>
    <definedName name="_xlnm.Print_Titles" localSheetId="0">ejecución!$1:$6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3" i="1" l="1"/>
  <c r="T12" i="1"/>
  <c r="T13" i="1"/>
  <c r="T14" i="1"/>
  <c r="T15" i="1"/>
  <c r="T16" i="1"/>
  <c r="T17" i="1"/>
  <c r="T18" i="1"/>
  <c r="T19" i="1"/>
  <c r="T20" i="1"/>
  <c r="T21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4" i="1"/>
  <c r="T75" i="1"/>
  <c r="T76" i="1"/>
  <c r="T77" i="1"/>
  <c r="T78" i="1"/>
  <c r="T79" i="1"/>
  <c r="T80" i="1"/>
  <c r="T81" i="1"/>
  <c r="T82" i="1"/>
  <c r="T83" i="1"/>
  <c r="T84" i="1"/>
  <c r="T85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4" i="1"/>
  <c r="R75" i="1"/>
  <c r="R76" i="1"/>
  <c r="R77" i="1"/>
  <c r="R78" i="1"/>
  <c r="R79" i="1"/>
  <c r="R80" i="1"/>
  <c r="R81" i="1"/>
  <c r="R82" i="1"/>
  <c r="R83" i="1"/>
  <c r="R84" i="1"/>
  <c r="R85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4" i="1"/>
  <c r="P75" i="1"/>
  <c r="P76" i="1"/>
  <c r="P77" i="1"/>
  <c r="P78" i="1"/>
  <c r="P79" i="1"/>
  <c r="P80" i="1"/>
  <c r="P81" i="1"/>
  <c r="P82" i="1"/>
  <c r="P83" i="1"/>
  <c r="P84" i="1"/>
  <c r="P85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2" i="1"/>
  <c r="Q109" i="1"/>
  <c r="M107" i="1"/>
  <c r="N107" i="1"/>
  <c r="O107" i="1"/>
  <c r="L107" i="1"/>
  <c r="M105" i="1"/>
  <c r="N105" i="1"/>
  <c r="O105" i="1"/>
  <c r="L105" i="1"/>
  <c r="M103" i="1"/>
  <c r="N103" i="1"/>
  <c r="O103" i="1"/>
  <c r="L103" i="1"/>
  <c r="M101" i="1"/>
  <c r="N101" i="1"/>
  <c r="O101" i="1"/>
  <c r="L101" i="1"/>
  <c r="M93" i="1"/>
  <c r="N93" i="1"/>
  <c r="O93" i="1"/>
  <c r="M99" i="1"/>
  <c r="M98" i="1" s="1"/>
  <c r="M97" i="1" s="1"/>
  <c r="M96" i="1" s="1"/>
  <c r="M95" i="1" s="1"/>
  <c r="N99" i="1"/>
  <c r="N98" i="1" s="1"/>
  <c r="N97" i="1" s="1"/>
  <c r="N96" i="1" s="1"/>
  <c r="N95" i="1" s="1"/>
  <c r="O99" i="1"/>
  <c r="O98" i="1" s="1"/>
  <c r="O97" i="1" s="1"/>
  <c r="O96" i="1" s="1"/>
  <c r="O95" i="1" s="1"/>
  <c r="L99" i="1"/>
  <c r="L98" i="1"/>
  <c r="L97" i="1" s="1"/>
  <c r="L96" i="1" s="1"/>
  <c r="L95" i="1" s="1"/>
  <c r="L93" i="1"/>
  <c r="M91" i="1"/>
  <c r="M90" i="1" s="1"/>
  <c r="M89" i="1" s="1"/>
  <c r="M88" i="1" s="1"/>
  <c r="M87" i="1" s="1"/>
  <c r="N91" i="1"/>
  <c r="N90" i="1" s="1"/>
  <c r="N89" i="1" s="1"/>
  <c r="N88" i="1" s="1"/>
  <c r="N87" i="1" s="1"/>
  <c r="O91" i="1"/>
  <c r="O90" i="1" s="1"/>
  <c r="O89" i="1" s="1"/>
  <c r="O88" i="1" s="1"/>
  <c r="O87" i="1" s="1"/>
  <c r="L91" i="1"/>
  <c r="L90" i="1"/>
  <c r="L89" i="1"/>
  <c r="L88" i="1"/>
  <c r="L87" i="1"/>
  <c r="M84" i="1"/>
  <c r="N84" i="1"/>
  <c r="O84" i="1"/>
  <c r="L84" i="1"/>
  <c r="M81" i="1"/>
  <c r="M80" i="1" s="1"/>
  <c r="M79" i="1" s="1"/>
  <c r="N81" i="1"/>
  <c r="N80" i="1" s="1"/>
  <c r="N79" i="1" s="1"/>
  <c r="O81" i="1"/>
  <c r="O80" i="1" s="1"/>
  <c r="O79" i="1" s="1"/>
  <c r="L81" i="1"/>
  <c r="L80" i="1"/>
  <c r="L79" i="1"/>
  <c r="M76" i="1"/>
  <c r="M75" i="1" s="1"/>
  <c r="M74" i="1" s="1"/>
  <c r="N76" i="1"/>
  <c r="N75" i="1" s="1"/>
  <c r="N74" i="1" s="1"/>
  <c r="O76" i="1"/>
  <c r="O75" i="1" s="1"/>
  <c r="O74" i="1" s="1"/>
  <c r="L76" i="1"/>
  <c r="L75" i="1"/>
  <c r="L74" i="1"/>
  <c r="M72" i="1"/>
  <c r="M71" i="1" s="1"/>
  <c r="N72" i="1"/>
  <c r="N71" i="1" s="1"/>
  <c r="O72" i="1"/>
  <c r="O71" i="1" s="1"/>
  <c r="L72" i="1"/>
  <c r="L71" i="1"/>
  <c r="L70" i="1"/>
  <c r="M67" i="1"/>
  <c r="N67" i="1"/>
  <c r="O67" i="1"/>
  <c r="L67" i="1"/>
  <c r="M60" i="1"/>
  <c r="N60" i="1"/>
  <c r="O60" i="1"/>
  <c r="L60" i="1"/>
  <c r="M57" i="1"/>
  <c r="N57" i="1"/>
  <c r="O57" i="1"/>
  <c r="L57" i="1"/>
  <c r="L51" i="1"/>
  <c r="L50" i="1" s="1"/>
  <c r="M51" i="1"/>
  <c r="N51" i="1"/>
  <c r="N50" i="1" s="1"/>
  <c r="O51" i="1"/>
  <c r="O50" i="1" s="1"/>
  <c r="M45" i="1"/>
  <c r="N45" i="1"/>
  <c r="O45" i="1"/>
  <c r="L45" i="1"/>
  <c r="M42" i="1"/>
  <c r="M41" i="1" s="1"/>
  <c r="N42" i="1"/>
  <c r="N41" i="1" s="1"/>
  <c r="O42" i="1"/>
  <c r="O41" i="1" s="1"/>
  <c r="L42" i="1"/>
  <c r="L41" i="1"/>
  <c r="M31" i="1"/>
  <c r="M30" i="1" s="1"/>
  <c r="N31" i="1"/>
  <c r="N30" i="1" s="1"/>
  <c r="O31" i="1"/>
  <c r="O30" i="1" s="1"/>
  <c r="L31" i="1"/>
  <c r="L30" i="1"/>
  <c r="M22" i="1"/>
  <c r="N22" i="1"/>
  <c r="O22" i="1"/>
  <c r="L22" i="1"/>
  <c r="T22" i="1" s="1"/>
  <c r="S11" i="1"/>
  <c r="T11" i="1" s="1"/>
  <c r="Q11" i="1"/>
  <c r="R11" i="1" s="1"/>
  <c r="O11" i="1"/>
  <c r="P11" i="1" s="1"/>
  <c r="S10" i="1"/>
  <c r="T10" i="1" s="1"/>
  <c r="Q10" i="1"/>
  <c r="R10" i="1" s="1"/>
  <c r="O10" i="1"/>
  <c r="P10" i="1" s="1"/>
  <c r="S9" i="1"/>
  <c r="Q9" i="1"/>
  <c r="S8" i="1"/>
  <c r="Q8" i="1"/>
  <c r="S7" i="1"/>
  <c r="S109" i="1" s="1"/>
  <c r="Q7" i="1"/>
  <c r="M11" i="1"/>
  <c r="M10" i="1" s="1"/>
  <c r="N11" i="1"/>
  <c r="N10" i="1" s="1"/>
  <c r="L11" i="1"/>
  <c r="L10" i="1"/>
  <c r="L9" i="1"/>
  <c r="L8" i="1"/>
  <c r="L86" i="1" l="1"/>
  <c r="M70" i="1"/>
  <c r="N70" i="1"/>
  <c r="O70" i="1"/>
  <c r="P70" i="1" s="1"/>
  <c r="L40" i="1"/>
  <c r="N40" i="1"/>
  <c r="N39" i="1" s="1"/>
  <c r="O40" i="1"/>
  <c r="M9" i="1"/>
  <c r="M8" i="1" s="1"/>
  <c r="N9" i="1"/>
  <c r="N8" i="1" s="1"/>
  <c r="N7" i="1" s="1"/>
  <c r="O9" i="1"/>
  <c r="O8" i="1" s="1"/>
  <c r="M86" i="1"/>
  <c r="M109" i="1" s="1"/>
  <c r="N86" i="1"/>
  <c r="N109" i="1" s="1"/>
  <c r="O86" i="1"/>
  <c r="M50" i="1"/>
  <c r="M40" i="1" s="1"/>
  <c r="M39" i="1" s="1"/>
  <c r="M7" i="1" s="1"/>
  <c r="T9" i="1"/>
  <c r="R9" i="1"/>
  <c r="P9" i="1"/>
  <c r="T8" i="1"/>
  <c r="R8" i="1"/>
  <c r="P8" i="1"/>
  <c r="R86" i="1" l="1"/>
  <c r="T86" i="1"/>
  <c r="R40" i="1"/>
  <c r="T40" i="1"/>
  <c r="L39" i="1"/>
  <c r="P40" i="1"/>
  <c r="O39" i="1"/>
  <c r="P86" i="1"/>
  <c r="T39" i="1" l="1"/>
  <c r="R39" i="1"/>
  <c r="L7" i="1"/>
  <c r="O7" i="1"/>
  <c r="P39" i="1"/>
  <c r="L109" i="1" l="1"/>
  <c r="R7" i="1"/>
  <c r="T7" i="1"/>
  <c r="O109" i="1"/>
  <c r="P109" i="1" s="1"/>
  <c r="P7" i="1"/>
  <c r="R109" i="1" l="1"/>
  <c r="T109" i="1"/>
</calcChain>
</file>

<file path=xl/sharedStrings.xml><?xml version="1.0" encoding="utf-8"?>
<sst xmlns="http://schemas.openxmlformats.org/spreadsheetml/2006/main" count="970" uniqueCount="158">
  <si>
    <t/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</si>
  <si>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</si>
  <si>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</si>
  <si>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</si>
  <si>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</si>
  <si>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</si>
  <si>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</si>
  <si>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</si>
  <si>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</si>
  <si>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</si>
  <si>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</si>
  <si>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</si>
  <si>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</si>
  <si>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</si>
  <si>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</si>
  <si>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</si>
  <si>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</si>
  <si>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</si>
  <si>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</si>
  <si>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</si>
  <si>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</si>
  <si>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</si>
  <si>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</si>
  <si>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</si>
  <si>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</si>
  <si>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</si>
  <si>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</si>
  <si>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</si>
  <si>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</si>
  <si>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</si>
  <si>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</si>
  <si>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</si>
  <si>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</si>
  <si>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</si>
  <si>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</si>
  <si>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</si>
  <si>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</si>
  <si>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</si>
  <si>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</si>
  <si>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</si>
  <si>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</si>
  <si>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</si>
  <si>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</si>
  <si>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</si>
  <si>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</si>
  <si>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</si>
  <si>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</si>
  <si>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</si>
  <si>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</si>
  <si>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</si>
  <si>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</si>
  <si>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</si>
  <si>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</si>
  <si>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</si>
  <si>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</si>
  <si>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</si>
  <si>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</si>
  <si>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</si>
  <si>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</si>
  <si>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</si>
  <si>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</si>
  <si>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</si>
  <si>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</si>
  <si>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</si>
  <si>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</si>
  <si>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</si>
  <si>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</si>
  <si>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</si>
  <si>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</si>
  <si>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</si>
  <si>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</si>
  <si>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</si>
  <si>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</si>
  <si>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</si>
  <si>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</si>
  <si>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</si>
  <si>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</si>
  <si>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</si>
  <si>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</si>
  <si>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</si>
  <si>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</si>
  <si>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</si>
  <si>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</si>
  <si>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</si>
  <si>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</si>
  <si>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</si>
  <si>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</si>
  <si>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</si>
  <si>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</si>
  <si>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</si>
  <si>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</si>
  <si>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</si>
  <si>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</si>
  <si>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</si>
  <si>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</si>
  <si>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</si>
  <si>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</si>
  <si>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</si>
  <si>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</si>
  <si>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</si>
  <si>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</si>
  <si>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</si>
  <si>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</si>
  <si>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</si>
  <si>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</si>
  <si>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</si>
  <si>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</si>
  <si>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</si>
  <si>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</si>
  <si>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</si>
  <si>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</si>
  <si>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</si>
  <si>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</si>
  <si>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</si>
  <si>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</si>
  <si>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</si>
  <si>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</si>
  <si>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</si>
  <si>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</si>
  <si>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</si>
  <si>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</si>
  <si>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</si>
  <si>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</si>
  <si>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</si>
  <si>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</si>
  <si>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</si>
  <si>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</si>
  <si>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</si>
  <si>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</si>
  <si>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</si>
  <si>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</si>
  <si>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</si>
  <si>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</si>
  <si>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</si>
  <si>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</si>
  <si>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</si>
  <si>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</si>
  <si>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</si>
  <si>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</si>
  <si>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</si>
  <si>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Tipo</t>
  </si>
  <si>
    <t>Rubro</t>
  </si>
  <si>
    <t>Fte</t>
  </si>
  <si>
    <t>Sit</t>
  </si>
  <si>
    <t>Rec</t>
  </si>
  <si>
    <t>Concepto</t>
  </si>
  <si>
    <t xml:space="preserve">Apropiación Vigente
</t>
  </si>
  <si>
    <t xml:space="preserve">Certificados Disponibilidad
</t>
  </si>
  <si>
    <t>Apropiación disponible</t>
  </si>
  <si>
    <t>Compromisos</t>
  </si>
  <si>
    <t>Obligaciones</t>
  </si>
  <si>
    <t xml:space="preserve">Pagos </t>
  </si>
  <si>
    <t>Valor</t>
  </si>
  <si>
    <t>%</t>
  </si>
  <si>
    <t>TOTALES</t>
  </si>
  <si>
    <t>Fuente de informacion: SIIF NACION 2</t>
  </si>
  <si>
    <t>UNIDAD 230800 - UNIDAD ADMINISTRATIVA ESPECIAL COMISIÓN DE REGULACIÓN DE COMUNICACIONES</t>
  </si>
  <si>
    <t>EJECUCIÓN PRESUPUESTAL ACUMULADA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</si>
</sst>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164" fontId="4" fillId="2" borderId="1" xfId="4" applyNumberFormat="1" applyFont="1" applyFill="1" applyBorder="1" applyAlignment="1">
      <alignment horizontal="center" vertical="center" readingOrder="1"/>
    </xf>
    <xf numFmtId="164" fontId="4" fillId="2" borderId="1" xfId="4" applyNumberFormat="1" applyFont="1" applyFill="1" applyBorder="1" applyAlignment="1">
      <alignment horizontal="center" vertical="justify" readingOrder="1"/>
    </xf>
    <xf numFmtId="164" fontId="6" fillId="3" borderId="1" xfId="4" applyNumberFormat="1" applyFont="1" applyFill="1" applyBorder="1" applyAlignment="1">
      <alignment horizontal="center" vertical="center"/>
    </xf>
    <xf numFmtId="164" fontId="4" fillId="2" borderId="1" xfId="4" applyNumberFormat="1" applyFont="1" applyFill="1" applyBorder="1" applyAlignment="1">
      <alignment horizontal="center" vertical="center" readingOrder="1"/>
    </xf>
    <xf numFmtId="164" fontId="6" fillId="3" borderId="1" xfId="4" applyNumberFormat="1" applyFont="1" applyFill="1" applyBorder="1" applyAlignment="1">
      <alignment horizontal="center" vertical="center"/>
    </xf>
    <xf numFmtId="0" fontId="4" fillId="0" borderId="0" xfId="3" applyFont="1" applyAlignment="1">
      <alignment vertical="center" readingOrder="1"/>
    </xf>
    <xf numFmtId="9" fontId="3" fillId="0" borderId="0" xfId="2" applyFont="1" applyBorder="1" applyAlignment="1">
      <alignment horizontal="right"/>
    </xf>
    <xf numFmtId="164" fontId="4" fillId="4" borderId="0" xfId="1" applyNumberFormat="1" applyFont="1" applyFill="1" applyBorder="1" applyAlignment="1">
      <alignment horizontal="right" vertical="center" readingOrder="1"/>
    </xf>
    <xf numFmtId="164" fontId="4" fillId="0" borderId="0" xfId="1" applyNumberFormat="1" applyFont="1" applyFill="1" applyBorder="1" applyAlignment="1">
      <alignment horizontal="right" vertical="center" readingOrder="1"/>
    </xf>
    <xf numFmtId="164" fontId="4" fillId="0" borderId="0" xfId="1" applyNumberFormat="1" applyFont="1" applyAlignment="1">
      <alignment horizontal="right" vertical="center" readingOrder="1"/>
    </xf>
    <xf numFmtId="164" fontId="4" fillId="0" borderId="0" xfId="1" applyNumberFormat="1" applyFont="1" applyFill="1" applyAlignment="1">
      <alignment horizontal="right" vertical="center" readingOrder="1"/>
    </xf>
    <xf numFmtId="164" fontId="4" fillId="4" borderId="0" xfId="1" applyNumberFormat="1" applyFont="1" applyFill="1" applyAlignment="1">
      <alignment horizontal="right" vertical="center" readingOrder="1"/>
    </xf>
    <xf numFmtId="164" fontId="4" fillId="4" borderId="0" xfId="1" applyNumberFormat="1" applyFont="1" applyFill="1" applyAlignment="1">
      <alignment vertical="center" readingOrder="1"/>
    </xf>
    <xf numFmtId="0" fontId="4" fillId="4" borderId="0" xfId="3" applyFont="1" applyFill="1" applyAlignment="1">
      <alignment horizontal="center" vertical="center" readingOrder="1"/>
    </xf>
    <xf numFmtId="0" fontId="6" fillId="0" borderId="0" xfId="3" applyFont="1" applyAlignment="1">
      <alignment horizontal="center" vertical="center"/>
    </xf>
    <xf numFmtId="0" fontId="3" fillId="0" borderId="0" xfId="3" applyFont="1" applyAlignment="1"/>
    <xf numFmtId="164" fontId="3" fillId="0" borderId="0" xfId="4" applyNumberFormat="1" applyFont="1" applyAlignment="1"/>
    <xf numFmtId="0" fontId="5" fillId="5" borderId="0" xfId="3" applyFont="1" applyFill="1" applyAlignment="1">
      <alignment horizontal="left" vertical="top" readingOrder="1"/>
    </xf>
    <xf numFmtId="0" fontId="3" fillId="6" borderId="0" xfId="3" applyFont="1" applyFill="1" applyAlignment="1">
      <alignment vertical="top"/>
    </xf>
    <xf numFmtId="0" fontId="5" fillId="6" borderId="0" xfId="3" applyFont="1" applyFill="1" applyAlignment="1">
      <alignment horizontal="left" vertical="top" readingOrder="1"/>
    </xf>
    <xf numFmtId="0" fontId="5" fillId="6" borderId="0" xfId="3" applyFont="1" applyFill="1" applyAlignment="1">
      <alignment vertical="top" readingOrder="1"/>
    </xf>
    <xf numFmtId="3" fontId="5" fillId="0" borderId="0" xfId="3" applyNumberFormat="1" applyFont="1" applyAlignment="1">
      <alignment vertical="top" readingOrder="1"/>
    </xf>
    <xf numFmtId="0" fontId="5" fillId="0" borderId="0" xfId="3" applyFont="1" applyAlignment="1">
      <alignment vertical="top" readingOrder="1"/>
    </xf>
    <xf numFmtId="0" fontId="6" fillId="0" borderId="0" xfId="3" applyFont="1" applyAlignment="1"/>
    <xf numFmtId="0" fontId="4" fillId="4" borderId="0" xfId="3" applyFont="1" applyFill="1" applyAlignment="1">
      <alignment horizontal="center" vertical="center" readingOrder="1"/>
    </xf>
    <xf numFmtId="0" fontId="4" fillId="4" borderId="0" xfId="3" applyFont="1" applyFill="1" applyAlignment="1">
      <alignment vertical="center" readingOrder="1"/>
    </xf>
    <xf numFmtId="9" fontId="4" fillId="4" borderId="0" xfId="2" applyFont="1" applyFill="1" applyAlignment="1">
      <alignment horizontal="right" vertical="center" readingOrder="1"/>
    </xf>
    <xf numFmtId="0" fontId="4" fillId="0" borderId="0" xfId="3" applyFont="1" applyAlignment="1">
      <alignment horizontal="center" vertical="center" readingOrder="1"/>
    </xf>
    <xf numFmtId="9" fontId="4" fillId="0" borderId="0" xfId="2" applyFont="1" applyAlignment="1">
      <alignment horizontal="right" vertical="center" readingOrder="1"/>
    </xf>
    <xf numFmtId="9" fontId="5" fillId="0" borderId="0" xfId="2" applyFont="1" applyAlignment="1">
      <alignment horizontal="right" vertical="center" readingOrder="1"/>
    </xf>
    <xf numFmtId="0" fontId="5" fillId="0" borderId="0" xfId="3" applyFont="1" applyAlignment="1">
      <alignment horizontal="center" vertical="center" readingOrder="1"/>
    </xf>
    <xf numFmtId="0" fontId="5" fillId="0" borderId="0" xfId="3" applyFont="1" applyAlignment="1">
      <alignment vertical="center" readingOrder="1"/>
    </xf>
    <xf numFmtId="164" fontId="5" fillId="0" borderId="0" xfId="1" applyNumberFormat="1" applyFont="1" applyAlignment="1">
      <alignment horizontal="right" vertical="center" readingOrder="1"/>
    </xf>
    <xf numFmtId="9" fontId="3" fillId="0" borderId="0" xfId="2" applyFont="1" applyAlignment="1"/>
    <xf numFmtId="9" fontId="6" fillId="4" borderId="0" xfId="2" applyFont="1" applyFill="1" applyAlignment="1"/>
    <xf numFmtId="3" fontId="3" fillId="0" borderId="0" xfId="3" applyNumberFormat="1" applyFont="1" applyAlignment="1"/>
  </cellXfs>
  <cellStyles count="5">
    <cellStyle name="Millares" xfId="1" builtinId="3"/>
    <cellStyle name="Millares 3 2" xfId="4" xr:uid="{727C65A5-5616-45CF-AE8C-790A349CE136}"/>
    <cellStyle name="Normal" xfId="0" builtinId="0"/>
    <cellStyle name="Normal 2" xfId="3" xr:uid="{2860F844-6A81-4C77-9BC9-E482B01FA06B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0</xdr:rowOff>
    </xdr:from>
    <xdr:to>
      <xdr:col>3</xdr:col>
      <xdr:colOff>63500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5D4E6E-A04F-4DB6-A524-035DC5F3B3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0650" y="0"/>
          <a:ext cx="98107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9448-D2AC-43BA-898F-2D27A5EDF79B}">
  <dimension ref="A1:U114"/>
  <sheetViews>
    <sheetView showGridLines="0" tabSelected="1" topLeftCell="A44" workbookViewId="0">
      <selection activeCell="L12" sqref="L12"/>
    </sheetView>
  </sheetViews>
  <sheetFormatPr baseColWidth="10" defaultColWidth="11.85546875" defaultRowHeight="16.5" x14ac:dyDescent="0.3"/>
  <cols>
    <col min="1" max="1" width="4.140625" style="16" customWidth="1"/>
    <col min="2" max="3" width="5.7109375" style="16" customWidth="1"/>
    <col min="4" max="4" width="2.85546875" style="16" customWidth="1"/>
    <col min="5" max="6" width="7" style="16" customWidth="1"/>
    <col min="7" max="7" width="4.85546875" style="16" customWidth="1"/>
    <col min="8" max="10" width="7.42578125" style="16" customWidth="1"/>
    <col min="11" max="11" width="20" style="16" customWidth="1"/>
    <col min="12" max="13" width="17.28515625" style="16" customWidth="1"/>
    <col min="14" max="14" width="14.85546875" style="16" customWidth="1"/>
    <col min="15" max="15" width="17.28515625" style="16" customWidth="1"/>
    <col min="16" max="16" width="7" style="16" customWidth="1"/>
    <col min="17" max="17" width="17.28515625" style="16" customWidth="1"/>
    <col min="18" max="18" width="7" style="16" customWidth="1"/>
    <col min="19" max="19" width="17.28515625" style="16" customWidth="1"/>
    <col min="20" max="20" width="7" style="16" customWidth="1"/>
    <col min="21" max="16384" width="11.85546875" style="16"/>
  </cols>
  <sheetData>
    <row r="1" spans="1:21" ht="15" customHeight="1" x14ac:dyDescent="0.3">
      <c r="A1" s="15" t="s">
        <v>156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1" ht="15" customHeight="1" x14ac:dyDescent="0.3">
      <c r="A2" s="15" t="s">
        <v>157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1" ht="15" customHeight="1" x14ac:dyDescent="0.3">
      <c r="L3" s="17"/>
      <c r="M3" s="17"/>
      <c r="N3" s="17"/>
      <c r="O3" s="17"/>
      <c r="P3" s="17"/>
      <c r="Q3" s="17"/>
      <c r="R3" s="17">
        <f>+T7-R7</f>
        <v>0</v>
      </c>
      <c r="S3" s="17"/>
      <c r="T3" s="17"/>
    </row>
    <row r="4" spans="1:21" ht="15" customHeight="1" x14ac:dyDescent="0.3">
      <c r="A4" s="18"/>
      <c r="B4" s="19"/>
      <c r="C4" s="19"/>
      <c r="D4" s="20"/>
      <c r="E4" s="19"/>
      <c r="F4" s="19"/>
      <c r="G4" s="19"/>
      <c r="H4" s="19"/>
      <c r="I4" s="19"/>
      <c r="J4" s="21"/>
      <c r="K4" s="19"/>
      <c r="L4" s="22"/>
      <c r="M4" s="23"/>
      <c r="N4" s="22"/>
      <c r="O4" s="22"/>
      <c r="P4" s="23" t="s">
        <v>0</v>
      </c>
      <c r="Q4" s="23" t="s">
        <v>0</v>
      </c>
      <c r="R4" s="23" t="s">
        <v>0</v>
      </c>
      <c r="S4" s="23" t="s">
        <v>0</v>
      </c>
      <c r="T4" s="23" t="s">
        <v>0</v>
      </c>
      <c r="U4" s="23" t="s">
        <v>0</v>
      </c>
    </row>
    <row r="5" spans="1:21" ht="15" customHeight="1" x14ac:dyDescent="0.3">
      <c r="A5" s="1" t="s">
        <v>140</v>
      </c>
      <c r="B5" s="2" t="s">
        <v>141</v>
      </c>
      <c r="C5" s="2"/>
      <c r="D5" s="2"/>
      <c r="E5" s="2"/>
      <c r="F5" s="2"/>
      <c r="G5" s="2"/>
      <c r="H5" s="1" t="s">
        <v>142</v>
      </c>
      <c r="I5" s="1" t="s">
        <v>143</v>
      </c>
      <c r="J5" s="1" t="s">
        <v>144</v>
      </c>
      <c r="K5" s="2" t="s">
        <v>145</v>
      </c>
      <c r="L5" s="2" t="s">
        <v>146</v>
      </c>
      <c r="M5" s="2" t="s">
        <v>147</v>
      </c>
      <c r="N5" s="2" t="s">
        <v>148</v>
      </c>
      <c r="O5" s="3" t="s">
        <v>149</v>
      </c>
      <c r="P5" s="3"/>
      <c r="Q5" s="3" t="s">
        <v>150</v>
      </c>
      <c r="R5" s="3"/>
      <c r="S5" s="3" t="s">
        <v>151</v>
      </c>
      <c r="T5" s="3"/>
    </row>
    <row r="6" spans="1:21" s="24" customFormat="1" ht="18" customHeight="1" x14ac:dyDescent="0.3">
      <c r="A6" s="1"/>
      <c r="B6" s="2"/>
      <c r="C6" s="2"/>
      <c r="D6" s="2"/>
      <c r="E6" s="2"/>
      <c r="F6" s="2"/>
      <c r="G6" s="2"/>
      <c r="H6" s="1"/>
      <c r="I6" s="1"/>
      <c r="J6" s="1"/>
      <c r="K6" s="2"/>
      <c r="L6" s="2"/>
      <c r="M6" s="2"/>
      <c r="N6" s="2"/>
      <c r="O6" s="4" t="s">
        <v>152</v>
      </c>
      <c r="P6" s="5" t="s">
        <v>153</v>
      </c>
      <c r="Q6" s="4" t="s">
        <v>152</v>
      </c>
      <c r="R6" s="5" t="s">
        <v>153</v>
      </c>
      <c r="S6" s="4" t="s">
        <v>152</v>
      </c>
      <c r="T6" s="5" t="s">
        <v>153</v>
      </c>
    </row>
    <row r="7" spans="1:21" s="24" customFormat="1" ht="16.5" customHeight="1" x14ac:dyDescent="0.3">
      <c r="A7" s="25" t="s">
        <v>1</v>
      </c>
      <c r="B7" s="25"/>
      <c r="C7" s="25"/>
      <c r="D7" s="25"/>
      <c r="E7" s="25"/>
      <c r="F7" s="25"/>
      <c r="G7" s="25"/>
      <c r="H7" s="25" t="s">
        <v>3</v>
      </c>
      <c r="I7" s="25" t="s">
        <v>4</v>
      </c>
      <c r="J7" s="25" t="s">
        <v>5</v>
      </c>
      <c r="K7" s="26" t="s">
        <v>2</v>
      </c>
      <c r="L7" s="8">
        <f>+L8+L39+L70+L79</f>
        <v>39201973000</v>
      </c>
      <c r="M7" s="8">
        <f t="shared" ref="M7:S7" si="0">+M8+M39+M70+M79</f>
        <v>38801033683.529999</v>
      </c>
      <c r="N7" s="8">
        <f t="shared" si="0"/>
        <v>400939316.47000003</v>
      </c>
      <c r="O7" s="8">
        <f t="shared" si="0"/>
        <v>18063100905.610001</v>
      </c>
      <c r="P7" s="27">
        <f>+O7/L7</f>
        <v>0.46077019913283446</v>
      </c>
      <c r="Q7" s="8">
        <f t="shared" si="0"/>
        <v>17566173724.799999</v>
      </c>
      <c r="R7" s="27">
        <f>+Q7/L7</f>
        <v>0.44809412334425103</v>
      </c>
      <c r="S7" s="8">
        <f t="shared" si="0"/>
        <v>17566173724.799999</v>
      </c>
      <c r="T7" s="27">
        <f>+S7/L7</f>
        <v>0.44809412334425103</v>
      </c>
    </row>
    <row r="8" spans="1:21" s="24" customFormat="1" ht="15" customHeight="1" x14ac:dyDescent="0.3">
      <c r="A8" s="28" t="s">
        <v>1</v>
      </c>
      <c r="B8" s="28" t="s">
        <v>6</v>
      </c>
      <c r="C8" s="28"/>
      <c r="D8" s="28"/>
      <c r="E8" s="28"/>
      <c r="F8" s="28"/>
      <c r="G8" s="28"/>
      <c r="H8" s="28" t="s">
        <v>3</v>
      </c>
      <c r="I8" s="28" t="s">
        <v>4</v>
      </c>
      <c r="J8" s="28" t="s">
        <v>5</v>
      </c>
      <c r="K8" s="6" t="s">
        <v>7</v>
      </c>
      <c r="L8" s="9">
        <f>+L9</f>
        <v>37129122000</v>
      </c>
      <c r="M8" s="9">
        <f t="shared" ref="M8:S8" si="1">+M9</f>
        <v>37129122000</v>
      </c>
      <c r="N8" s="9">
        <f t="shared" si="1"/>
        <v>0</v>
      </c>
      <c r="O8" s="9">
        <f t="shared" si="1"/>
        <v>16979770177.68</v>
      </c>
      <c r="P8" s="29">
        <f>+O8/L8</f>
        <v>0.45731677085388661</v>
      </c>
      <c r="Q8" s="9">
        <f t="shared" si="1"/>
        <v>16979745268.68</v>
      </c>
      <c r="R8" s="29">
        <f>+Q8/L8</f>
        <v>0.45731609997887912</v>
      </c>
      <c r="S8" s="9">
        <f t="shared" si="1"/>
        <v>16979745268.68</v>
      </c>
      <c r="T8" s="29">
        <f>+S8/L8</f>
        <v>0.45731609997887912</v>
      </c>
    </row>
    <row r="9" spans="1:21" s="24" customFormat="1" ht="15" customHeight="1" x14ac:dyDescent="0.3">
      <c r="A9" s="28" t="s">
        <v>1</v>
      </c>
      <c r="B9" s="28" t="s">
        <v>6</v>
      </c>
      <c r="C9" s="28" t="s">
        <v>6</v>
      </c>
      <c r="D9" s="28"/>
      <c r="E9" s="28"/>
      <c r="F9" s="28"/>
      <c r="G9" s="28"/>
      <c r="H9" s="28" t="s">
        <v>3</v>
      </c>
      <c r="I9" s="28" t="s">
        <v>4</v>
      </c>
      <c r="J9" s="28" t="s">
        <v>5</v>
      </c>
      <c r="K9" s="6" t="s">
        <v>8</v>
      </c>
      <c r="L9" s="9">
        <f>+L10+L22+L30+L38</f>
        <v>37129122000</v>
      </c>
      <c r="M9" s="9">
        <f t="shared" ref="M9:S9" si="2">+M10+M22+M30+M38</f>
        <v>37129122000</v>
      </c>
      <c r="N9" s="9">
        <f t="shared" si="2"/>
        <v>0</v>
      </c>
      <c r="O9" s="9">
        <f t="shared" si="2"/>
        <v>16979770177.68</v>
      </c>
      <c r="P9" s="29">
        <f t="shared" ref="P9:P11" si="3">+O9/L9</f>
        <v>0.45731677085388661</v>
      </c>
      <c r="Q9" s="9">
        <f t="shared" si="2"/>
        <v>16979745268.68</v>
      </c>
      <c r="R9" s="29">
        <f t="shared" ref="R9:R72" si="4">+Q9/L9</f>
        <v>0.45731609997887912</v>
      </c>
      <c r="S9" s="9">
        <f t="shared" si="2"/>
        <v>16979745268.68</v>
      </c>
      <c r="T9" s="29">
        <f t="shared" ref="T9:T72" si="5">+S9/L9</f>
        <v>0.45731609997887912</v>
      </c>
    </row>
    <row r="10" spans="1:21" s="24" customFormat="1" ht="16.5" customHeight="1" x14ac:dyDescent="0.3">
      <c r="A10" s="28" t="s">
        <v>1</v>
      </c>
      <c r="B10" s="28" t="s">
        <v>6</v>
      </c>
      <c r="C10" s="28" t="s">
        <v>6</v>
      </c>
      <c r="D10" s="28" t="s">
        <v>6</v>
      </c>
      <c r="E10" s="28"/>
      <c r="F10" s="28"/>
      <c r="G10" s="28"/>
      <c r="H10" s="28" t="s">
        <v>3</v>
      </c>
      <c r="I10" s="28" t="s">
        <v>4</v>
      </c>
      <c r="J10" s="28" t="s">
        <v>5</v>
      </c>
      <c r="K10" s="6" t="s">
        <v>9</v>
      </c>
      <c r="L10" s="9">
        <f>+L11</f>
        <v>25486872000</v>
      </c>
      <c r="M10" s="9">
        <f t="shared" ref="M10:S10" si="6">+M11</f>
        <v>25486872000</v>
      </c>
      <c r="N10" s="9">
        <f t="shared" si="6"/>
        <v>0</v>
      </c>
      <c r="O10" s="9">
        <f t="shared" si="6"/>
        <v>11238920585.08</v>
      </c>
      <c r="P10" s="29">
        <f t="shared" si="3"/>
        <v>0.44096900494811603</v>
      </c>
      <c r="Q10" s="9">
        <f t="shared" si="6"/>
        <v>11238895676.08</v>
      </c>
      <c r="R10" s="29">
        <f t="shared" si="4"/>
        <v>0.44096802762143583</v>
      </c>
      <c r="S10" s="9">
        <f t="shared" si="6"/>
        <v>11238895676.08</v>
      </c>
      <c r="T10" s="29">
        <f t="shared" si="5"/>
        <v>0.44096802762143583</v>
      </c>
    </row>
    <row r="11" spans="1:21" s="24" customFormat="1" ht="16.5" customHeight="1" x14ac:dyDescent="0.3">
      <c r="A11" s="28" t="s">
        <v>1</v>
      </c>
      <c r="B11" s="28" t="s">
        <v>6</v>
      </c>
      <c r="C11" s="28" t="s">
        <v>6</v>
      </c>
      <c r="D11" s="28" t="s">
        <v>6</v>
      </c>
      <c r="E11" s="28" t="s">
        <v>10</v>
      </c>
      <c r="F11" s="28"/>
      <c r="G11" s="28"/>
      <c r="H11" s="28" t="s">
        <v>3</v>
      </c>
      <c r="I11" s="28" t="s">
        <v>4</v>
      </c>
      <c r="J11" s="28" t="s">
        <v>5</v>
      </c>
      <c r="K11" s="6" t="s">
        <v>11</v>
      </c>
      <c r="L11" s="9">
        <f>SUM(L12:L21)</f>
        <v>25486872000</v>
      </c>
      <c r="M11" s="9">
        <f t="shared" ref="M11:S11" si="7">SUM(M12:M21)</f>
        <v>25486872000</v>
      </c>
      <c r="N11" s="9">
        <f t="shared" si="7"/>
        <v>0</v>
      </c>
      <c r="O11" s="9">
        <f t="shared" si="7"/>
        <v>11238920585.08</v>
      </c>
      <c r="P11" s="29">
        <f t="shared" si="3"/>
        <v>0.44096900494811603</v>
      </c>
      <c r="Q11" s="9">
        <f t="shared" si="7"/>
        <v>11238895676.08</v>
      </c>
      <c r="R11" s="30">
        <f t="shared" si="4"/>
        <v>0.44096802762143583</v>
      </c>
      <c r="S11" s="9">
        <f t="shared" si="7"/>
        <v>11238895676.08</v>
      </c>
      <c r="T11" s="30">
        <f t="shared" si="5"/>
        <v>0.44096802762143583</v>
      </c>
    </row>
    <row r="12" spans="1:21" ht="16.5" customHeight="1" x14ac:dyDescent="0.3">
      <c r="A12" s="31" t="s">
        <v>1</v>
      </c>
      <c r="B12" s="31" t="s">
        <v>6</v>
      </c>
      <c r="C12" s="31" t="s">
        <v>6</v>
      </c>
      <c r="D12" s="31" t="s">
        <v>6</v>
      </c>
      <c r="E12" s="31" t="s">
        <v>10</v>
      </c>
      <c r="F12" s="31" t="s">
        <v>10</v>
      </c>
      <c r="G12" s="31"/>
      <c r="H12" s="31" t="s">
        <v>3</v>
      </c>
      <c r="I12" s="31" t="s">
        <v>4</v>
      </c>
      <c r="J12" s="31" t="s">
        <v>5</v>
      </c>
      <c r="K12" s="32" t="s">
        <v>12</v>
      </c>
      <c r="L12" s="33">
        <v>16422317000</v>
      </c>
      <c r="M12" s="33">
        <v>16422317000</v>
      </c>
      <c r="N12" s="33">
        <v>0</v>
      </c>
      <c r="O12" s="33">
        <v>8068332652.0799999</v>
      </c>
      <c r="P12" s="34">
        <f>+O12/L12</f>
        <v>0.49130294172740668</v>
      </c>
      <c r="Q12" s="33">
        <v>8068332652.0799999</v>
      </c>
      <c r="R12" s="30">
        <f t="shared" si="4"/>
        <v>0.49130294172740668</v>
      </c>
      <c r="S12" s="33">
        <v>8068332652.0799999</v>
      </c>
      <c r="T12" s="30">
        <f t="shared" si="5"/>
        <v>0.49130294172740668</v>
      </c>
    </row>
    <row r="13" spans="1:21" ht="16.5" customHeight="1" x14ac:dyDescent="0.3">
      <c r="A13" s="31" t="s">
        <v>1</v>
      </c>
      <c r="B13" s="31" t="s">
        <v>6</v>
      </c>
      <c r="C13" s="31" t="s">
        <v>6</v>
      </c>
      <c r="D13" s="31" t="s">
        <v>6</v>
      </c>
      <c r="E13" s="31" t="s">
        <v>10</v>
      </c>
      <c r="F13" s="31" t="s">
        <v>13</v>
      </c>
      <c r="G13" s="31"/>
      <c r="H13" s="31" t="s">
        <v>3</v>
      </c>
      <c r="I13" s="31" t="s">
        <v>4</v>
      </c>
      <c r="J13" s="31" t="s">
        <v>5</v>
      </c>
      <c r="K13" s="32" t="s">
        <v>14</v>
      </c>
      <c r="L13" s="33">
        <v>1237317000</v>
      </c>
      <c r="M13" s="33">
        <v>1237317000</v>
      </c>
      <c r="N13" s="33">
        <v>0</v>
      </c>
      <c r="O13" s="33">
        <v>608144593</v>
      </c>
      <c r="P13" s="34">
        <f t="shared" ref="P13:P76" si="8">+O13/L13</f>
        <v>0.49150265695856438</v>
      </c>
      <c r="Q13" s="33">
        <v>608144593</v>
      </c>
      <c r="R13" s="30">
        <f t="shared" si="4"/>
        <v>0.49150265695856438</v>
      </c>
      <c r="S13" s="33">
        <v>608144593</v>
      </c>
      <c r="T13" s="30">
        <f t="shared" si="5"/>
        <v>0.49150265695856438</v>
      </c>
    </row>
    <row r="14" spans="1:21" ht="16.5" customHeight="1" x14ac:dyDescent="0.3">
      <c r="A14" s="31" t="s">
        <v>1</v>
      </c>
      <c r="B14" s="31" t="s">
        <v>6</v>
      </c>
      <c r="C14" s="31" t="s">
        <v>6</v>
      </c>
      <c r="D14" s="31" t="s">
        <v>6</v>
      </c>
      <c r="E14" s="31" t="s">
        <v>10</v>
      </c>
      <c r="F14" s="31" t="s">
        <v>15</v>
      </c>
      <c r="G14" s="31"/>
      <c r="H14" s="31" t="s">
        <v>3</v>
      </c>
      <c r="I14" s="31" t="s">
        <v>4</v>
      </c>
      <c r="J14" s="31" t="s">
        <v>5</v>
      </c>
      <c r="K14" s="32" t="s">
        <v>16</v>
      </c>
      <c r="L14" s="33">
        <v>4068634000</v>
      </c>
      <c r="M14" s="33">
        <v>4068634000</v>
      </c>
      <c r="N14" s="33">
        <v>0</v>
      </c>
      <c r="O14" s="33">
        <v>1559949368</v>
      </c>
      <c r="P14" s="34">
        <f t="shared" si="8"/>
        <v>0.38340862510611667</v>
      </c>
      <c r="Q14" s="33">
        <v>1559949368</v>
      </c>
      <c r="R14" s="30">
        <f t="shared" si="4"/>
        <v>0.38340862510611667</v>
      </c>
      <c r="S14" s="33">
        <v>1559949368</v>
      </c>
      <c r="T14" s="30">
        <f t="shared" si="5"/>
        <v>0.38340862510611667</v>
      </c>
    </row>
    <row r="15" spans="1:21" ht="15" customHeight="1" x14ac:dyDescent="0.3">
      <c r="A15" s="31" t="s">
        <v>1</v>
      </c>
      <c r="B15" s="31" t="s">
        <v>6</v>
      </c>
      <c r="C15" s="31" t="s">
        <v>6</v>
      </c>
      <c r="D15" s="31" t="s">
        <v>6</v>
      </c>
      <c r="E15" s="31" t="s">
        <v>10</v>
      </c>
      <c r="F15" s="31" t="s">
        <v>17</v>
      </c>
      <c r="G15" s="31"/>
      <c r="H15" s="31" t="s">
        <v>3</v>
      </c>
      <c r="I15" s="31" t="s">
        <v>4</v>
      </c>
      <c r="J15" s="31" t="s">
        <v>5</v>
      </c>
      <c r="K15" s="32" t="s">
        <v>18</v>
      </c>
      <c r="L15" s="33">
        <v>9816000</v>
      </c>
      <c r="M15" s="33">
        <v>9816000</v>
      </c>
      <c r="N15" s="33">
        <v>0</v>
      </c>
      <c r="O15" s="33">
        <v>4700050</v>
      </c>
      <c r="P15" s="34">
        <f t="shared" si="8"/>
        <v>0.47881519967400166</v>
      </c>
      <c r="Q15" s="33">
        <v>4700050</v>
      </c>
      <c r="R15" s="30">
        <f t="shared" si="4"/>
        <v>0.47881519967400166</v>
      </c>
      <c r="S15" s="33">
        <v>4700050</v>
      </c>
      <c r="T15" s="30">
        <f t="shared" si="5"/>
        <v>0.47881519967400166</v>
      </c>
    </row>
    <row r="16" spans="1:21" ht="16.5" customHeight="1" x14ac:dyDescent="0.3">
      <c r="A16" s="31" t="s">
        <v>1</v>
      </c>
      <c r="B16" s="31" t="s">
        <v>6</v>
      </c>
      <c r="C16" s="31" t="s">
        <v>6</v>
      </c>
      <c r="D16" s="31" t="s">
        <v>6</v>
      </c>
      <c r="E16" s="31" t="s">
        <v>10</v>
      </c>
      <c r="F16" s="31" t="s">
        <v>19</v>
      </c>
      <c r="G16" s="31"/>
      <c r="H16" s="31" t="s">
        <v>3</v>
      </c>
      <c r="I16" s="31" t="s">
        <v>4</v>
      </c>
      <c r="J16" s="31" t="s">
        <v>5</v>
      </c>
      <c r="K16" s="32" t="s">
        <v>20</v>
      </c>
      <c r="L16" s="33">
        <v>40891000</v>
      </c>
      <c r="M16" s="33">
        <v>40891000</v>
      </c>
      <c r="N16" s="33">
        <v>0</v>
      </c>
      <c r="O16" s="33">
        <v>19902694</v>
      </c>
      <c r="P16" s="34">
        <f t="shared" si="8"/>
        <v>0.48672553862708173</v>
      </c>
      <c r="Q16" s="33">
        <v>19877785</v>
      </c>
      <c r="R16" s="30">
        <f t="shared" si="4"/>
        <v>0.48611638257807344</v>
      </c>
      <c r="S16" s="33">
        <v>19877785</v>
      </c>
      <c r="T16" s="30">
        <f t="shared" si="5"/>
        <v>0.48611638257807344</v>
      </c>
    </row>
    <row r="17" spans="1:20" ht="16.5" customHeight="1" x14ac:dyDescent="0.3">
      <c r="A17" s="31" t="s">
        <v>1</v>
      </c>
      <c r="B17" s="31" t="s">
        <v>6</v>
      </c>
      <c r="C17" s="31" t="s">
        <v>6</v>
      </c>
      <c r="D17" s="31" t="s">
        <v>6</v>
      </c>
      <c r="E17" s="31" t="s">
        <v>10</v>
      </c>
      <c r="F17" s="31" t="s">
        <v>21</v>
      </c>
      <c r="G17" s="31"/>
      <c r="H17" s="31" t="s">
        <v>3</v>
      </c>
      <c r="I17" s="31" t="s">
        <v>4</v>
      </c>
      <c r="J17" s="31" t="s">
        <v>5</v>
      </c>
      <c r="K17" s="32" t="s">
        <v>22</v>
      </c>
      <c r="L17" s="33">
        <v>948602000</v>
      </c>
      <c r="M17" s="33">
        <v>948602000</v>
      </c>
      <c r="N17" s="33">
        <v>0</v>
      </c>
      <c r="O17" s="33">
        <v>35346045</v>
      </c>
      <c r="P17" s="34">
        <f t="shared" si="8"/>
        <v>3.7261195949407654E-2</v>
      </c>
      <c r="Q17" s="33">
        <v>35346045</v>
      </c>
      <c r="R17" s="30">
        <f t="shared" si="4"/>
        <v>3.7261195949407654E-2</v>
      </c>
      <c r="S17" s="33">
        <v>35346045</v>
      </c>
      <c r="T17" s="30">
        <f t="shared" si="5"/>
        <v>3.7261195949407654E-2</v>
      </c>
    </row>
    <row r="18" spans="1:20" ht="16.5" customHeight="1" x14ac:dyDescent="0.3">
      <c r="A18" s="31" t="s">
        <v>1</v>
      </c>
      <c r="B18" s="31" t="s">
        <v>6</v>
      </c>
      <c r="C18" s="31" t="s">
        <v>6</v>
      </c>
      <c r="D18" s="31" t="s">
        <v>6</v>
      </c>
      <c r="E18" s="31" t="s">
        <v>10</v>
      </c>
      <c r="F18" s="31" t="s">
        <v>23</v>
      </c>
      <c r="G18" s="31"/>
      <c r="H18" s="31" t="s">
        <v>3</v>
      </c>
      <c r="I18" s="31" t="s">
        <v>4</v>
      </c>
      <c r="J18" s="31" t="s">
        <v>5</v>
      </c>
      <c r="K18" s="32" t="s">
        <v>24</v>
      </c>
      <c r="L18" s="33">
        <v>647570000</v>
      </c>
      <c r="M18" s="33">
        <v>647570000</v>
      </c>
      <c r="N18" s="33">
        <v>0</v>
      </c>
      <c r="O18" s="33">
        <v>481892209</v>
      </c>
      <c r="P18" s="34">
        <f t="shared" si="8"/>
        <v>0.74415462266627541</v>
      </c>
      <c r="Q18" s="33">
        <v>481892209</v>
      </c>
      <c r="R18" s="30">
        <f t="shared" si="4"/>
        <v>0.74415462266627541</v>
      </c>
      <c r="S18" s="33">
        <v>481892209</v>
      </c>
      <c r="T18" s="30">
        <f t="shared" si="5"/>
        <v>0.74415462266627541</v>
      </c>
    </row>
    <row r="19" spans="1:20" ht="16.5" customHeight="1" x14ac:dyDescent="0.3">
      <c r="A19" s="31" t="s">
        <v>1</v>
      </c>
      <c r="B19" s="31" t="s">
        <v>6</v>
      </c>
      <c r="C19" s="31" t="s">
        <v>6</v>
      </c>
      <c r="D19" s="31" t="s">
        <v>6</v>
      </c>
      <c r="E19" s="31" t="s">
        <v>10</v>
      </c>
      <c r="F19" s="31" t="s">
        <v>25</v>
      </c>
      <c r="G19" s="31"/>
      <c r="H19" s="31" t="s">
        <v>3</v>
      </c>
      <c r="I19" s="31" t="s">
        <v>4</v>
      </c>
      <c r="J19" s="31" t="s">
        <v>5</v>
      </c>
      <c r="K19" s="32" t="s">
        <v>26</v>
      </c>
      <c r="L19" s="33">
        <v>65000000</v>
      </c>
      <c r="M19" s="33">
        <v>65000000</v>
      </c>
      <c r="N19" s="33">
        <v>0</v>
      </c>
      <c r="O19" s="33">
        <v>36637569</v>
      </c>
      <c r="P19" s="34">
        <f t="shared" si="8"/>
        <v>0.56365490769230764</v>
      </c>
      <c r="Q19" s="33">
        <v>36637569</v>
      </c>
      <c r="R19" s="30">
        <f t="shared" si="4"/>
        <v>0.56365490769230764</v>
      </c>
      <c r="S19" s="33">
        <v>36637569</v>
      </c>
      <c r="T19" s="30">
        <f t="shared" si="5"/>
        <v>0.56365490769230764</v>
      </c>
    </row>
    <row r="20" spans="1:20" ht="16.5" customHeight="1" x14ac:dyDescent="0.3">
      <c r="A20" s="31" t="s">
        <v>1</v>
      </c>
      <c r="B20" s="31" t="s">
        <v>6</v>
      </c>
      <c r="C20" s="31" t="s">
        <v>6</v>
      </c>
      <c r="D20" s="31" t="s">
        <v>6</v>
      </c>
      <c r="E20" s="31" t="s">
        <v>10</v>
      </c>
      <c r="F20" s="31" t="s">
        <v>27</v>
      </c>
      <c r="G20" s="31"/>
      <c r="H20" s="31" t="s">
        <v>3</v>
      </c>
      <c r="I20" s="31" t="s">
        <v>4</v>
      </c>
      <c r="J20" s="31" t="s">
        <v>5</v>
      </c>
      <c r="K20" s="32" t="s">
        <v>28</v>
      </c>
      <c r="L20" s="33">
        <v>1058598000</v>
      </c>
      <c r="M20" s="33">
        <v>1058598000</v>
      </c>
      <c r="N20" s="33">
        <v>0</v>
      </c>
      <c r="O20" s="33">
        <v>12419393</v>
      </c>
      <c r="P20" s="34">
        <f t="shared" si="8"/>
        <v>1.1731925622379789E-2</v>
      </c>
      <c r="Q20" s="33">
        <v>12419393</v>
      </c>
      <c r="R20" s="30">
        <f t="shared" si="4"/>
        <v>1.1731925622379789E-2</v>
      </c>
      <c r="S20" s="33">
        <v>12419393</v>
      </c>
      <c r="T20" s="30">
        <f t="shared" si="5"/>
        <v>1.1731925622379789E-2</v>
      </c>
    </row>
    <row r="21" spans="1:20" ht="16.5" customHeight="1" x14ac:dyDescent="0.3">
      <c r="A21" s="31" t="s">
        <v>1</v>
      </c>
      <c r="B21" s="31" t="s">
        <v>6</v>
      </c>
      <c r="C21" s="31" t="s">
        <v>6</v>
      </c>
      <c r="D21" s="31" t="s">
        <v>6</v>
      </c>
      <c r="E21" s="31" t="s">
        <v>10</v>
      </c>
      <c r="F21" s="31" t="s">
        <v>29</v>
      </c>
      <c r="G21" s="31"/>
      <c r="H21" s="31" t="s">
        <v>3</v>
      </c>
      <c r="I21" s="31" t="s">
        <v>4</v>
      </c>
      <c r="J21" s="31" t="s">
        <v>5</v>
      </c>
      <c r="K21" s="32" t="s">
        <v>30</v>
      </c>
      <c r="L21" s="33">
        <v>988127000</v>
      </c>
      <c r="M21" s="33">
        <v>988127000</v>
      </c>
      <c r="N21" s="33">
        <v>0</v>
      </c>
      <c r="O21" s="33">
        <v>411596012</v>
      </c>
      <c r="P21" s="34">
        <f t="shared" si="8"/>
        <v>0.41654161054196476</v>
      </c>
      <c r="Q21" s="33">
        <v>411596012</v>
      </c>
      <c r="R21" s="30">
        <f t="shared" si="4"/>
        <v>0.41654161054196476</v>
      </c>
      <c r="S21" s="33">
        <v>411596012</v>
      </c>
      <c r="T21" s="30">
        <f t="shared" si="5"/>
        <v>0.41654161054196476</v>
      </c>
    </row>
    <row r="22" spans="1:20" s="24" customFormat="1" ht="15" customHeight="1" x14ac:dyDescent="0.3">
      <c r="A22" s="28" t="s">
        <v>1</v>
      </c>
      <c r="B22" s="28" t="s">
        <v>6</v>
      </c>
      <c r="C22" s="28" t="s">
        <v>6</v>
      </c>
      <c r="D22" s="28" t="s">
        <v>31</v>
      </c>
      <c r="E22" s="28"/>
      <c r="F22" s="28"/>
      <c r="G22" s="28"/>
      <c r="H22" s="28" t="s">
        <v>3</v>
      </c>
      <c r="I22" s="28" t="s">
        <v>4</v>
      </c>
      <c r="J22" s="28" t="s">
        <v>5</v>
      </c>
      <c r="K22" s="6" t="s">
        <v>32</v>
      </c>
      <c r="L22" s="10">
        <f t="shared" ref="L22:O22" si="9">SUM(L23:L29)</f>
        <v>8396137000</v>
      </c>
      <c r="M22" s="10">
        <f t="shared" si="9"/>
        <v>8396137000</v>
      </c>
      <c r="N22" s="10">
        <f t="shared" si="9"/>
        <v>0</v>
      </c>
      <c r="O22" s="10">
        <f t="shared" si="9"/>
        <v>4251878908.5999999</v>
      </c>
      <c r="P22" s="34">
        <f t="shared" si="8"/>
        <v>0.50640894837709294</v>
      </c>
      <c r="Q22" s="10">
        <v>4251878908.5999999</v>
      </c>
      <c r="R22" s="30">
        <f t="shared" si="4"/>
        <v>0.50640894837709294</v>
      </c>
      <c r="S22" s="10">
        <v>4251878908.5999999</v>
      </c>
      <c r="T22" s="30">
        <f t="shared" si="5"/>
        <v>0.50640894837709294</v>
      </c>
    </row>
    <row r="23" spans="1:20" ht="16.5" customHeight="1" x14ac:dyDescent="0.3">
      <c r="A23" s="31" t="s">
        <v>1</v>
      </c>
      <c r="B23" s="31" t="s">
        <v>6</v>
      </c>
      <c r="C23" s="31" t="s">
        <v>6</v>
      </c>
      <c r="D23" s="31" t="s">
        <v>31</v>
      </c>
      <c r="E23" s="31" t="s">
        <v>10</v>
      </c>
      <c r="F23" s="31"/>
      <c r="G23" s="31"/>
      <c r="H23" s="31" t="s">
        <v>3</v>
      </c>
      <c r="I23" s="31" t="s">
        <v>4</v>
      </c>
      <c r="J23" s="31" t="s">
        <v>5</v>
      </c>
      <c r="K23" s="32" t="s">
        <v>33</v>
      </c>
      <c r="L23" s="33">
        <v>2461781000</v>
      </c>
      <c r="M23" s="33">
        <v>2461781000</v>
      </c>
      <c r="N23" s="33">
        <v>0</v>
      </c>
      <c r="O23" s="33">
        <v>1286744959.2</v>
      </c>
      <c r="P23" s="34">
        <f t="shared" si="8"/>
        <v>0.52268863851008684</v>
      </c>
      <c r="Q23" s="33">
        <v>1286744959.2</v>
      </c>
      <c r="R23" s="30">
        <f t="shared" si="4"/>
        <v>0.52268863851008684</v>
      </c>
      <c r="S23" s="33">
        <v>1286744959.2</v>
      </c>
      <c r="T23" s="30">
        <f t="shared" si="5"/>
        <v>0.52268863851008684</v>
      </c>
    </row>
    <row r="24" spans="1:20" ht="16.5" customHeight="1" x14ac:dyDescent="0.3">
      <c r="A24" s="31" t="s">
        <v>1</v>
      </c>
      <c r="B24" s="31" t="s">
        <v>6</v>
      </c>
      <c r="C24" s="31" t="s">
        <v>6</v>
      </c>
      <c r="D24" s="31" t="s">
        <v>31</v>
      </c>
      <c r="E24" s="31" t="s">
        <v>13</v>
      </c>
      <c r="F24" s="31"/>
      <c r="G24" s="31"/>
      <c r="H24" s="31" t="s">
        <v>3</v>
      </c>
      <c r="I24" s="31" t="s">
        <v>4</v>
      </c>
      <c r="J24" s="31" t="s">
        <v>5</v>
      </c>
      <c r="K24" s="32" t="s">
        <v>34</v>
      </c>
      <c r="L24" s="33">
        <v>1706262000</v>
      </c>
      <c r="M24" s="33">
        <v>1706262000</v>
      </c>
      <c r="N24" s="33">
        <v>0</v>
      </c>
      <c r="O24" s="33">
        <v>923108364.79999995</v>
      </c>
      <c r="P24" s="34">
        <f t="shared" si="8"/>
        <v>0.54101208653770638</v>
      </c>
      <c r="Q24" s="33">
        <v>923108364.79999995</v>
      </c>
      <c r="R24" s="30">
        <f t="shared" si="4"/>
        <v>0.54101208653770638</v>
      </c>
      <c r="S24" s="33">
        <v>923108364.79999995</v>
      </c>
      <c r="T24" s="30">
        <f t="shared" si="5"/>
        <v>0.54101208653770638</v>
      </c>
    </row>
    <row r="25" spans="1:20" ht="16.5" customHeight="1" x14ac:dyDescent="0.3">
      <c r="A25" s="31" t="s">
        <v>1</v>
      </c>
      <c r="B25" s="31" t="s">
        <v>6</v>
      </c>
      <c r="C25" s="31" t="s">
        <v>6</v>
      </c>
      <c r="D25" s="31" t="s">
        <v>31</v>
      </c>
      <c r="E25" s="31" t="s">
        <v>15</v>
      </c>
      <c r="F25" s="31"/>
      <c r="G25" s="31"/>
      <c r="H25" s="31" t="s">
        <v>3</v>
      </c>
      <c r="I25" s="31" t="s">
        <v>4</v>
      </c>
      <c r="J25" s="31" t="s">
        <v>5</v>
      </c>
      <c r="K25" s="32" t="s">
        <v>35</v>
      </c>
      <c r="L25" s="33">
        <v>1958844000</v>
      </c>
      <c r="M25" s="33">
        <v>1958844000</v>
      </c>
      <c r="N25" s="33">
        <v>0</v>
      </c>
      <c r="O25" s="33">
        <v>955157857</v>
      </c>
      <c r="P25" s="34">
        <f t="shared" si="8"/>
        <v>0.48761302941939227</v>
      </c>
      <c r="Q25" s="33">
        <v>955157857</v>
      </c>
      <c r="R25" s="30">
        <f t="shared" si="4"/>
        <v>0.48761302941939227</v>
      </c>
      <c r="S25" s="33">
        <v>955157857</v>
      </c>
      <c r="T25" s="30">
        <f t="shared" si="5"/>
        <v>0.48761302941939227</v>
      </c>
    </row>
    <row r="26" spans="1:20" ht="16.5" customHeight="1" x14ac:dyDescent="0.3">
      <c r="A26" s="31" t="s">
        <v>1</v>
      </c>
      <c r="B26" s="31" t="s">
        <v>6</v>
      </c>
      <c r="C26" s="31" t="s">
        <v>6</v>
      </c>
      <c r="D26" s="31" t="s">
        <v>31</v>
      </c>
      <c r="E26" s="31" t="s">
        <v>17</v>
      </c>
      <c r="F26" s="31"/>
      <c r="G26" s="31"/>
      <c r="H26" s="31" t="s">
        <v>3</v>
      </c>
      <c r="I26" s="31" t="s">
        <v>4</v>
      </c>
      <c r="J26" s="31" t="s">
        <v>5</v>
      </c>
      <c r="K26" s="32" t="s">
        <v>36</v>
      </c>
      <c r="L26" s="33">
        <v>999890000</v>
      </c>
      <c r="M26" s="33">
        <v>999890000</v>
      </c>
      <c r="N26" s="33">
        <v>0</v>
      </c>
      <c r="O26" s="33">
        <v>458899132</v>
      </c>
      <c r="P26" s="34">
        <f t="shared" si="8"/>
        <v>0.45894961645781035</v>
      </c>
      <c r="Q26" s="33">
        <v>458899132</v>
      </c>
      <c r="R26" s="30">
        <f t="shared" si="4"/>
        <v>0.45894961645781035</v>
      </c>
      <c r="S26" s="33">
        <v>458899132</v>
      </c>
      <c r="T26" s="30">
        <f t="shared" si="5"/>
        <v>0.45894961645781035</v>
      </c>
    </row>
    <row r="27" spans="1:20" ht="16.5" customHeight="1" x14ac:dyDescent="0.3">
      <c r="A27" s="31" t="s">
        <v>1</v>
      </c>
      <c r="B27" s="31" t="s">
        <v>6</v>
      </c>
      <c r="C27" s="31" t="s">
        <v>6</v>
      </c>
      <c r="D27" s="31" t="s">
        <v>31</v>
      </c>
      <c r="E27" s="31" t="s">
        <v>19</v>
      </c>
      <c r="F27" s="31"/>
      <c r="G27" s="31"/>
      <c r="H27" s="31" t="s">
        <v>3</v>
      </c>
      <c r="I27" s="31" t="s">
        <v>4</v>
      </c>
      <c r="J27" s="31" t="s">
        <v>5</v>
      </c>
      <c r="K27" s="32" t="s">
        <v>37</v>
      </c>
      <c r="L27" s="33">
        <v>119498000</v>
      </c>
      <c r="M27" s="33">
        <v>119498000</v>
      </c>
      <c r="N27" s="33">
        <v>0</v>
      </c>
      <c r="O27" s="33">
        <v>54324726.399999999</v>
      </c>
      <c r="P27" s="34">
        <f t="shared" si="8"/>
        <v>0.45460782941973921</v>
      </c>
      <c r="Q27" s="33">
        <v>54324726.399999999</v>
      </c>
      <c r="R27" s="30">
        <f t="shared" si="4"/>
        <v>0.45460782941973921</v>
      </c>
      <c r="S27" s="33">
        <v>54324726.399999999</v>
      </c>
      <c r="T27" s="30">
        <f t="shared" si="5"/>
        <v>0.45460782941973921</v>
      </c>
    </row>
    <row r="28" spans="1:20" ht="16.5" customHeight="1" x14ac:dyDescent="0.3">
      <c r="A28" s="31" t="s">
        <v>1</v>
      </c>
      <c r="B28" s="31" t="s">
        <v>6</v>
      </c>
      <c r="C28" s="31" t="s">
        <v>6</v>
      </c>
      <c r="D28" s="31" t="s">
        <v>31</v>
      </c>
      <c r="E28" s="31" t="s">
        <v>21</v>
      </c>
      <c r="F28" s="31"/>
      <c r="G28" s="31"/>
      <c r="H28" s="31" t="s">
        <v>3</v>
      </c>
      <c r="I28" s="31" t="s">
        <v>4</v>
      </c>
      <c r="J28" s="31" t="s">
        <v>5</v>
      </c>
      <c r="K28" s="32" t="s">
        <v>38</v>
      </c>
      <c r="L28" s="33">
        <v>649917000</v>
      </c>
      <c r="M28" s="33">
        <v>649917000</v>
      </c>
      <c r="N28" s="33">
        <v>0</v>
      </c>
      <c r="O28" s="33">
        <v>344176181.19999999</v>
      </c>
      <c r="P28" s="34">
        <f t="shared" si="8"/>
        <v>0.52956943917454069</v>
      </c>
      <c r="Q28" s="33">
        <v>344176181.19999999</v>
      </c>
      <c r="R28" s="30">
        <f t="shared" si="4"/>
        <v>0.52956943917454069</v>
      </c>
      <c r="S28" s="33">
        <v>344176181.19999999</v>
      </c>
      <c r="T28" s="30">
        <f t="shared" si="5"/>
        <v>0.52956943917454069</v>
      </c>
    </row>
    <row r="29" spans="1:20" ht="16.5" customHeight="1" x14ac:dyDescent="0.3">
      <c r="A29" s="31" t="s">
        <v>1</v>
      </c>
      <c r="B29" s="31" t="s">
        <v>6</v>
      </c>
      <c r="C29" s="31" t="s">
        <v>6</v>
      </c>
      <c r="D29" s="31" t="s">
        <v>31</v>
      </c>
      <c r="E29" s="31" t="s">
        <v>23</v>
      </c>
      <c r="F29" s="31"/>
      <c r="G29" s="31"/>
      <c r="H29" s="31" t="s">
        <v>3</v>
      </c>
      <c r="I29" s="31" t="s">
        <v>4</v>
      </c>
      <c r="J29" s="31" t="s">
        <v>5</v>
      </c>
      <c r="K29" s="32" t="s">
        <v>39</v>
      </c>
      <c r="L29" s="33">
        <v>499945000</v>
      </c>
      <c r="M29" s="33">
        <v>499945000</v>
      </c>
      <c r="N29" s="33">
        <v>0</v>
      </c>
      <c r="O29" s="33">
        <v>229467688</v>
      </c>
      <c r="P29" s="34">
        <f t="shared" si="8"/>
        <v>0.45898586444508899</v>
      </c>
      <c r="Q29" s="33">
        <v>229467688</v>
      </c>
      <c r="R29" s="30">
        <f t="shared" si="4"/>
        <v>0.45898586444508899</v>
      </c>
      <c r="S29" s="33">
        <v>229467688</v>
      </c>
      <c r="T29" s="30">
        <f t="shared" si="5"/>
        <v>0.45898586444508899</v>
      </c>
    </row>
    <row r="30" spans="1:20" s="24" customFormat="1" ht="15" customHeight="1" x14ac:dyDescent="0.3">
      <c r="A30" s="28" t="s">
        <v>1</v>
      </c>
      <c r="B30" s="28" t="s">
        <v>6</v>
      </c>
      <c r="C30" s="28" t="s">
        <v>6</v>
      </c>
      <c r="D30" s="28" t="s">
        <v>40</v>
      </c>
      <c r="E30" s="28"/>
      <c r="F30" s="28"/>
      <c r="G30" s="28"/>
      <c r="H30" s="28" t="s">
        <v>3</v>
      </c>
      <c r="I30" s="28" t="s">
        <v>4</v>
      </c>
      <c r="J30" s="28" t="s">
        <v>5</v>
      </c>
      <c r="K30" s="6" t="s">
        <v>41</v>
      </c>
      <c r="L30" s="10">
        <f>+L31+L35+L36+L37</f>
        <v>3246113000</v>
      </c>
      <c r="M30" s="10">
        <f t="shared" ref="M30:O30" si="10">+M31+M35+M36+M37</f>
        <v>3246113000</v>
      </c>
      <c r="N30" s="10">
        <f t="shared" si="10"/>
        <v>0</v>
      </c>
      <c r="O30" s="10">
        <f t="shared" si="10"/>
        <v>1488970684</v>
      </c>
      <c r="P30" s="34">
        <f t="shared" si="8"/>
        <v>0.45869342318027745</v>
      </c>
      <c r="Q30" s="10">
        <v>1488970684</v>
      </c>
      <c r="R30" s="30">
        <f t="shared" si="4"/>
        <v>0.45869342318027745</v>
      </c>
      <c r="S30" s="10">
        <v>1488970684</v>
      </c>
      <c r="T30" s="30">
        <f t="shared" si="5"/>
        <v>0.45869342318027745</v>
      </c>
    </row>
    <row r="31" spans="1:20" s="24" customFormat="1" ht="15" customHeight="1" x14ac:dyDescent="0.3">
      <c r="A31" s="28" t="s">
        <v>1</v>
      </c>
      <c r="B31" s="28" t="s">
        <v>6</v>
      </c>
      <c r="C31" s="28" t="s">
        <v>6</v>
      </c>
      <c r="D31" s="28" t="s">
        <v>40</v>
      </c>
      <c r="E31" s="28" t="s">
        <v>10</v>
      </c>
      <c r="F31" s="28"/>
      <c r="G31" s="28"/>
      <c r="H31" s="28" t="s">
        <v>3</v>
      </c>
      <c r="I31" s="28" t="s">
        <v>4</v>
      </c>
      <c r="J31" s="28" t="s">
        <v>5</v>
      </c>
      <c r="K31" s="6" t="s">
        <v>42</v>
      </c>
      <c r="L31" s="10">
        <f>+L32+L33+L34</f>
        <v>2177184000</v>
      </c>
      <c r="M31" s="10">
        <f t="shared" ref="M31:O31" si="11">+M32+M33+M34</f>
        <v>2177184000</v>
      </c>
      <c r="N31" s="10">
        <f t="shared" si="11"/>
        <v>0</v>
      </c>
      <c r="O31" s="10">
        <f t="shared" si="11"/>
        <v>673631502</v>
      </c>
      <c r="P31" s="34">
        <f t="shared" si="8"/>
        <v>0.30940494785925304</v>
      </c>
      <c r="Q31" s="10">
        <v>673631502</v>
      </c>
      <c r="R31" s="30">
        <f t="shared" si="4"/>
        <v>0.30940494785925304</v>
      </c>
      <c r="S31" s="10">
        <v>673631502</v>
      </c>
      <c r="T31" s="30">
        <f t="shared" si="5"/>
        <v>0.30940494785925304</v>
      </c>
    </row>
    <row r="32" spans="1:20" ht="16.5" customHeight="1" x14ac:dyDescent="0.3">
      <c r="A32" s="31" t="s">
        <v>1</v>
      </c>
      <c r="B32" s="31" t="s">
        <v>6</v>
      </c>
      <c r="C32" s="31" t="s">
        <v>6</v>
      </c>
      <c r="D32" s="31" t="s">
        <v>40</v>
      </c>
      <c r="E32" s="31" t="s">
        <v>10</v>
      </c>
      <c r="F32" s="31" t="s">
        <v>10</v>
      </c>
      <c r="G32" s="31"/>
      <c r="H32" s="31" t="s">
        <v>3</v>
      </c>
      <c r="I32" s="31" t="s">
        <v>4</v>
      </c>
      <c r="J32" s="31" t="s">
        <v>5</v>
      </c>
      <c r="K32" s="32" t="s">
        <v>43</v>
      </c>
      <c r="L32" s="33">
        <v>1809253000</v>
      </c>
      <c r="M32" s="33">
        <v>1809253000</v>
      </c>
      <c r="N32" s="33">
        <v>0</v>
      </c>
      <c r="O32" s="33">
        <v>447672795</v>
      </c>
      <c r="P32" s="34">
        <f t="shared" si="8"/>
        <v>0.24743515417688958</v>
      </c>
      <c r="Q32" s="33">
        <v>447672795</v>
      </c>
      <c r="R32" s="30">
        <f t="shared" si="4"/>
        <v>0.24743515417688958</v>
      </c>
      <c r="S32" s="33">
        <v>447672795</v>
      </c>
      <c r="T32" s="30">
        <f t="shared" si="5"/>
        <v>0.24743515417688958</v>
      </c>
    </row>
    <row r="33" spans="1:20" ht="16.5" customHeight="1" x14ac:dyDescent="0.3">
      <c r="A33" s="31" t="s">
        <v>1</v>
      </c>
      <c r="B33" s="31" t="s">
        <v>6</v>
      </c>
      <c r="C33" s="31" t="s">
        <v>6</v>
      </c>
      <c r="D33" s="31" t="s">
        <v>40</v>
      </c>
      <c r="E33" s="31" t="s">
        <v>10</v>
      </c>
      <c r="F33" s="31" t="s">
        <v>13</v>
      </c>
      <c r="G33" s="31"/>
      <c r="H33" s="31" t="s">
        <v>3</v>
      </c>
      <c r="I33" s="31" t="s">
        <v>4</v>
      </c>
      <c r="J33" s="31" t="s">
        <v>5</v>
      </c>
      <c r="K33" s="32" t="s">
        <v>44</v>
      </c>
      <c r="L33" s="33">
        <v>176000000</v>
      </c>
      <c r="M33" s="33">
        <v>176000000</v>
      </c>
      <c r="N33" s="33">
        <v>0</v>
      </c>
      <c r="O33" s="33">
        <v>168351383</v>
      </c>
      <c r="P33" s="34">
        <f t="shared" si="8"/>
        <v>0.95654194886363642</v>
      </c>
      <c r="Q33" s="33">
        <v>168351383</v>
      </c>
      <c r="R33" s="30">
        <f t="shared" si="4"/>
        <v>0.95654194886363642</v>
      </c>
      <c r="S33" s="33">
        <v>168351383</v>
      </c>
      <c r="T33" s="30">
        <f t="shared" si="5"/>
        <v>0.95654194886363642</v>
      </c>
    </row>
    <row r="34" spans="1:20" ht="16.5" customHeight="1" x14ac:dyDescent="0.3">
      <c r="A34" s="31" t="s">
        <v>1</v>
      </c>
      <c r="B34" s="31" t="s">
        <v>6</v>
      </c>
      <c r="C34" s="31" t="s">
        <v>6</v>
      </c>
      <c r="D34" s="31" t="s">
        <v>40</v>
      </c>
      <c r="E34" s="31" t="s">
        <v>10</v>
      </c>
      <c r="F34" s="31" t="s">
        <v>15</v>
      </c>
      <c r="G34" s="31"/>
      <c r="H34" s="31" t="s">
        <v>3</v>
      </c>
      <c r="I34" s="31" t="s">
        <v>4</v>
      </c>
      <c r="J34" s="31" t="s">
        <v>5</v>
      </c>
      <c r="K34" s="32" t="s">
        <v>45</v>
      </c>
      <c r="L34" s="33">
        <v>191931000</v>
      </c>
      <c r="M34" s="33">
        <v>191931000</v>
      </c>
      <c r="N34" s="33">
        <v>0</v>
      </c>
      <c r="O34" s="33">
        <v>57607324</v>
      </c>
      <c r="P34" s="34">
        <f t="shared" si="8"/>
        <v>0.3001460108059667</v>
      </c>
      <c r="Q34" s="33">
        <v>57607324</v>
      </c>
      <c r="R34" s="30">
        <f t="shared" si="4"/>
        <v>0.3001460108059667</v>
      </c>
      <c r="S34" s="33">
        <v>57607324</v>
      </c>
      <c r="T34" s="30">
        <f t="shared" si="5"/>
        <v>0.3001460108059667</v>
      </c>
    </row>
    <row r="35" spans="1:20" ht="16.5" customHeight="1" x14ac:dyDescent="0.3">
      <c r="A35" s="31" t="s">
        <v>1</v>
      </c>
      <c r="B35" s="31" t="s">
        <v>6</v>
      </c>
      <c r="C35" s="31" t="s">
        <v>6</v>
      </c>
      <c r="D35" s="31" t="s">
        <v>40</v>
      </c>
      <c r="E35" s="31" t="s">
        <v>13</v>
      </c>
      <c r="F35" s="31"/>
      <c r="G35" s="31"/>
      <c r="H35" s="31" t="s">
        <v>3</v>
      </c>
      <c r="I35" s="31" t="s">
        <v>4</v>
      </c>
      <c r="J35" s="31" t="s">
        <v>5</v>
      </c>
      <c r="K35" s="32" t="s">
        <v>46</v>
      </c>
      <c r="L35" s="33">
        <v>890318375</v>
      </c>
      <c r="M35" s="33">
        <v>890318375</v>
      </c>
      <c r="N35" s="33">
        <v>0</v>
      </c>
      <c r="O35" s="33">
        <v>745183000</v>
      </c>
      <c r="P35" s="34">
        <f t="shared" si="8"/>
        <v>0.83698485948916868</v>
      </c>
      <c r="Q35" s="33">
        <v>745183000</v>
      </c>
      <c r="R35" s="30">
        <f t="shared" si="4"/>
        <v>0.83698485948916868</v>
      </c>
      <c r="S35" s="33">
        <v>745183000</v>
      </c>
      <c r="T35" s="30">
        <f t="shared" si="5"/>
        <v>0.83698485948916868</v>
      </c>
    </row>
    <row r="36" spans="1:20" ht="15" customHeight="1" x14ac:dyDescent="0.3">
      <c r="A36" s="31" t="s">
        <v>1</v>
      </c>
      <c r="B36" s="31" t="s">
        <v>6</v>
      </c>
      <c r="C36" s="31" t="s">
        <v>6</v>
      </c>
      <c r="D36" s="31" t="s">
        <v>40</v>
      </c>
      <c r="E36" s="31" t="s">
        <v>47</v>
      </c>
      <c r="F36" s="31"/>
      <c r="G36" s="31"/>
      <c r="H36" s="31" t="s">
        <v>3</v>
      </c>
      <c r="I36" s="31" t="s">
        <v>4</v>
      </c>
      <c r="J36" s="31" t="s">
        <v>5</v>
      </c>
      <c r="K36" s="32" t="s">
        <v>48</v>
      </c>
      <c r="L36" s="33">
        <v>43772625</v>
      </c>
      <c r="M36" s="33">
        <v>43772625</v>
      </c>
      <c r="N36" s="33">
        <v>0</v>
      </c>
      <c r="O36" s="33">
        <v>0</v>
      </c>
      <c r="P36" s="34">
        <f t="shared" si="8"/>
        <v>0</v>
      </c>
      <c r="Q36" s="33">
        <v>0</v>
      </c>
      <c r="R36" s="30">
        <f t="shared" si="4"/>
        <v>0</v>
      </c>
      <c r="S36" s="33">
        <v>0</v>
      </c>
      <c r="T36" s="30">
        <f t="shared" si="5"/>
        <v>0</v>
      </c>
    </row>
    <row r="37" spans="1:20" ht="16.5" customHeight="1" x14ac:dyDescent="0.3">
      <c r="A37" s="31" t="s">
        <v>1</v>
      </c>
      <c r="B37" s="31" t="s">
        <v>6</v>
      </c>
      <c r="C37" s="31" t="s">
        <v>6</v>
      </c>
      <c r="D37" s="31" t="s">
        <v>40</v>
      </c>
      <c r="E37" s="31" t="s">
        <v>49</v>
      </c>
      <c r="F37" s="31"/>
      <c r="G37" s="31"/>
      <c r="H37" s="31" t="s">
        <v>3</v>
      </c>
      <c r="I37" s="31" t="s">
        <v>4</v>
      </c>
      <c r="J37" s="31" t="s">
        <v>5</v>
      </c>
      <c r="K37" s="32" t="s">
        <v>50</v>
      </c>
      <c r="L37" s="33">
        <v>134838000</v>
      </c>
      <c r="M37" s="33">
        <v>134838000</v>
      </c>
      <c r="N37" s="33">
        <v>0</v>
      </c>
      <c r="O37" s="33">
        <v>70156182</v>
      </c>
      <c r="P37" s="34">
        <f t="shared" si="8"/>
        <v>0.52029978196057491</v>
      </c>
      <c r="Q37" s="33">
        <v>70156182</v>
      </c>
      <c r="R37" s="30">
        <f t="shared" si="4"/>
        <v>0.52029978196057491</v>
      </c>
      <c r="S37" s="33">
        <v>70156182</v>
      </c>
      <c r="T37" s="30">
        <f t="shared" si="5"/>
        <v>0.52029978196057491</v>
      </c>
    </row>
    <row r="38" spans="1:20" ht="15" customHeight="1" x14ac:dyDescent="0.3">
      <c r="A38" s="31" t="s">
        <v>1</v>
      </c>
      <c r="B38" s="31" t="s">
        <v>6</v>
      </c>
      <c r="C38" s="31" t="s">
        <v>6</v>
      </c>
      <c r="D38" s="31" t="s">
        <v>51</v>
      </c>
      <c r="E38" s="31"/>
      <c r="F38" s="31"/>
      <c r="G38" s="31"/>
      <c r="H38" s="31" t="s">
        <v>3</v>
      </c>
      <c r="I38" s="31" t="s">
        <v>4</v>
      </c>
      <c r="J38" s="31" t="s">
        <v>5</v>
      </c>
      <c r="K38" s="32" t="s">
        <v>52</v>
      </c>
      <c r="L38" s="33">
        <v>0</v>
      </c>
      <c r="M38" s="33">
        <v>0</v>
      </c>
      <c r="N38" s="33">
        <v>0</v>
      </c>
      <c r="O38" s="33">
        <v>0</v>
      </c>
      <c r="P38" s="34">
        <v>0</v>
      </c>
      <c r="Q38" s="33">
        <v>0</v>
      </c>
      <c r="R38" s="30">
        <v>0</v>
      </c>
      <c r="S38" s="33">
        <v>0</v>
      </c>
      <c r="T38" s="30">
        <v>0</v>
      </c>
    </row>
    <row r="39" spans="1:20" s="24" customFormat="1" ht="16.5" customHeight="1" x14ac:dyDescent="0.3">
      <c r="A39" s="28" t="s">
        <v>1</v>
      </c>
      <c r="B39" s="28" t="s">
        <v>31</v>
      </c>
      <c r="C39" s="28"/>
      <c r="D39" s="28"/>
      <c r="E39" s="28"/>
      <c r="F39" s="28"/>
      <c r="G39" s="28"/>
      <c r="H39" s="28" t="s">
        <v>3</v>
      </c>
      <c r="I39" s="28" t="s">
        <v>4</v>
      </c>
      <c r="J39" s="28" t="s">
        <v>5</v>
      </c>
      <c r="K39" s="6" t="s">
        <v>53</v>
      </c>
      <c r="L39" s="10">
        <f>+L40</f>
        <v>1758815000</v>
      </c>
      <c r="M39" s="10">
        <f t="shared" ref="M39:O39" si="12">+M40</f>
        <v>1469450727.53</v>
      </c>
      <c r="N39" s="10">
        <f t="shared" si="12"/>
        <v>289364272.47000003</v>
      </c>
      <c r="O39" s="10">
        <f t="shared" si="12"/>
        <v>1002633643.9299999</v>
      </c>
      <c r="P39" s="34">
        <f t="shared" si="8"/>
        <v>0.57006202694996344</v>
      </c>
      <c r="Q39" s="10">
        <v>505731372.12</v>
      </c>
      <c r="R39" s="30">
        <f t="shared" si="4"/>
        <v>0.28754097055119499</v>
      </c>
      <c r="S39" s="10">
        <v>505731372.12</v>
      </c>
      <c r="T39" s="30">
        <f t="shared" si="5"/>
        <v>0.28754097055119499</v>
      </c>
    </row>
    <row r="40" spans="1:20" s="24" customFormat="1" ht="15" customHeight="1" x14ac:dyDescent="0.3">
      <c r="A40" s="28" t="s">
        <v>1</v>
      </c>
      <c r="B40" s="28" t="s">
        <v>31</v>
      </c>
      <c r="C40" s="28" t="s">
        <v>31</v>
      </c>
      <c r="D40" s="28"/>
      <c r="E40" s="28"/>
      <c r="F40" s="28"/>
      <c r="G40" s="28"/>
      <c r="H40" s="28" t="s">
        <v>3</v>
      </c>
      <c r="I40" s="28" t="s">
        <v>4</v>
      </c>
      <c r="J40" s="28" t="s">
        <v>5</v>
      </c>
      <c r="K40" s="6" t="s">
        <v>54</v>
      </c>
      <c r="L40" s="10">
        <f>+L41+L50</f>
        <v>1758815000</v>
      </c>
      <c r="M40" s="10">
        <f t="shared" ref="M40:O40" si="13">+M41+M50</f>
        <v>1469450727.53</v>
      </c>
      <c r="N40" s="10">
        <f t="shared" si="13"/>
        <v>289364272.47000003</v>
      </c>
      <c r="O40" s="10">
        <f t="shared" si="13"/>
        <v>1002633643.9299999</v>
      </c>
      <c r="P40" s="34">
        <f t="shared" si="8"/>
        <v>0.57006202694996344</v>
      </c>
      <c r="Q40" s="10">
        <v>505731372.12</v>
      </c>
      <c r="R40" s="30">
        <f t="shared" si="4"/>
        <v>0.28754097055119499</v>
      </c>
      <c r="S40" s="10">
        <v>505731372.12</v>
      </c>
      <c r="T40" s="30">
        <f t="shared" si="5"/>
        <v>0.28754097055119499</v>
      </c>
    </row>
    <row r="41" spans="1:20" s="24" customFormat="1" ht="15" customHeight="1" x14ac:dyDescent="0.3">
      <c r="A41" s="28" t="s">
        <v>1</v>
      </c>
      <c r="B41" s="28" t="s">
        <v>31</v>
      </c>
      <c r="C41" s="28" t="s">
        <v>31</v>
      </c>
      <c r="D41" s="28" t="s">
        <v>6</v>
      </c>
      <c r="E41" s="28"/>
      <c r="F41" s="28"/>
      <c r="G41" s="28"/>
      <c r="H41" s="28" t="s">
        <v>3</v>
      </c>
      <c r="I41" s="28" t="s">
        <v>4</v>
      </c>
      <c r="J41" s="28" t="s">
        <v>5</v>
      </c>
      <c r="K41" s="6" t="s">
        <v>55</v>
      </c>
      <c r="L41" s="10">
        <f>+L42+L45+L48</f>
        <v>67152000</v>
      </c>
      <c r="M41" s="10">
        <f t="shared" ref="M41:O41" si="14">+M42+M45+M48</f>
        <v>53740288</v>
      </c>
      <c r="N41" s="10">
        <f t="shared" si="14"/>
        <v>13411712</v>
      </c>
      <c r="O41" s="10">
        <f t="shared" si="14"/>
        <v>46717078</v>
      </c>
      <c r="P41" s="34">
        <f t="shared" si="8"/>
        <v>0.69569153562068142</v>
      </c>
      <c r="Q41" s="10">
        <v>19828264.43</v>
      </c>
      <c r="R41" s="30">
        <f t="shared" si="4"/>
        <v>0.29527436904336429</v>
      </c>
      <c r="S41" s="10">
        <v>19828264.43</v>
      </c>
      <c r="T41" s="30">
        <f t="shared" si="5"/>
        <v>0.29527436904336429</v>
      </c>
    </row>
    <row r="42" spans="1:20" s="24" customFormat="1" ht="15" customHeight="1" x14ac:dyDescent="0.3">
      <c r="A42" s="28" t="s">
        <v>1</v>
      </c>
      <c r="B42" s="28" t="s">
        <v>31</v>
      </c>
      <c r="C42" s="28" t="s">
        <v>31</v>
      </c>
      <c r="D42" s="28" t="s">
        <v>6</v>
      </c>
      <c r="E42" s="28" t="s">
        <v>13</v>
      </c>
      <c r="F42" s="28"/>
      <c r="G42" s="28"/>
      <c r="H42" s="28" t="s">
        <v>3</v>
      </c>
      <c r="I42" s="28" t="s">
        <v>4</v>
      </c>
      <c r="J42" s="28" t="s">
        <v>5</v>
      </c>
      <c r="K42" s="6" t="s">
        <v>56</v>
      </c>
      <c r="L42" s="10">
        <f>+L43+L44</f>
        <v>18391920</v>
      </c>
      <c r="M42" s="10">
        <f t="shared" ref="M42:O42" si="15">+M43+M44</f>
        <v>5388369</v>
      </c>
      <c r="N42" s="10">
        <f t="shared" si="15"/>
        <v>13003551</v>
      </c>
      <c r="O42" s="10">
        <f t="shared" si="15"/>
        <v>5388369</v>
      </c>
      <c r="P42" s="34">
        <f t="shared" si="8"/>
        <v>0.29297479545365573</v>
      </c>
      <c r="Q42" s="10">
        <v>5388369</v>
      </c>
      <c r="R42" s="30">
        <f t="shared" si="4"/>
        <v>0.29297479545365573</v>
      </c>
      <c r="S42" s="10">
        <v>5388369</v>
      </c>
      <c r="T42" s="30">
        <f t="shared" si="5"/>
        <v>0.29297479545365573</v>
      </c>
    </row>
    <row r="43" spans="1:20" ht="15" customHeight="1" x14ac:dyDescent="0.3">
      <c r="A43" s="31" t="s">
        <v>1</v>
      </c>
      <c r="B43" s="31" t="s">
        <v>31</v>
      </c>
      <c r="C43" s="31" t="s">
        <v>31</v>
      </c>
      <c r="D43" s="31" t="s">
        <v>6</v>
      </c>
      <c r="E43" s="31" t="s">
        <v>13</v>
      </c>
      <c r="F43" s="31" t="s">
        <v>15</v>
      </c>
      <c r="G43" s="31"/>
      <c r="H43" s="31" t="s">
        <v>3</v>
      </c>
      <c r="I43" s="31" t="s">
        <v>4</v>
      </c>
      <c r="J43" s="31" t="s">
        <v>5</v>
      </c>
      <c r="K43" s="32" t="s">
        <v>57</v>
      </c>
      <c r="L43" s="33">
        <v>5391920</v>
      </c>
      <c r="M43" s="33">
        <v>5388017</v>
      </c>
      <c r="N43" s="33">
        <v>3903</v>
      </c>
      <c r="O43" s="33">
        <v>5388017</v>
      </c>
      <c r="P43" s="34">
        <f t="shared" si="8"/>
        <v>0.99927613911185631</v>
      </c>
      <c r="Q43" s="33">
        <v>5388017</v>
      </c>
      <c r="R43" s="30">
        <f t="shared" si="4"/>
        <v>0.99927613911185631</v>
      </c>
      <c r="S43" s="33">
        <v>5388017</v>
      </c>
      <c r="T43" s="30">
        <f t="shared" si="5"/>
        <v>0.99927613911185631</v>
      </c>
    </row>
    <row r="44" spans="1:20" ht="15" customHeight="1" x14ac:dyDescent="0.3">
      <c r="A44" s="31" t="s">
        <v>1</v>
      </c>
      <c r="B44" s="31" t="s">
        <v>31</v>
      </c>
      <c r="C44" s="31" t="s">
        <v>31</v>
      </c>
      <c r="D44" s="31" t="s">
        <v>6</v>
      </c>
      <c r="E44" s="31" t="s">
        <v>13</v>
      </c>
      <c r="F44" s="31" t="s">
        <v>25</v>
      </c>
      <c r="G44" s="31"/>
      <c r="H44" s="31" t="s">
        <v>3</v>
      </c>
      <c r="I44" s="31" t="s">
        <v>4</v>
      </c>
      <c r="J44" s="31" t="s">
        <v>5</v>
      </c>
      <c r="K44" s="32" t="s">
        <v>58</v>
      </c>
      <c r="L44" s="33">
        <v>13000000</v>
      </c>
      <c r="M44" s="33">
        <v>352</v>
      </c>
      <c r="N44" s="33">
        <v>12999648</v>
      </c>
      <c r="O44" s="33">
        <v>352</v>
      </c>
      <c r="P44" s="34">
        <f t="shared" si="8"/>
        <v>2.7076923076923078E-5</v>
      </c>
      <c r="Q44" s="33">
        <v>352</v>
      </c>
      <c r="R44" s="30">
        <f t="shared" si="4"/>
        <v>2.7076923076923078E-5</v>
      </c>
      <c r="S44" s="33">
        <v>352</v>
      </c>
      <c r="T44" s="30">
        <f t="shared" si="5"/>
        <v>2.7076923076923078E-5</v>
      </c>
    </row>
    <row r="45" spans="1:20" s="24" customFormat="1" ht="15" customHeight="1" x14ac:dyDescent="0.3">
      <c r="A45" s="28" t="s">
        <v>1</v>
      </c>
      <c r="B45" s="28" t="s">
        <v>31</v>
      </c>
      <c r="C45" s="28" t="s">
        <v>31</v>
      </c>
      <c r="D45" s="28" t="s">
        <v>6</v>
      </c>
      <c r="E45" s="28" t="s">
        <v>15</v>
      </c>
      <c r="F45" s="28"/>
      <c r="G45" s="28"/>
      <c r="H45" s="28" t="s">
        <v>3</v>
      </c>
      <c r="I45" s="28" t="s">
        <v>4</v>
      </c>
      <c r="J45" s="28" t="s">
        <v>5</v>
      </c>
      <c r="K45" s="6" t="s">
        <v>59</v>
      </c>
      <c r="L45" s="10">
        <f>+L46+L47</f>
        <v>48552000</v>
      </c>
      <c r="M45" s="10">
        <f t="shared" ref="M45:O45" si="16">+M46+M47</f>
        <v>48143839</v>
      </c>
      <c r="N45" s="10">
        <f t="shared" si="16"/>
        <v>408161</v>
      </c>
      <c r="O45" s="10">
        <f t="shared" si="16"/>
        <v>41120629</v>
      </c>
      <c r="P45" s="34">
        <f t="shared" si="8"/>
        <v>0.84693996127862914</v>
      </c>
      <c r="Q45" s="10">
        <v>14231815.43</v>
      </c>
      <c r="R45" s="30">
        <f t="shared" si="4"/>
        <v>0.29312521482122261</v>
      </c>
      <c r="S45" s="10">
        <v>14231815.43</v>
      </c>
      <c r="T45" s="30">
        <f t="shared" si="5"/>
        <v>0.29312521482122261</v>
      </c>
    </row>
    <row r="46" spans="1:20" ht="16.5" customHeight="1" x14ac:dyDescent="0.3">
      <c r="A46" s="31" t="s">
        <v>1</v>
      </c>
      <c r="B46" s="31" t="s">
        <v>31</v>
      </c>
      <c r="C46" s="31" t="s">
        <v>31</v>
      </c>
      <c r="D46" s="31" t="s">
        <v>6</v>
      </c>
      <c r="E46" s="31" t="s">
        <v>15</v>
      </c>
      <c r="F46" s="31" t="s">
        <v>15</v>
      </c>
      <c r="G46" s="31"/>
      <c r="H46" s="31" t="s">
        <v>3</v>
      </c>
      <c r="I46" s="31" t="s">
        <v>4</v>
      </c>
      <c r="J46" s="31" t="s">
        <v>5</v>
      </c>
      <c r="K46" s="32" t="s">
        <v>60</v>
      </c>
      <c r="L46" s="33">
        <v>36030000</v>
      </c>
      <c r="M46" s="33">
        <v>35666093</v>
      </c>
      <c r="N46" s="33">
        <v>363907</v>
      </c>
      <c r="O46" s="33">
        <v>35666093</v>
      </c>
      <c r="P46" s="34">
        <f t="shared" si="8"/>
        <v>0.98989988898140435</v>
      </c>
      <c r="Q46" s="33">
        <v>12465027.43</v>
      </c>
      <c r="R46" s="30">
        <f t="shared" si="4"/>
        <v>0.34596245989453234</v>
      </c>
      <c r="S46" s="33">
        <v>12465027.43</v>
      </c>
      <c r="T46" s="30">
        <f t="shared" si="5"/>
        <v>0.34596245989453234</v>
      </c>
    </row>
    <row r="47" spans="1:20" ht="15" customHeight="1" x14ac:dyDescent="0.3">
      <c r="A47" s="31" t="s">
        <v>1</v>
      </c>
      <c r="B47" s="31" t="s">
        <v>31</v>
      </c>
      <c r="C47" s="31" t="s">
        <v>31</v>
      </c>
      <c r="D47" s="31" t="s">
        <v>6</v>
      </c>
      <c r="E47" s="31" t="s">
        <v>15</v>
      </c>
      <c r="F47" s="31" t="s">
        <v>25</v>
      </c>
      <c r="G47" s="31"/>
      <c r="H47" s="31" t="s">
        <v>3</v>
      </c>
      <c r="I47" s="31" t="s">
        <v>4</v>
      </c>
      <c r="J47" s="31" t="s">
        <v>5</v>
      </c>
      <c r="K47" s="32" t="s">
        <v>61</v>
      </c>
      <c r="L47" s="33">
        <v>12522000</v>
      </c>
      <c r="M47" s="33">
        <v>12477746</v>
      </c>
      <c r="N47" s="33">
        <v>44254</v>
      </c>
      <c r="O47" s="33">
        <v>5454536</v>
      </c>
      <c r="P47" s="34">
        <f t="shared" si="8"/>
        <v>0.43559623063408404</v>
      </c>
      <c r="Q47" s="33">
        <v>1766788</v>
      </c>
      <c r="R47" s="30">
        <f t="shared" si="4"/>
        <v>0.14109471330458392</v>
      </c>
      <c r="S47" s="33">
        <v>1766788</v>
      </c>
      <c r="T47" s="30">
        <f t="shared" si="5"/>
        <v>0.14109471330458392</v>
      </c>
    </row>
    <row r="48" spans="1:20" s="24" customFormat="1" ht="15" customHeight="1" x14ac:dyDescent="0.3">
      <c r="A48" s="28" t="s">
        <v>1</v>
      </c>
      <c r="B48" s="28" t="s">
        <v>31</v>
      </c>
      <c r="C48" s="28" t="s">
        <v>31</v>
      </c>
      <c r="D48" s="28" t="s">
        <v>6</v>
      </c>
      <c r="E48" s="28" t="s">
        <v>17</v>
      </c>
      <c r="F48" s="28"/>
      <c r="G48" s="28"/>
      <c r="H48" s="28" t="s">
        <v>3</v>
      </c>
      <c r="I48" s="28" t="s">
        <v>4</v>
      </c>
      <c r="J48" s="28" t="s">
        <v>5</v>
      </c>
      <c r="K48" s="6" t="s">
        <v>62</v>
      </c>
      <c r="L48" s="10">
        <v>208080</v>
      </c>
      <c r="M48" s="10">
        <v>208080</v>
      </c>
      <c r="N48" s="10">
        <v>0</v>
      </c>
      <c r="O48" s="10">
        <v>208080</v>
      </c>
      <c r="P48" s="34">
        <f t="shared" si="8"/>
        <v>1</v>
      </c>
      <c r="Q48" s="10">
        <v>208080</v>
      </c>
      <c r="R48" s="30">
        <f t="shared" si="4"/>
        <v>1</v>
      </c>
      <c r="S48" s="10">
        <v>208080</v>
      </c>
      <c r="T48" s="30">
        <f t="shared" si="5"/>
        <v>1</v>
      </c>
    </row>
    <row r="49" spans="1:20" ht="15" customHeight="1" x14ac:dyDescent="0.3">
      <c r="A49" s="31" t="s">
        <v>1</v>
      </c>
      <c r="B49" s="31" t="s">
        <v>31</v>
      </c>
      <c r="C49" s="31" t="s">
        <v>31</v>
      </c>
      <c r="D49" s="31" t="s">
        <v>6</v>
      </c>
      <c r="E49" s="31" t="s">
        <v>17</v>
      </c>
      <c r="F49" s="31" t="s">
        <v>23</v>
      </c>
      <c r="G49" s="31"/>
      <c r="H49" s="31" t="s">
        <v>3</v>
      </c>
      <c r="I49" s="31" t="s">
        <v>4</v>
      </c>
      <c r="J49" s="31" t="s">
        <v>5</v>
      </c>
      <c r="K49" s="32" t="s">
        <v>63</v>
      </c>
      <c r="L49" s="33">
        <v>208080</v>
      </c>
      <c r="M49" s="33">
        <v>208080</v>
      </c>
      <c r="N49" s="33">
        <v>0</v>
      </c>
      <c r="O49" s="33">
        <v>208080</v>
      </c>
      <c r="P49" s="34">
        <f t="shared" si="8"/>
        <v>1</v>
      </c>
      <c r="Q49" s="33">
        <v>208080</v>
      </c>
      <c r="R49" s="30">
        <f t="shared" si="4"/>
        <v>1</v>
      </c>
      <c r="S49" s="33">
        <v>208080</v>
      </c>
      <c r="T49" s="30">
        <f t="shared" si="5"/>
        <v>1</v>
      </c>
    </row>
    <row r="50" spans="1:20" s="24" customFormat="1" ht="15" customHeight="1" x14ac:dyDescent="0.3">
      <c r="A50" s="28" t="s">
        <v>1</v>
      </c>
      <c r="B50" s="28" t="s">
        <v>31</v>
      </c>
      <c r="C50" s="28" t="s">
        <v>31</v>
      </c>
      <c r="D50" s="28" t="s">
        <v>31</v>
      </c>
      <c r="E50" s="28"/>
      <c r="F50" s="28"/>
      <c r="G50" s="28"/>
      <c r="H50" s="28" t="s">
        <v>3</v>
      </c>
      <c r="I50" s="28" t="s">
        <v>4</v>
      </c>
      <c r="J50" s="28" t="s">
        <v>5</v>
      </c>
      <c r="K50" s="6" t="s">
        <v>64</v>
      </c>
      <c r="L50" s="10">
        <f>+L51+L57+L60+L67</f>
        <v>1691663000</v>
      </c>
      <c r="M50" s="10">
        <f t="shared" ref="M50:O50" si="17">+M51+M57+M60+M67</f>
        <v>1415710439.53</v>
      </c>
      <c r="N50" s="10">
        <f t="shared" si="17"/>
        <v>275952560.47000003</v>
      </c>
      <c r="O50" s="10">
        <f t="shared" si="17"/>
        <v>955916565.92999995</v>
      </c>
      <c r="P50" s="34">
        <f t="shared" si="8"/>
        <v>0.56507505687007398</v>
      </c>
      <c r="Q50" s="10">
        <v>485903107.69</v>
      </c>
      <c r="R50" s="30">
        <f t="shared" si="4"/>
        <v>0.287233986727853</v>
      </c>
      <c r="S50" s="10">
        <v>485903107.69</v>
      </c>
      <c r="T50" s="30">
        <f t="shared" si="5"/>
        <v>0.287233986727853</v>
      </c>
    </row>
    <row r="51" spans="1:20" s="24" customFormat="1" ht="15" customHeight="1" x14ac:dyDescent="0.3">
      <c r="A51" s="28" t="s">
        <v>1</v>
      </c>
      <c r="B51" s="28" t="s">
        <v>31</v>
      </c>
      <c r="C51" s="28" t="s">
        <v>31</v>
      </c>
      <c r="D51" s="28" t="s">
        <v>31</v>
      </c>
      <c r="E51" s="28" t="s">
        <v>21</v>
      </c>
      <c r="F51" s="28"/>
      <c r="G51" s="28"/>
      <c r="H51" s="28" t="s">
        <v>3</v>
      </c>
      <c r="I51" s="28" t="s">
        <v>4</v>
      </c>
      <c r="J51" s="28" t="s">
        <v>5</v>
      </c>
      <c r="K51" s="6" t="s">
        <v>65</v>
      </c>
      <c r="L51" s="10">
        <f>SUM(L52:L56)</f>
        <v>305906000</v>
      </c>
      <c r="M51" s="10">
        <f t="shared" ref="M51:O51" si="18">SUM(M52:M56)</f>
        <v>205502844</v>
      </c>
      <c r="N51" s="10">
        <f t="shared" si="18"/>
        <v>100403156</v>
      </c>
      <c r="O51" s="10">
        <f t="shared" si="18"/>
        <v>181885514</v>
      </c>
      <c r="P51" s="34">
        <f t="shared" si="8"/>
        <v>0.59457975325753665</v>
      </c>
      <c r="Q51" s="10">
        <v>52111768.799999997</v>
      </c>
      <c r="R51" s="30">
        <f t="shared" si="4"/>
        <v>0.17035222846233811</v>
      </c>
      <c r="S51" s="10">
        <v>52111768.799999997</v>
      </c>
      <c r="T51" s="30">
        <f t="shared" si="5"/>
        <v>0.17035222846233811</v>
      </c>
    </row>
    <row r="52" spans="1:20" ht="16.5" customHeight="1" x14ac:dyDescent="0.3">
      <c r="A52" s="31" t="s">
        <v>1</v>
      </c>
      <c r="B52" s="31" t="s">
        <v>31</v>
      </c>
      <c r="C52" s="31" t="s">
        <v>31</v>
      </c>
      <c r="D52" s="31" t="s">
        <v>31</v>
      </c>
      <c r="E52" s="31" t="s">
        <v>21</v>
      </c>
      <c r="F52" s="31" t="s">
        <v>15</v>
      </c>
      <c r="G52" s="31"/>
      <c r="H52" s="31" t="s">
        <v>3</v>
      </c>
      <c r="I52" s="31" t="s">
        <v>4</v>
      </c>
      <c r="J52" s="31" t="s">
        <v>5</v>
      </c>
      <c r="K52" s="32" t="s">
        <v>66</v>
      </c>
      <c r="L52" s="33">
        <v>63033000</v>
      </c>
      <c r="M52" s="33">
        <v>49025340</v>
      </c>
      <c r="N52" s="33">
        <v>14007660</v>
      </c>
      <c r="O52" s="33">
        <v>29800403</v>
      </c>
      <c r="P52" s="34">
        <f t="shared" si="8"/>
        <v>0.47277462598956105</v>
      </c>
      <c r="Q52" s="33">
        <v>12991715</v>
      </c>
      <c r="R52" s="30">
        <f t="shared" si="4"/>
        <v>0.20610973616994274</v>
      </c>
      <c r="S52" s="33">
        <v>12991715</v>
      </c>
      <c r="T52" s="30">
        <f t="shared" si="5"/>
        <v>0.20610973616994274</v>
      </c>
    </row>
    <row r="53" spans="1:20" ht="15" customHeight="1" x14ac:dyDescent="0.3">
      <c r="A53" s="31" t="s">
        <v>1</v>
      </c>
      <c r="B53" s="31" t="s">
        <v>31</v>
      </c>
      <c r="C53" s="31" t="s">
        <v>31</v>
      </c>
      <c r="D53" s="31" t="s">
        <v>31</v>
      </c>
      <c r="E53" s="31" t="s">
        <v>21</v>
      </c>
      <c r="F53" s="31" t="s">
        <v>17</v>
      </c>
      <c r="G53" s="31"/>
      <c r="H53" s="31" t="s">
        <v>3</v>
      </c>
      <c r="I53" s="31" t="s">
        <v>4</v>
      </c>
      <c r="J53" s="31" t="s">
        <v>5</v>
      </c>
      <c r="K53" s="32" t="s">
        <v>67</v>
      </c>
      <c r="L53" s="33">
        <v>14946000</v>
      </c>
      <c r="M53" s="33">
        <v>6974660</v>
      </c>
      <c r="N53" s="33">
        <v>7971340</v>
      </c>
      <c r="O53" s="33">
        <v>2582267</v>
      </c>
      <c r="P53" s="34">
        <f t="shared" si="8"/>
        <v>0.17277311655292385</v>
      </c>
      <c r="Q53" s="33">
        <v>1087697</v>
      </c>
      <c r="R53" s="30">
        <f t="shared" si="4"/>
        <v>7.2775123778937509E-2</v>
      </c>
      <c r="S53" s="33">
        <v>1087697</v>
      </c>
      <c r="T53" s="30">
        <f t="shared" si="5"/>
        <v>7.2775123778937509E-2</v>
      </c>
    </row>
    <row r="54" spans="1:20" ht="15" customHeight="1" x14ac:dyDescent="0.3">
      <c r="A54" s="31" t="s">
        <v>1</v>
      </c>
      <c r="B54" s="31" t="s">
        <v>31</v>
      </c>
      <c r="C54" s="31" t="s">
        <v>31</v>
      </c>
      <c r="D54" s="31" t="s">
        <v>31</v>
      </c>
      <c r="E54" s="31" t="s">
        <v>21</v>
      </c>
      <c r="F54" s="31" t="s">
        <v>23</v>
      </c>
      <c r="G54" s="31"/>
      <c r="H54" s="31" t="s">
        <v>3</v>
      </c>
      <c r="I54" s="31" t="s">
        <v>4</v>
      </c>
      <c r="J54" s="31" t="s">
        <v>5</v>
      </c>
      <c r="K54" s="32" t="s">
        <v>68</v>
      </c>
      <c r="L54" s="33">
        <v>800000</v>
      </c>
      <c r="M54" s="33">
        <v>200000</v>
      </c>
      <c r="N54" s="33">
        <v>600000</v>
      </c>
      <c r="O54" s="33">
        <v>200000</v>
      </c>
      <c r="P54" s="34">
        <f t="shared" si="8"/>
        <v>0.25</v>
      </c>
      <c r="Q54" s="33">
        <v>200000</v>
      </c>
      <c r="R54" s="30">
        <f t="shared" si="4"/>
        <v>0.25</v>
      </c>
      <c r="S54" s="33">
        <v>200000</v>
      </c>
      <c r="T54" s="30">
        <f t="shared" si="5"/>
        <v>0.25</v>
      </c>
    </row>
    <row r="55" spans="1:20" ht="16.5" customHeight="1" x14ac:dyDescent="0.3">
      <c r="A55" s="31" t="s">
        <v>1</v>
      </c>
      <c r="B55" s="31" t="s">
        <v>31</v>
      </c>
      <c r="C55" s="31" t="s">
        <v>31</v>
      </c>
      <c r="D55" s="31" t="s">
        <v>31</v>
      </c>
      <c r="E55" s="31" t="s">
        <v>21</v>
      </c>
      <c r="F55" s="31" t="s">
        <v>25</v>
      </c>
      <c r="G55" s="31"/>
      <c r="H55" s="31" t="s">
        <v>3</v>
      </c>
      <c r="I55" s="31" t="s">
        <v>4</v>
      </c>
      <c r="J55" s="31" t="s">
        <v>5</v>
      </c>
      <c r="K55" s="32" t="s">
        <v>69</v>
      </c>
      <c r="L55" s="33">
        <v>183429000</v>
      </c>
      <c r="M55" s="33">
        <v>105604844</v>
      </c>
      <c r="N55" s="33">
        <v>77824156</v>
      </c>
      <c r="O55" s="33">
        <v>105604844</v>
      </c>
      <c r="P55" s="34">
        <f t="shared" si="8"/>
        <v>0.57572599752492792</v>
      </c>
      <c r="Q55" s="33">
        <v>18752738.079999998</v>
      </c>
      <c r="R55" s="30">
        <f t="shared" si="4"/>
        <v>0.10223431453041776</v>
      </c>
      <c r="S55" s="33">
        <v>18752738.079999998</v>
      </c>
      <c r="T55" s="30">
        <f t="shared" si="5"/>
        <v>0.10223431453041776</v>
      </c>
    </row>
    <row r="56" spans="1:20" ht="16.5" customHeight="1" x14ac:dyDescent="0.3">
      <c r="A56" s="31" t="s">
        <v>1</v>
      </c>
      <c r="B56" s="31" t="s">
        <v>31</v>
      </c>
      <c r="C56" s="31" t="s">
        <v>31</v>
      </c>
      <c r="D56" s="31" t="s">
        <v>31</v>
      </c>
      <c r="E56" s="31" t="s">
        <v>21</v>
      </c>
      <c r="F56" s="31" t="s">
        <v>27</v>
      </c>
      <c r="G56" s="31"/>
      <c r="H56" s="31" t="s">
        <v>3</v>
      </c>
      <c r="I56" s="31" t="s">
        <v>4</v>
      </c>
      <c r="J56" s="31" t="s">
        <v>5</v>
      </c>
      <c r="K56" s="32" t="s">
        <v>70</v>
      </c>
      <c r="L56" s="33">
        <v>43698000</v>
      </c>
      <c r="M56" s="33">
        <v>43698000</v>
      </c>
      <c r="N56" s="33">
        <v>0</v>
      </c>
      <c r="O56" s="33">
        <v>43698000</v>
      </c>
      <c r="P56" s="34">
        <f t="shared" si="8"/>
        <v>1</v>
      </c>
      <c r="Q56" s="33">
        <v>19079618.719999999</v>
      </c>
      <c r="R56" s="30">
        <f t="shared" si="4"/>
        <v>0.4366245301844478</v>
      </c>
      <c r="S56" s="33">
        <v>19079618.719999999</v>
      </c>
      <c r="T56" s="30">
        <f t="shared" si="5"/>
        <v>0.4366245301844478</v>
      </c>
    </row>
    <row r="57" spans="1:20" s="24" customFormat="1" ht="15" customHeight="1" x14ac:dyDescent="0.3">
      <c r="A57" s="28" t="s">
        <v>1</v>
      </c>
      <c r="B57" s="28" t="s">
        <v>31</v>
      </c>
      <c r="C57" s="28" t="s">
        <v>31</v>
      </c>
      <c r="D57" s="28" t="s">
        <v>31</v>
      </c>
      <c r="E57" s="28" t="s">
        <v>23</v>
      </c>
      <c r="F57" s="28"/>
      <c r="G57" s="28"/>
      <c r="H57" s="28" t="s">
        <v>3</v>
      </c>
      <c r="I57" s="28" t="s">
        <v>4</v>
      </c>
      <c r="J57" s="28" t="s">
        <v>5</v>
      </c>
      <c r="K57" s="6" t="s">
        <v>71</v>
      </c>
      <c r="L57" s="10">
        <f>+L58+L59</f>
        <v>470289000</v>
      </c>
      <c r="M57" s="10">
        <f t="shared" ref="M57:O57" si="19">+M58+M59</f>
        <v>461386418.97000003</v>
      </c>
      <c r="N57" s="10">
        <f t="shared" si="19"/>
        <v>8902581.0299999993</v>
      </c>
      <c r="O57" s="10">
        <f t="shared" si="19"/>
        <v>138544698.37</v>
      </c>
      <c r="P57" s="34">
        <f t="shared" si="8"/>
        <v>0.29459480951074768</v>
      </c>
      <c r="Q57" s="10">
        <v>135070482.37</v>
      </c>
      <c r="R57" s="30">
        <f t="shared" si="4"/>
        <v>0.28720740304366038</v>
      </c>
      <c r="S57" s="10">
        <v>135070482.37</v>
      </c>
      <c r="T57" s="30">
        <f t="shared" si="5"/>
        <v>0.28720740304366038</v>
      </c>
    </row>
    <row r="58" spans="1:20" ht="16.5" customHeight="1" x14ac:dyDescent="0.3">
      <c r="A58" s="31" t="s">
        <v>1</v>
      </c>
      <c r="B58" s="31" t="s">
        <v>31</v>
      </c>
      <c r="C58" s="31" t="s">
        <v>31</v>
      </c>
      <c r="D58" s="31" t="s">
        <v>31</v>
      </c>
      <c r="E58" s="31" t="s">
        <v>23</v>
      </c>
      <c r="F58" s="31" t="s">
        <v>10</v>
      </c>
      <c r="G58" s="31"/>
      <c r="H58" s="31" t="s">
        <v>3</v>
      </c>
      <c r="I58" s="31" t="s">
        <v>4</v>
      </c>
      <c r="J58" s="31" t="s">
        <v>5</v>
      </c>
      <c r="K58" s="32" t="s">
        <v>72</v>
      </c>
      <c r="L58" s="33">
        <v>194686000</v>
      </c>
      <c r="M58" s="33">
        <v>193700318.97</v>
      </c>
      <c r="N58" s="33">
        <v>985681.03</v>
      </c>
      <c r="O58" s="33">
        <v>5593798.3700000001</v>
      </c>
      <c r="P58" s="34">
        <f t="shared" si="8"/>
        <v>2.8732412037845555E-2</v>
      </c>
      <c r="Q58" s="33">
        <v>2119582.37</v>
      </c>
      <c r="R58" s="30">
        <f t="shared" si="4"/>
        <v>1.0887184337856856E-2</v>
      </c>
      <c r="S58" s="33">
        <v>2119582.37</v>
      </c>
      <c r="T58" s="30">
        <f t="shared" si="5"/>
        <v>1.0887184337856856E-2</v>
      </c>
    </row>
    <row r="59" spans="1:20" ht="16.5" customHeight="1" x14ac:dyDescent="0.3">
      <c r="A59" s="31" t="s">
        <v>1</v>
      </c>
      <c r="B59" s="31" t="s">
        <v>31</v>
      </c>
      <c r="C59" s="31" t="s">
        <v>31</v>
      </c>
      <c r="D59" s="31" t="s">
        <v>31</v>
      </c>
      <c r="E59" s="31" t="s">
        <v>23</v>
      </c>
      <c r="F59" s="31" t="s">
        <v>13</v>
      </c>
      <c r="G59" s="31"/>
      <c r="H59" s="31" t="s">
        <v>3</v>
      </c>
      <c r="I59" s="31" t="s">
        <v>4</v>
      </c>
      <c r="J59" s="31" t="s">
        <v>5</v>
      </c>
      <c r="K59" s="32" t="s">
        <v>73</v>
      </c>
      <c r="L59" s="33">
        <v>275603000</v>
      </c>
      <c r="M59" s="33">
        <v>267686100</v>
      </c>
      <c r="N59" s="33">
        <v>7916900</v>
      </c>
      <c r="O59" s="33">
        <v>132950900</v>
      </c>
      <c r="P59" s="34">
        <f t="shared" si="8"/>
        <v>0.48240004644361634</v>
      </c>
      <c r="Q59" s="33">
        <v>132950900</v>
      </c>
      <c r="R59" s="30">
        <f t="shared" si="4"/>
        <v>0.48240004644361634</v>
      </c>
      <c r="S59" s="33">
        <v>132950900</v>
      </c>
      <c r="T59" s="30">
        <f t="shared" si="5"/>
        <v>0.48240004644361634</v>
      </c>
    </row>
    <row r="60" spans="1:20" s="24" customFormat="1" ht="15" customHeight="1" x14ac:dyDescent="0.3">
      <c r="A60" s="28" t="s">
        <v>1</v>
      </c>
      <c r="B60" s="28" t="s">
        <v>31</v>
      </c>
      <c r="C60" s="28" t="s">
        <v>31</v>
      </c>
      <c r="D60" s="28" t="s">
        <v>31</v>
      </c>
      <c r="E60" s="28" t="s">
        <v>25</v>
      </c>
      <c r="F60" s="28"/>
      <c r="G60" s="28"/>
      <c r="H60" s="28" t="s">
        <v>3</v>
      </c>
      <c r="I60" s="28" t="s">
        <v>4</v>
      </c>
      <c r="J60" s="28" t="s">
        <v>5</v>
      </c>
      <c r="K60" s="6" t="s">
        <v>74</v>
      </c>
      <c r="L60" s="10">
        <f>+SUM(L61:L66)</f>
        <v>856103000</v>
      </c>
      <c r="M60" s="10">
        <f t="shared" ref="M60:O60" si="20">+SUM(M61:M66)</f>
        <v>725659126.55999994</v>
      </c>
      <c r="N60" s="10">
        <f t="shared" si="20"/>
        <v>130443873.44</v>
      </c>
      <c r="O60" s="10">
        <f t="shared" si="20"/>
        <v>612324303.55999994</v>
      </c>
      <c r="P60" s="34">
        <f t="shared" si="8"/>
        <v>0.71524606684008807</v>
      </c>
      <c r="Q60" s="10">
        <v>277433656.51999998</v>
      </c>
      <c r="R60" s="30">
        <f t="shared" si="4"/>
        <v>0.32406574503301588</v>
      </c>
      <c r="S60" s="10">
        <v>277433656.51999998</v>
      </c>
      <c r="T60" s="30">
        <f t="shared" si="5"/>
        <v>0.32406574503301588</v>
      </c>
    </row>
    <row r="61" spans="1:20" ht="15" customHeight="1" x14ac:dyDescent="0.3">
      <c r="A61" s="31" t="s">
        <v>1</v>
      </c>
      <c r="B61" s="31" t="s">
        <v>31</v>
      </c>
      <c r="C61" s="31" t="s">
        <v>31</v>
      </c>
      <c r="D61" s="31" t="s">
        <v>31</v>
      </c>
      <c r="E61" s="31" t="s">
        <v>25</v>
      </c>
      <c r="F61" s="31" t="s">
        <v>13</v>
      </c>
      <c r="G61" s="31"/>
      <c r="H61" s="31" t="s">
        <v>3</v>
      </c>
      <c r="I61" s="31" t="s">
        <v>4</v>
      </c>
      <c r="J61" s="31" t="s">
        <v>5</v>
      </c>
      <c r="K61" s="32" t="s">
        <v>75</v>
      </c>
      <c r="L61" s="33">
        <v>600000</v>
      </c>
      <c r="M61" s="33">
        <v>150000</v>
      </c>
      <c r="N61" s="33">
        <v>450000</v>
      </c>
      <c r="O61" s="33">
        <v>150000</v>
      </c>
      <c r="P61" s="34">
        <f t="shared" si="8"/>
        <v>0.25</v>
      </c>
      <c r="Q61" s="33">
        <v>150000</v>
      </c>
      <c r="R61" s="30">
        <f t="shared" si="4"/>
        <v>0.25</v>
      </c>
      <c r="S61" s="33">
        <v>150000</v>
      </c>
      <c r="T61" s="30">
        <f t="shared" si="5"/>
        <v>0.25</v>
      </c>
    </row>
    <row r="62" spans="1:20" ht="16.5" customHeight="1" x14ac:dyDescent="0.3">
      <c r="A62" s="31" t="s">
        <v>1</v>
      </c>
      <c r="B62" s="31" t="s">
        <v>31</v>
      </c>
      <c r="C62" s="31" t="s">
        <v>31</v>
      </c>
      <c r="D62" s="31" t="s">
        <v>31</v>
      </c>
      <c r="E62" s="31" t="s">
        <v>25</v>
      </c>
      <c r="F62" s="31" t="s">
        <v>15</v>
      </c>
      <c r="G62" s="31"/>
      <c r="H62" s="31" t="s">
        <v>3</v>
      </c>
      <c r="I62" s="31" t="s">
        <v>4</v>
      </c>
      <c r="J62" s="31" t="s">
        <v>5</v>
      </c>
      <c r="K62" s="32" t="s">
        <v>76</v>
      </c>
      <c r="L62" s="33">
        <v>138529000</v>
      </c>
      <c r="M62" s="33">
        <v>137103129</v>
      </c>
      <c r="N62" s="33">
        <v>1425871</v>
      </c>
      <c r="O62" s="33">
        <v>136803129</v>
      </c>
      <c r="P62" s="34">
        <f t="shared" si="8"/>
        <v>0.98754144619538142</v>
      </c>
      <c r="Q62" s="33">
        <v>53090129</v>
      </c>
      <c r="R62" s="30">
        <f t="shared" si="4"/>
        <v>0.38324198543265309</v>
      </c>
      <c r="S62" s="33">
        <v>53090129</v>
      </c>
      <c r="T62" s="30">
        <f t="shared" si="5"/>
        <v>0.38324198543265309</v>
      </c>
    </row>
    <row r="63" spans="1:20" ht="16.5" customHeight="1" x14ac:dyDescent="0.3">
      <c r="A63" s="31" t="s">
        <v>1</v>
      </c>
      <c r="B63" s="31" t="s">
        <v>31</v>
      </c>
      <c r="C63" s="31" t="s">
        <v>31</v>
      </c>
      <c r="D63" s="31" t="s">
        <v>31</v>
      </c>
      <c r="E63" s="31" t="s">
        <v>25</v>
      </c>
      <c r="F63" s="31" t="s">
        <v>17</v>
      </c>
      <c r="G63" s="31"/>
      <c r="H63" s="31" t="s">
        <v>3</v>
      </c>
      <c r="I63" s="31" t="s">
        <v>4</v>
      </c>
      <c r="J63" s="31" t="s">
        <v>5</v>
      </c>
      <c r="K63" s="32" t="s">
        <v>77</v>
      </c>
      <c r="L63" s="33">
        <v>181452000</v>
      </c>
      <c r="M63" s="33">
        <v>136514338</v>
      </c>
      <c r="N63" s="33">
        <v>44937662</v>
      </c>
      <c r="O63" s="33">
        <v>116512228</v>
      </c>
      <c r="P63" s="34">
        <f t="shared" si="8"/>
        <v>0.64211046447545361</v>
      </c>
      <c r="Q63" s="33">
        <v>45561820.25</v>
      </c>
      <c r="R63" s="30">
        <f t="shared" si="4"/>
        <v>0.25109571815135684</v>
      </c>
      <c r="S63" s="33">
        <v>45561820.25</v>
      </c>
      <c r="T63" s="30">
        <f t="shared" si="5"/>
        <v>0.25109571815135684</v>
      </c>
    </row>
    <row r="64" spans="1:20" ht="16.5" customHeight="1" x14ac:dyDescent="0.3">
      <c r="A64" s="31" t="s">
        <v>1</v>
      </c>
      <c r="B64" s="31" t="s">
        <v>31</v>
      </c>
      <c r="C64" s="31" t="s">
        <v>31</v>
      </c>
      <c r="D64" s="31" t="s">
        <v>31</v>
      </c>
      <c r="E64" s="31" t="s">
        <v>25</v>
      </c>
      <c r="F64" s="31" t="s">
        <v>19</v>
      </c>
      <c r="G64" s="31"/>
      <c r="H64" s="31" t="s">
        <v>3</v>
      </c>
      <c r="I64" s="31" t="s">
        <v>4</v>
      </c>
      <c r="J64" s="31" t="s">
        <v>5</v>
      </c>
      <c r="K64" s="32" t="s">
        <v>78</v>
      </c>
      <c r="L64" s="33">
        <v>468896000</v>
      </c>
      <c r="M64" s="33">
        <v>402685267.56</v>
      </c>
      <c r="N64" s="33">
        <v>66210732.439999998</v>
      </c>
      <c r="O64" s="33">
        <v>324806235.56</v>
      </c>
      <c r="P64" s="34">
        <f t="shared" si="8"/>
        <v>0.69270421492185896</v>
      </c>
      <c r="Q64" s="33">
        <v>163027923.27000001</v>
      </c>
      <c r="R64" s="30">
        <f t="shared" si="4"/>
        <v>0.34768461080921997</v>
      </c>
      <c r="S64" s="33">
        <v>163027923.27000001</v>
      </c>
      <c r="T64" s="30">
        <f t="shared" si="5"/>
        <v>0.34768461080921997</v>
      </c>
    </row>
    <row r="65" spans="1:20" ht="16.5" customHeight="1" x14ac:dyDescent="0.3">
      <c r="A65" s="31" t="s">
        <v>1</v>
      </c>
      <c r="B65" s="31" t="s">
        <v>31</v>
      </c>
      <c r="C65" s="31" t="s">
        <v>31</v>
      </c>
      <c r="D65" s="31" t="s">
        <v>31</v>
      </c>
      <c r="E65" s="31" t="s">
        <v>25</v>
      </c>
      <c r="F65" s="31" t="s">
        <v>23</v>
      </c>
      <c r="G65" s="31"/>
      <c r="H65" s="31" t="s">
        <v>3</v>
      </c>
      <c r="I65" s="31" t="s">
        <v>4</v>
      </c>
      <c r="J65" s="31" t="s">
        <v>5</v>
      </c>
      <c r="K65" s="32" t="s">
        <v>79</v>
      </c>
      <c r="L65" s="33">
        <v>36723000</v>
      </c>
      <c r="M65" s="33">
        <v>19648055</v>
      </c>
      <c r="N65" s="33">
        <v>17074945</v>
      </c>
      <c r="O65" s="33">
        <v>9660074</v>
      </c>
      <c r="P65" s="34">
        <f t="shared" si="8"/>
        <v>0.2630524194646407</v>
      </c>
      <c r="Q65" s="33">
        <v>4626574</v>
      </c>
      <c r="R65" s="30">
        <f t="shared" si="4"/>
        <v>0.12598573101326144</v>
      </c>
      <c r="S65" s="33">
        <v>4626574</v>
      </c>
      <c r="T65" s="30">
        <f t="shared" si="5"/>
        <v>0.12598573101326144</v>
      </c>
    </row>
    <row r="66" spans="1:20" ht="16.5" customHeight="1" x14ac:dyDescent="0.3">
      <c r="A66" s="31" t="s">
        <v>1</v>
      </c>
      <c r="B66" s="31" t="s">
        <v>31</v>
      </c>
      <c r="C66" s="31" t="s">
        <v>31</v>
      </c>
      <c r="D66" s="31" t="s">
        <v>31</v>
      </c>
      <c r="E66" s="31" t="s">
        <v>25</v>
      </c>
      <c r="F66" s="31" t="s">
        <v>27</v>
      </c>
      <c r="G66" s="31"/>
      <c r="H66" s="31" t="s">
        <v>3</v>
      </c>
      <c r="I66" s="31" t="s">
        <v>4</v>
      </c>
      <c r="J66" s="31" t="s">
        <v>5</v>
      </c>
      <c r="K66" s="32" t="s">
        <v>80</v>
      </c>
      <c r="L66" s="33">
        <v>29903000</v>
      </c>
      <c r="M66" s="33">
        <v>29558337</v>
      </c>
      <c r="N66" s="33">
        <v>344663</v>
      </c>
      <c r="O66" s="33">
        <v>24392637</v>
      </c>
      <c r="P66" s="34">
        <f t="shared" si="8"/>
        <v>0.81572541216600336</v>
      </c>
      <c r="Q66" s="33">
        <v>10977210</v>
      </c>
      <c r="R66" s="30">
        <f t="shared" si="4"/>
        <v>0.36709393706317089</v>
      </c>
      <c r="S66" s="33">
        <v>10977210</v>
      </c>
      <c r="T66" s="30">
        <f t="shared" si="5"/>
        <v>0.36709393706317089</v>
      </c>
    </row>
    <row r="67" spans="1:20" s="24" customFormat="1" ht="15" customHeight="1" x14ac:dyDescent="0.3">
      <c r="A67" s="28" t="s">
        <v>1</v>
      </c>
      <c r="B67" s="28" t="s">
        <v>31</v>
      </c>
      <c r="C67" s="28" t="s">
        <v>31</v>
      </c>
      <c r="D67" s="28" t="s">
        <v>31</v>
      </c>
      <c r="E67" s="28" t="s">
        <v>27</v>
      </c>
      <c r="F67" s="28"/>
      <c r="G67" s="28"/>
      <c r="H67" s="28" t="s">
        <v>3</v>
      </c>
      <c r="I67" s="28" t="s">
        <v>4</v>
      </c>
      <c r="J67" s="28" t="s">
        <v>5</v>
      </c>
      <c r="K67" s="6" t="s">
        <v>81</v>
      </c>
      <c r="L67" s="11">
        <f>+L68+L69</f>
        <v>59365000</v>
      </c>
      <c r="M67" s="11">
        <f t="shared" ref="M67:O67" si="21">+M68+M69</f>
        <v>23162050</v>
      </c>
      <c r="N67" s="11">
        <f t="shared" si="21"/>
        <v>36202950</v>
      </c>
      <c r="O67" s="11">
        <f t="shared" si="21"/>
        <v>23162050</v>
      </c>
      <c r="P67" s="34">
        <f t="shared" si="8"/>
        <v>0.39016339594036892</v>
      </c>
      <c r="Q67" s="10">
        <v>21287200</v>
      </c>
      <c r="R67" s="30">
        <f t="shared" si="4"/>
        <v>0.3585816558578287</v>
      </c>
      <c r="S67" s="10">
        <v>21287200</v>
      </c>
      <c r="T67" s="30">
        <f t="shared" si="5"/>
        <v>0.3585816558578287</v>
      </c>
    </row>
    <row r="68" spans="1:20" ht="16.5" customHeight="1" x14ac:dyDescent="0.3">
      <c r="A68" s="31" t="s">
        <v>1</v>
      </c>
      <c r="B68" s="31" t="s">
        <v>31</v>
      </c>
      <c r="C68" s="31" t="s">
        <v>31</v>
      </c>
      <c r="D68" s="31" t="s">
        <v>31</v>
      </c>
      <c r="E68" s="31" t="s">
        <v>27</v>
      </c>
      <c r="F68" s="31" t="s">
        <v>13</v>
      </c>
      <c r="G68" s="31"/>
      <c r="H68" s="31" t="s">
        <v>3</v>
      </c>
      <c r="I68" s="31" t="s">
        <v>4</v>
      </c>
      <c r="J68" s="31" t="s">
        <v>5</v>
      </c>
      <c r="K68" s="32" t="s">
        <v>82</v>
      </c>
      <c r="L68" s="33">
        <v>55450000</v>
      </c>
      <c r="M68" s="33">
        <v>20000000</v>
      </c>
      <c r="N68" s="33">
        <v>35450000</v>
      </c>
      <c r="O68" s="33">
        <v>20000000</v>
      </c>
      <c r="P68" s="34">
        <f t="shared" si="8"/>
        <v>0.36068530207394051</v>
      </c>
      <c r="Q68" s="33">
        <v>20000000</v>
      </c>
      <c r="R68" s="30">
        <f t="shared" si="4"/>
        <v>0.36068530207394051</v>
      </c>
      <c r="S68" s="33">
        <v>20000000</v>
      </c>
      <c r="T68" s="30">
        <f t="shared" si="5"/>
        <v>0.36068530207394051</v>
      </c>
    </row>
    <row r="69" spans="1:20" ht="15" customHeight="1" x14ac:dyDescent="0.3">
      <c r="A69" s="31" t="s">
        <v>1</v>
      </c>
      <c r="B69" s="31" t="s">
        <v>31</v>
      </c>
      <c r="C69" s="31" t="s">
        <v>31</v>
      </c>
      <c r="D69" s="31" t="s">
        <v>31</v>
      </c>
      <c r="E69" s="31" t="s">
        <v>27</v>
      </c>
      <c r="F69" s="31" t="s">
        <v>17</v>
      </c>
      <c r="G69" s="31"/>
      <c r="H69" s="31" t="s">
        <v>3</v>
      </c>
      <c r="I69" s="31" t="s">
        <v>4</v>
      </c>
      <c r="J69" s="31" t="s">
        <v>5</v>
      </c>
      <c r="K69" s="32" t="s">
        <v>83</v>
      </c>
      <c r="L69" s="33">
        <v>3915000</v>
      </c>
      <c r="M69" s="33">
        <v>3162050</v>
      </c>
      <c r="N69" s="33">
        <v>752950</v>
      </c>
      <c r="O69" s="33">
        <v>3162050</v>
      </c>
      <c r="P69" s="34">
        <f t="shared" si="8"/>
        <v>0.80767560664112392</v>
      </c>
      <c r="Q69" s="33">
        <v>1287200</v>
      </c>
      <c r="R69" s="30">
        <f t="shared" si="4"/>
        <v>0.328786717752235</v>
      </c>
      <c r="S69" s="33">
        <v>1287200</v>
      </c>
      <c r="T69" s="30">
        <f t="shared" si="5"/>
        <v>0.328786717752235</v>
      </c>
    </row>
    <row r="70" spans="1:20" s="24" customFormat="1" ht="15" customHeight="1" x14ac:dyDescent="0.3">
      <c r="A70" s="28" t="s">
        <v>1</v>
      </c>
      <c r="B70" s="28" t="s">
        <v>40</v>
      </c>
      <c r="C70" s="28"/>
      <c r="D70" s="28"/>
      <c r="E70" s="28"/>
      <c r="F70" s="28"/>
      <c r="G70" s="28"/>
      <c r="H70" s="28" t="s">
        <v>3</v>
      </c>
      <c r="I70" s="28" t="s">
        <v>4</v>
      </c>
      <c r="J70" s="28" t="s">
        <v>5</v>
      </c>
      <c r="K70" s="6" t="s">
        <v>84</v>
      </c>
      <c r="L70" s="10">
        <f>+L71+L74</f>
        <v>130000000</v>
      </c>
      <c r="M70" s="10">
        <f t="shared" ref="M70:O70" si="22">+M71+M74</f>
        <v>130000000</v>
      </c>
      <c r="N70" s="10">
        <f t="shared" si="22"/>
        <v>0</v>
      </c>
      <c r="O70" s="10">
        <f t="shared" si="22"/>
        <v>8236128</v>
      </c>
      <c r="P70" s="34">
        <f t="shared" si="8"/>
        <v>6.3354830769230763E-2</v>
      </c>
      <c r="Q70" s="10">
        <v>8236128</v>
      </c>
      <c r="R70" s="30">
        <f t="shared" si="4"/>
        <v>6.3354830769230763E-2</v>
      </c>
      <c r="S70" s="10">
        <v>8236128</v>
      </c>
      <c r="T70" s="30">
        <f t="shared" si="5"/>
        <v>6.3354830769230763E-2</v>
      </c>
    </row>
    <row r="71" spans="1:20" s="24" customFormat="1" ht="15" customHeight="1" x14ac:dyDescent="0.3">
      <c r="A71" s="28" t="s">
        <v>1</v>
      </c>
      <c r="B71" s="28" t="s">
        <v>40</v>
      </c>
      <c r="C71" s="28" t="s">
        <v>40</v>
      </c>
      <c r="D71" s="28"/>
      <c r="E71" s="28"/>
      <c r="F71" s="28"/>
      <c r="G71" s="28"/>
      <c r="H71" s="28" t="s">
        <v>3</v>
      </c>
      <c r="I71" s="28" t="s">
        <v>4</v>
      </c>
      <c r="J71" s="28" t="s">
        <v>5</v>
      </c>
      <c r="K71" s="6" t="s">
        <v>85</v>
      </c>
      <c r="L71" s="10">
        <f>+L72</f>
        <v>0</v>
      </c>
      <c r="M71" s="10">
        <f t="shared" ref="M71:O72" si="23">+M72</f>
        <v>0</v>
      </c>
      <c r="N71" s="10">
        <f t="shared" si="23"/>
        <v>0</v>
      </c>
      <c r="O71" s="10">
        <f t="shared" si="23"/>
        <v>0</v>
      </c>
      <c r="P71" s="34">
        <v>0</v>
      </c>
      <c r="Q71" s="10">
        <v>0</v>
      </c>
      <c r="R71" s="30">
        <v>0</v>
      </c>
      <c r="S71" s="10">
        <v>0</v>
      </c>
      <c r="T71" s="30">
        <v>0</v>
      </c>
    </row>
    <row r="72" spans="1:20" s="24" customFormat="1" ht="15" customHeight="1" x14ac:dyDescent="0.3">
      <c r="A72" s="28" t="s">
        <v>1</v>
      </c>
      <c r="B72" s="28" t="s">
        <v>40</v>
      </c>
      <c r="C72" s="28" t="s">
        <v>40</v>
      </c>
      <c r="D72" s="28" t="s">
        <v>6</v>
      </c>
      <c r="E72" s="28"/>
      <c r="F72" s="28"/>
      <c r="G72" s="28"/>
      <c r="H72" s="28" t="s">
        <v>3</v>
      </c>
      <c r="I72" s="28" t="s">
        <v>4</v>
      </c>
      <c r="J72" s="28" t="s">
        <v>5</v>
      </c>
      <c r="K72" s="6" t="s">
        <v>86</v>
      </c>
      <c r="L72" s="10">
        <f>+L73</f>
        <v>0</v>
      </c>
      <c r="M72" s="10">
        <f t="shared" si="23"/>
        <v>0</v>
      </c>
      <c r="N72" s="10">
        <f t="shared" si="23"/>
        <v>0</v>
      </c>
      <c r="O72" s="10">
        <f t="shared" si="23"/>
        <v>0</v>
      </c>
      <c r="P72" s="34">
        <v>0</v>
      </c>
      <c r="Q72" s="10">
        <v>0</v>
      </c>
      <c r="R72" s="30">
        <v>0</v>
      </c>
      <c r="S72" s="10">
        <v>0</v>
      </c>
      <c r="T72" s="30">
        <v>0</v>
      </c>
    </row>
    <row r="73" spans="1:20" ht="15" customHeight="1" x14ac:dyDescent="0.3">
      <c r="A73" s="31" t="s">
        <v>1</v>
      </c>
      <c r="B73" s="31" t="s">
        <v>40</v>
      </c>
      <c r="C73" s="31" t="s">
        <v>40</v>
      </c>
      <c r="D73" s="31" t="s">
        <v>6</v>
      </c>
      <c r="E73" s="31" t="s">
        <v>87</v>
      </c>
      <c r="F73" s="31"/>
      <c r="G73" s="31"/>
      <c r="H73" s="31" t="s">
        <v>3</v>
      </c>
      <c r="I73" s="31" t="s">
        <v>4</v>
      </c>
      <c r="J73" s="31" t="s">
        <v>5</v>
      </c>
      <c r="K73" s="32" t="s">
        <v>88</v>
      </c>
      <c r="L73" s="33">
        <v>0</v>
      </c>
      <c r="M73" s="33">
        <v>0</v>
      </c>
      <c r="N73" s="33">
        <v>0</v>
      </c>
      <c r="O73" s="33">
        <v>0</v>
      </c>
      <c r="P73" s="34">
        <v>0</v>
      </c>
      <c r="Q73" s="33">
        <v>0</v>
      </c>
      <c r="R73" s="30">
        <v>0</v>
      </c>
      <c r="S73" s="33">
        <v>0</v>
      </c>
      <c r="T73" s="30">
        <v>0</v>
      </c>
    </row>
    <row r="74" spans="1:20" s="24" customFormat="1" ht="15" customHeight="1" x14ac:dyDescent="0.3">
      <c r="A74" s="28" t="s">
        <v>1</v>
      </c>
      <c r="B74" s="28" t="s">
        <v>40</v>
      </c>
      <c r="C74" s="28" t="s">
        <v>51</v>
      </c>
      <c r="D74" s="28"/>
      <c r="E74" s="28"/>
      <c r="F74" s="28"/>
      <c r="G74" s="28"/>
      <c r="H74" s="28" t="s">
        <v>3</v>
      </c>
      <c r="I74" s="28" t="s">
        <v>4</v>
      </c>
      <c r="J74" s="28" t="s">
        <v>5</v>
      </c>
      <c r="K74" s="6" t="s">
        <v>89</v>
      </c>
      <c r="L74" s="10">
        <f>+L75</f>
        <v>130000000</v>
      </c>
      <c r="M74" s="10">
        <f t="shared" ref="M74:O75" si="24">+M75</f>
        <v>130000000</v>
      </c>
      <c r="N74" s="10">
        <f t="shared" si="24"/>
        <v>0</v>
      </c>
      <c r="O74" s="10">
        <f t="shared" si="24"/>
        <v>8236128</v>
      </c>
      <c r="P74" s="34">
        <f t="shared" si="8"/>
        <v>6.3354830769230763E-2</v>
      </c>
      <c r="Q74" s="10">
        <v>8236128</v>
      </c>
      <c r="R74" s="30">
        <f t="shared" ref="R73:R109" si="25">+Q74/L74</f>
        <v>6.3354830769230763E-2</v>
      </c>
      <c r="S74" s="10">
        <v>8236128</v>
      </c>
      <c r="T74" s="30">
        <f t="shared" ref="T73:T109" si="26">+S74/L74</f>
        <v>6.3354830769230763E-2</v>
      </c>
    </row>
    <row r="75" spans="1:20" s="24" customFormat="1" ht="15" customHeight="1" x14ac:dyDescent="0.3">
      <c r="A75" s="28" t="s">
        <v>1</v>
      </c>
      <c r="B75" s="28" t="s">
        <v>40</v>
      </c>
      <c r="C75" s="28" t="s">
        <v>51</v>
      </c>
      <c r="D75" s="28" t="s">
        <v>31</v>
      </c>
      <c r="E75" s="28"/>
      <c r="F75" s="28"/>
      <c r="G75" s="28"/>
      <c r="H75" s="28" t="s">
        <v>3</v>
      </c>
      <c r="I75" s="28" t="s">
        <v>4</v>
      </c>
      <c r="J75" s="28" t="s">
        <v>5</v>
      </c>
      <c r="K75" s="6" t="s">
        <v>90</v>
      </c>
      <c r="L75" s="10">
        <f>+L76</f>
        <v>130000000</v>
      </c>
      <c r="M75" s="10">
        <f t="shared" si="24"/>
        <v>130000000</v>
      </c>
      <c r="N75" s="10">
        <f t="shared" si="24"/>
        <v>0</v>
      </c>
      <c r="O75" s="10">
        <f t="shared" si="24"/>
        <v>8236128</v>
      </c>
      <c r="P75" s="34">
        <f t="shared" si="8"/>
        <v>6.3354830769230763E-2</v>
      </c>
      <c r="Q75" s="10">
        <v>8236128</v>
      </c>
      <c r="R75" s="30">
        <f t="shared" si="25"/>
        <v>6.3354830769230763E-2</v>
      </c>
      <c r="S75" s="10">
        <v>8236128</v>
      </c>
      <c r="T75" s="30">
        <f t="shared" si="26"/>
        <v>6.3354830769230763E-2</v>
      </c>
    </row>
    <row r="76" spans="1:20" s="24" customFormat="1" ht="16.5" customHeight="1" x14ac:dyDescent="0.3">
      <c r="A76" s="28" t="s">
        <v>1</v>
      </c>
      <c r="B76" s="28" t="s">
        <v>40</v>
      </c>
      <c r="C76" s="28" t="s">
        <v>51</v>
      </c>
      <c r="D76" s="28" t="s">
        <v>31</v>
      </c>
      <c r="E76" s="28" t="s">
        <v>91</v>
      </c>
      <c r="F76" s="28"/>
      <c r="G76" s="28"/>
      <c r="H76" s="28" t="s">
        <v>3</v>
      </c>
      <c r="I76" s="28" t="s">
        <v>4</v>
      </c>
      <c r="J76" s="28" t="s">
        <v>5</v>
      </c>
      <c r="K76" s="6" t="s">
        <v>92</v>
      </c>
      <c r="L76" s="10">
        <f>+L77+L78</f>
        <v>130000000</v>
      </c>
      <c r="M76" s="10">
        <f t="shared" ref="M76:O76" si="27">+M77+M78</f>
        <v>130000000</v>
      </c>
      <c r="N76" s="10">
        <f t="shared" si="27"/>
        <v>0</v>
      </c>
      <c r="O76" s="10">
        <f t="shared" si="27"/>
        <v>8236128</v>
      </c>
      <c r="P76" s="34">
        <f t="shared" si="8"/>
        <v>6.3354830769230763E-2</v>
      </c>
      <c r="Q76" s="10">
        <v>8236128</v>
      </c>
      <c r="R76" s="30">
        <f t="shared" si="25"/>
        <v>6.3354830769230763E-2</v>
      </c>
      <c r="S76" s="10">
        <v>8236128</v>
      </c>
      <c r="T76" s="30">
        <f t="shared" si="26"/>
        <v>6.3354830769230763E-2</v>
      </c>
    </row>
    <row r="77" spans="1:20" ht="16.5" customHeight="1" x14ac:dyDescent="0.3">
      <c r="A77" s="31" t="s">
        <v>1</v>
      </c>
      <c r="B77" s="31" t="s">
        <v>40</v>
      </c>
      <c r="C77" s="31" t="s">
        <v>51</v>
      </c>
      <c r="D77" s="31" t="s">
        <v>31</v>
      </c>
      <c r="E77" s="31" t="s">
        <v>91</v>
      </c>
      <c r="F77" s="31" t="s">
        <v>10</v>
      </c>
      <c r="G77" s="31"/>
      <c r="H77" s="31" t="s">
        <v>3</v>
      </c>
      <c r="I77" s="31" t="s">
        <v>4</v>
      </c>
      <c r="J77" s="31" t="s">
        <v>5</v>
      </c>
      <c r="K77" s="32" t="s">
        <v>93</v>
      </c>
      <c r="L77" s="33">
        <v>72000000</v>
      </c>
      <c r="M77" s="33">
        <v>72000000</v>
      </c>
      <c r="N77" s="33">
        <v>0</v>
      </c>
      <c r="O77" s="33">
        <v>8236128</v>
      </c>
      <c r="P77" s="34">
        <f t="shared" ref="P77:P109" si="28">+O77/L77</f>
        <v>0.11439066666666667</v>
      </c>
      <c r="Q77" s="33">
        <v>8236128</v>
      </c>
      <c r="R77" s="30">
        <f t="shared" si="25"/>
        <v>0.11439066666666667</v>
      </c>
      <c r="S77" s="33">
        <v>8236128</v>
      </c>
      <c r="T77" s="30">
        <f t="shared" si="26"/>
        <v>0.11439066666666667</v>
      </c>
    </row>
    <row r="78" spans="1:20" ht="16.5" customHeight="1" x14ac:dyDescent="0.3">
      <c r="A78" s="31" t="s">
        <v>1</v>
      </c>
      <c r="B78" s="31" t="s">
        <v>40</v>
      </c>
      <c r="C78" s="31" t="s">
        <v>51</v>
      </c>
      <c r="D78" s="31" t="s">
        <v>31</v>
      </c>
      <c r="E78" s="31" t="s">
        <v>91</v>
      </c>
      <c r="F78" s="31" t="s">
        <v>13</v>
      </c>
      <c r="G78" s="31"/>
      <c r="H78" s="31" t="s">
        <v>3</v>
      </c>
      <c r="I78" s="31" t="s">
        <v>4</v>
      </c>
      <c r="J78" s="31" t="s">
        <v>5</v>
      </c>
      <c r="K78" s="32" t="s">
        <v>94</v>
      </c>
      <c r="L78" s="33">
        <v>58000000</v>
      </c>
      <c r="M78" s="33">
        <v>58000000</v>
      </c>
      <c r="N78" s="33">
        <v>0</v>
      </c>
      <c r="O78" s="33">
        <v>0</v>
      </c>
      <c r="P78" s="34">
        <f t="shared" si="28"/>
        <v>0</v>
      </c>
      <c r="Q78" s="33">
        <v>0</v>
      </c>
      <c r="R78" s="30">
        <f t="shared" si="25"/>
        <v>0</v>
      </c>
      <c r="S78" s="33">
        <v>0</v>
      </c>
      <c r="T78" s="30">
        <f t="shared" si="26"/>
        <v>0</v>
      </c>
    </row>
    <row r="79" spans="1:20" s="24" customFormat="1" ht="15" customHeight="1" x14ac:dyDescent="0.3">
      <c r="A79" s="28" t="s">
        <v>1</v>
      </c>
      <c r="B79" s="28" t="s">
        <v>95</v>
      </c>
      <c r="C79" s="28"/>
      <c r="D79" s="28"/>
      <c r="E79" s="28"/>
      <c r="F79" s="28"/>
      <c r="G79" s="28"/>
      <c r="H79" s="28" t="s">
        <v>3</v>
      </c>
      <c r="I79" s="28" t="s">
        <v>4</v>
      </c>
      <c r="J79" s="28" t="s">
        <v>5</v>
      </c>
      <c r="K79" s="6" t="s">
        <v>96</v>
      </c>
      <c r="L79" s="10">
        <f>+L80+L84</f>
        <v>184036000</v>
      </c>
      <c r="M79" s="10">
        <f t="shared" ref="M79:O79" si="29">+M80+M84</f>
        <v>72460956</v>
      </c>
      <c r="N79" s="10">
        <f t="shared" si="29"/>
        <v>111575044</v>
      </c>
      <c r="O79" s="10">
        <f t="shared" si="29"/>
        <v>72460956</v>
      </c>
      <c r="P79" s="34">
        <f t="shared" si="28"/>
        <v>0.39373250885696276</v>
      </c>
      <c r="Q79" s="10">
        <v>72460956</v>
      </c>
      <c r="R79" s="30">
        <f t="shared" si="25"/>
        <v>0.39373250885696276</v>
      </c>
      <c r="S79" s="10">
        <v>72460956</v>
      </c>
      <c r="T79" s="30">
        <f t="shared" si="26"/>
        <v>0.39373250885696276</v>
      </c>
    </row>
    <row r="80" spans="1:20" s="24" customFormat="1" ht="16.5" customHeight="1" x14ac:dyDescent="0.3">
      <c r="A80" s="28" t="s">
        <v>1</v>
      </c>
      <c r="B80" s="28" t="s">
        <v>95</v>
      </c>
      <c r="C80" s="28" t="s">
        <v>6</v>
      </c>
      <c r="D80" s="28"/>
      <c r="E80" s="28"/>
      <c r="F80" s="28"/>
      <c r="G80" s="28"/>
      <c r="H80" s="28" t="s">
        <v>3</v>
      </c>
      <c r="I80" s="28" t="s">
        <v>4</v>
      </c>
      <c r="J80" s="28" t="s">
        <v>5</v>
      </c>
      <c r="K80" s="6" t="s">
        <v>97</v>
      </c>
      <c r="L80" s="10">
        <f>+L81</f>
        <v>73002000</v>
      </c>
      <c r="M80" s="10">
        <f t="shared" ref="M80:O80" si="30">+M81</f>
        <v>72460956</v>
      </c>
      <c r="N80" s="10">
        <f t="shared" si="30"/>
        <v>541044</v>
      </c>
      <c r="O80" s="10">
        <f t="shared" si="30"/>
        <v>72460956</v>
      </c>
      <c r="P80" s="34">
        <f t="shared" si="28"/>
        <v>0.99258864140708469</v>
      </c>
      <c r="Q80" s="10">
        <v>72460956</v>
      </c>
      <c r="R80" s="30">
        <f t="shared" si="25"/>
        <v>0.99258864140708469</v>
      </c>
      <c r="S80" s="10">
        <v>72460956</v>
      </c>
      <c r="T80" s="30">
        <f t="shared" si="26"/>
        <v>0.99258864140708469</v>
      </c>
    </row>
    <row r="81" spans="1:20" s="24" customFormat="1" ht="15" customHeight="1" x14ac:dyDescent="0.3">
      <c r="A81" s="28" t="s">
        <v>1</v>
      </c>
      <c r="B81" s="28" t="s">
        <v>95</v>
      </c>
      <c r="C81" s="28" t="s">
        <v>6</v>
      </c>
      <c r="D81" s="28" t="s">
        <v>31</v>
      </c>
      <c r="E81" s="28"/>
      <c r="F81" s="28"/>
      <c r="G81" s="28"/>
      <c r="H81" s="28" t="s">
        <v>3</v>
      </c>
      <c r="I81" s="28" t="s">
        <v>4</v>
      </c>
      <c r="J81" s="28" t="s">
        <v>5</v>
      </c>
      <c r="K81" s="6" t="s">
        <v>98</v>
      </c>
      <c r="L81" s="10">
        <f>+L82+L83</f>
        <v>73002000</v>
      </c>
      <c r="M81" s="10">
        <f t="shared" ref="M81:O81" si="31">+M82+M83</f>
        <v>72460956</v>
      </c>
      <c r="N81" s="10">
        <f t="shared" si="31"/>
        <v>541044</v>
      </c>
      <c r="O81" s="10">
        <f t="shared" si="31"/>
        <v>72460956</v>
      </c>
      <c r="P81" s="34">
        <f t="shared" si="28"/>
        <v>0.99258864140708469</v>
      </c>
      <c r="Q81" s="10">
        <v>72460956</v>
      </c>
      <c r="R81" s="30">
        <f t="shared" si="25"/>
        <v>0.99258864140708469</v>
      </c>
      <c r="S81" s="10">
        <v>72460956</v>
      </c>
      <c r="T81" s="30">
        <f t="shared" si="26"/>
        <v>0.99258864140708469</v>
      </c>
    </row>
    <row r="82" spans="1:20" ht="15" customHeight="1" x14ac:dyDescent="0.3">
      <c r="A82" s="31" t="s">
        <v>1</v>
      </c>
      <c r="B82" s="31" t="s">
        <v>95</v>
      </c>
      <c r="C82" s="31" t="s">
        <v>6</v>
      </c>
      <c r="D82" s="31" t="s">
        <v>31</v>
      </c>
      <c r="E82" s="31" t="s">
        <v>10</v>
      </c>
      <c r="F82" s="31"/>
      <c r="G82" s="31"/>
      <c r="H82" s="31" t="s">
        <v>3</v>
      </c>
      <c r="I82" s="31" t="s">
        <v>4</v>
      </c>
      <c r="J82" s="31" t="s">
        <v>5</v>
      </c>
      <c r="K82" s="32" t="s">
        <v>99</v>
      </c>
      <c r="L82" s="33">
        <v>71616000</v>
      </c>
      <c r="M82" s="33">
        <v>71521680</v>
      </c>
      <c r="N82" s="33">
        <v>94320</v>
      </c>
      <c r="O82" s="33">
        <v>71521680</v>
      </c>
      <c r="P82" s="34">
        <f t="shared" si="28"/>
        <v>0.99868297587131372</v>
      </c>
      <c r="Q82" s="33">
        <v>71521680</v>
      </c>
      <c r="R82" s="30">
        <f t="shared" si="25"/>
        <v>0.99868297587131372</v>
      </c>
      <c r="S82" s="33">
        <v>71521680</v>
      </c>
      <c r="T82" s="30">
        <f t="shared" si="26"/>
        <v>0.99868297587131372</v>
      </c>
    </row>
    <row r="83" spans="1:20" ht="15" customHeight="1" x14ac:dyDescent="0.3">
      <c r="A83" s="31" t="s">
        <v>1</v>
      </c>
      <c r="B83" s="31" t="s">
        <v>95</v>
      </c>
      <c r="C83" s="31" t="s">
        <v>6</v>
      </c>
      <c r="D83" s="31" t="s">
        <v>31</v>
      </c>
      <c r="E83" s="31" t="s">
        <v>21</v>
      </c>
      <c r="F83" s="31"/>
      <c r="G83" s="31"/>
      <c r="H83" s="31" t="s">
        <v>3</v>
      </c>
      <c r="I83" s="31" t="s">
        <v>4</v>
      </c>
      <c r="J83" s="31" t="s">
        <v>5</v>
      </c>
      <c r="K83" s="32" t="s">
        <v>100</v>
      </c>
      <c r="L83" s="33">
        <v>1386000</v>
      </c>
      <c r="M83" s="33">
        <v>939276</v>
      </c>
      <c r="N83" s="33">
        <v>446724</v>
      </c>
      <c r="O83" s="33">
        <v>939276</v>
      </c>
      <c r="P83" s="34">
        <f t="shared" si="28"/>
        <v>0.67768831168831167</v>
      </c>
      <c r="Q83" s="33">
        <v>939276</v>
      </c>
      <c r="R83" s="30">
        <f t="shared" si="25"/>
        <v>0.67768831168831167</v>
      </c>
      <c r="S83" s="33">
        <v>939276</v>
      </c>
      <c r="T83" s="30">
        <f t="shared" si="26"/>
        <v>0.67768831168831167</v>
      </c>
    </row>
    <row r="84" spans="1:20" s="24" customFormat="1" ht="15" customHeight="1" x14ac:dyDescent="0.3">
      <c r="A84" s="28" t="s">
        <v>1</v>
      </c>
      <c r="B84" s="28" t="s">
        <v>95</v>
      </c>
      <c r="C84" s="28" t="s">
        <v>51</v>
      </c>
      <c r="D84" s="28"/>
      <c r="E84" s="28"/>
      <c r="F84" s="28"/>
      <c r="G84" s="28"/>
      <c r="H84" s="28" t="s">
        <v>3</v>
      </c>
      <c r="I84" s="28" t="s">
        <v>4</v>
      </c>
      <c r="J84" s="28" t="s">
        <v>5</v>
      </c>
      <c r="K84" s="6" t="s">
        <v>101</v>
      </c>
      <c r="L84" s="10">
        <f>+L85</f>
        <v>111034000</v>
      </c>
      <c r="M84" s="10">
        <f t="shared" ref="M84:O84" si="32">+M85</f>
        <v>0</v>
      </c>
      <c r="N84" s="10">
        <f t="shared" si="32"/>
        <v>111034000</v>
      </c>
      <c r="O84" s="10">
        <f t="shared" si="32"/>
        <v>0</v>
      </c>
      <c r="P84" s="34">
        <f t="shared" si="28"/>
        <v>0</v>
      </c>
      <c r="Q84" s="10">
        <v>0</v>
      </c>
      <c r="R84" s="30">
        <f t="shared" si="25"/>
        <v>0</v>
      </c>
      <c r="S84" s="10">
        <v>0</v>
      </c>
      <c r="T84" s="30">
        <f t="shared" si="26"/>
        <v>0</v>
      </c>
    </row>
    <row r="85" spans="1:20" ht="16.5" customHeight="1" x14ac:dyDescent="0.3">
      <c r="A85" s="31" t="s">
        <v>1</v>
      </c>
      <c r="B85" s="31" t="s">
        <v>95</v>
      </c>
      <c r="C85" s="31" t="s">
        <v>51</v>
      </c>
      <c r="D85" s="31" t="s">
        <v>6</v>
      </c>
      <c r="E85" s="31"/>
      <c r="F85" s="31"/>
      <c r="G85" s="31"/>
      <c r="H85" s="31" t="s">
        <v>3</v>
      </c>
      <c r="I85" s="31" t="s">
        <v>4</v>
      </c>
      <c r="J85" s="31" t="s">
        <v>5</v>
      </c>
      <c r="K85" s="32" t="s">
        <v>102</v>
      </c>
      <c r="L85" s="33">
        <v>111034000</v>
      </c>
      <c r="M85" s="33">
        <v>0</v>
      </c>
      <c r="N85" s="33">
        <v>111034000</v>
      </c>
      <c r="O85" s="33">
        <v>0</v>
      </c>
      <c r="P85" s="34">
        <f t="shared" si="28"/>
        <v>0</v>
      </c>
      <c r="Q85" s="33">
        <v>0</v>
      </c>
      <c r="R85" s="30">
        <f t="shared" si="25"/>
        <v>0</v>
      </c>
      <c r="S85" s="33">
        <v>0</v>
      </c>
      <c r="T85" s="30">
        <f t="shared" si="26"/>
        <v>0</v>
      </c>
    </row>
    <row r="86" spans="1:20" s="24" customFormat="1" ht="16.5" customHeight="1" x14ac:dyDescent="0.3">
      <c r="A86" s="25" t="s">
        <v>103</v>
      </c>
      <c r="B86" s="25"/>
      <c r="C86" s="25"/>
      <c r="D86" s="25"/>
      <c r="E86" s="25"/>
      <c r="F86" s="25"/>
      <c r="G86" s="25"/>
      <c r="H86" s="25" t="s">
        <v>3</v>
      </c>
      <c r="I86" s="25" t="s">
        <v>4</v>
      </c>
      <c r="J86" s="25" t="s">
        <v>5</v>
      </c>
      <c r="K86" s="26" t="s">
        <v>104</v>
      </c>
      <c r="L86" s="12">
        <f>+L87+L95</f>
        <v>19872218000</v>
      </c>
      <c r="M86" s="12">
        <f t="shared" ref="M86:O86" si="33">+M87+M95</f>
        <v>16384237263.640001</v>
      </c>
      <c r="N86" s="12">
        <f t="shared" si="33"/>
        <v>3487980736.3600001</v>
      </c>
      <c r="O86" s="12">
        <f t="shared" si="33"/>
        <v>15060266776.640001</v>
      </c>
      <c r="P86" s="35">
        <f t="shared" si="28"/>
        <v>0.75785535246443059</v>
      </c>
      <c r="Q86" s="12">
        <v>6044781551.6499996</v>
      </c>
      <c r="R86" s="35">
        <f t="shared" si="25"/>
        <v>0.30418253018611208</v>
      </c>
      <c r="S86" s="12">
        <v>6044781551.6499996</v>
      </c>
      <c r="T86" s="35">
        <f t="shared" si="26"/>
        <v>0.30418253018611208</v>
      </c>
    </row>
    <row r="87" spans="1:20" s="24" customFormat="1" ht="15" customHeight="1" x14ac:dyDescent="0.3">
      <c r="A87" s="28" t="s">
        <v>103</v>
      </c>
      <c r="B87" s="28" t="s">
        <v>105</v>
      </c>
      <c r="C87" s="28"/>
      <c r="D87" s="28"/>
      <c r="E87" s="28"/>
      <c r="F87" s="28"/>
      <c r="G87" s="28"/>
      <c r="H87" s="28" t="s">
        <v>3</v>
      </c>
      <c r="I87" s="28" t="s">
        <v>4</v>
      </c>
      <c r="J87" s="28" t="s">
        <v>5</v>
      </c>
      <c r="K87" s="6" t="s">
        <v>106</v>
      </c>
      <c r="L87" s="10">
        <f>+L88</f>
        <v>12855916000</v>
      </c>
      <c r="M87" s="10">
        <f t="shared" ref="M87:O89" si="34">+M88</f>
        <v>11650551000.950001</v>
      </c>
      <c r="N87" s="10">
        <f t="shared" si="34"/>
        <v>1205364999.0500002</v>
      </c>
      <c r="O87" s="10">
        <f t="shared" si="34"/>
        <v>11209610732.950001</v>
      </c>
      <c r="P87" s="34">
        <f t="shared" si="28"/>
        <v>0.87194181518843161</v>
      </c>
      <c r="Q87" s="10">
        <v>3763115322.5700002</v>
      </c>
      <c r="R87" s="30">
        <f t="shared" si="25"/>
        <v>0.29271467879612778</v>
      </c>
      <c r="S87" s="10">
        <v>3763115322.5700002</v>
      </c>
      <c r="T87" s="30">
        <f t="shared" si="26"/>
        <v>0.29271467879612778</v>
      </c>
    </row>
    <row r="88" spans="1:20" s="24" customFormat="1" ht="15" customHeight="1" x14ac:dyDescent="0.3">
      <c r="A88" s="28" t="s">
        <v>103</v>
      </c>
      <c r="B88" s="28" t="s">
        <v>105</v>
      </c>
      <c r="C88" s="28" t="s">
        <v>107</v>
      </c>
      <c r="D88" s="28"/>
      <c r="E88" s="28"/>
      <c r="F88" s="28"/>
      <c r="G88" s="28"/>
      <c r="H88" s="28" t="s">
        <v>3</v>
      </c>
      <c r="I88" s="28" t="s">
        <v>4</v>
      </c>
      <c r="J88" s="28" t="s">
        <v>5</v>
      </c>
      <c r="K88" s="6" t="s">
        <v>108</v>
      </c>
      <c r="L88" s="10">
        <f>+L89</f>
        <v>12855916000</v>
      </c>
      <c r="M88" s="10">
        <f t="shared" si="34"/>
        <v>11650551000.950001</v>
      </c>
      <c r="N88" s="10">
        <f t="shared" si="34"/>
        <v>1205364999.0500002</v>
      </c>
      <c r="O88" s="10">
        <f t="shared" si="34"/>
        <v>11209610732.950001</v>
      </c>
      <c r="P88" s="34">
        <f t="shared" si="28"/>
        <v>0.87194181518843161</v>
      </c>
      <c r="Q88" s="10">
        <v>3763115322.5700002</v>
      </c>
      <c r="R88" s="30">
        <f t="shared" si="25"/>
        <v>0.29271467879612778</v>
      </c>
      <c r="S88" s="10">
        <v>3763115322.5700002</v>
      </c>
      <c r="T88" s="30">
        <f t="shared" si="26"/>
        <v>0.29271467879612778</v>
      </c>
    </row>
    <row r="89" spans="1:20" s="24" customFormat="1" ht="15" customHeight="1" x14ac:dyDescent="0.3">
      <c r="A89" s="28" t="s">
        <v>103</v>
      </c>
      <c r="B89" s="28" t="s">
        <v>105</v>
      </c>
      <c r="C89" s="28" t="s">
        <v>107</v>
      </c>
      <c r="D89" s="28" t="s">
        <v>109</v>
      </c>
      <c r="E89" s="28"/>
      <c r="F89" s="28"/>
      <c r="G89" s="28"/>
      <c r="H89" s="28" t="s">
        <v>3</v>
      </c>
      <c r="I89" s="28" t="s">
        <v>4</v>
      </c>
      <c r="J89" s="28" t="s">
        <v>5</v>
      </c>
      <c r="K89" s="6" t="s">
        <v>110</v>
      </c>
      <c r="L89" s="10">
        <f>+L90</f>
        <v>12855916000</v>
      </c>
      <c r="M89" s="10">
        <f t="shared" si="34"/>
        <v>11650551000.950001</v>
      </c>
      <c r="N89" s="10">
        <f t="shared" si="34"/>
        <v>1205364999.0500002</v>
      </c>
      <c r="O89" s="10">
        <f t="shared" si="34"/>
        <v>11209610732.950001</v>
      </c>
      <c r="P89" s="34">
        <f t="shared" si="28"/>
        <v>0.87194181518843161</v>
      </c>
      <c r="Q89" s="10">
        <v>3763115322.5700002</v>
      </c>
      <c r="R89" s="30">
        <f t="shared" si="25"/>
        <v>0.29271467879612778</v>
      </c>
      <c r="S89" s="10">
        <v>3763115322.5700002</v>
      </c>
      <c r="T89" s="30">
        <f t="shared" si="26"/>
        <v>0.29271467879612778</v>
      </c>
    </row>
    <row r="90" spans="1:20" s="24" customFormat="1" ht="15" customHeight="1" x14ac:dyDescent="0.3">
      <c r="A90" s="28" t="s">
        <v>103</v>
      </c>
      <c r="B90" s="28" t="s">
        <v>105</v>
      </c>
      <c r="C90" s="28" t="s">
        <v>107</v>
      </c>
      <c r="D90" s="28" t="s">
        <v>109</v>
      </c>
      <c r="E90" s="28" t="s">
        <v>111</v>
      </c>
      <c r="F90" s="28"/>
      <c r="G90" s="28"/>
      <c r="H90" s="28" t="s">
        <v>3</v>
      </c>
      <c r="I90" s="28" t="s">
        <v>4</v>
      </c>
      <c r="J90" s="28" t="s">
        <v>5</v>
      </c>
      <c r="K90" s="6" t="s">
        <v>112</v>
      </c>
      <c r="L90" s="10">
        <f>+L91+L93</f>
        <v>12855916000</v>
      </c>
      <c r="M90" s="10">
        <f t="shared" ref="M90:O90" si="35">+M91+M93</f>
        <v>11650551000.950001</v>
      </c>
      <c r="N90" s="10">
        <f t="shared" si="35"/>
        <v>1205364999.0500002</v>
      </c>
      <c r="O90" s="10">
        <f t="shared" si="35"/>
        <v>11209610732.950001</v>
      </c>
      <c r="P90" s="34">
        <f t="shared" si="28"/>
        <v>0.87194181518843161</v>
      </c>
      <c r="Q90" s="10">
        <v>3763115322.5700002</v>
      </c>
      <c r="R90" s="30">
        <f t="shared" si="25"/>
        <v>0.29271467879612778</v>
      </c>
      <c r="S90" s="10">
        <v>3763115322.5700002</v>
      </c>
      <c r="T90" s="30">
        <f t="shared" si="26"/>
        <v>0.29271467879612778</v>
      </c>
    </row>
    <row r="91" spans="1:20" s="24" customFormat="1" ht="15" customHeight="1" x14ac:dyDescent="0.3">
      <c r="A91" s="28" t="s">
        <v>103</v>
      </c>
      <c r="B91" s="28" t="s">
        <v>105</v>
      </c>
      <c r="C91" s="28" t="s">
        <v>107</v>
      </c>
      <c r="D91" s="28" t="s">
        <v>109</v>
      </c>
      <c r="E91" s="28" t="s">
        <v>111</v>
      </c>
      <c r="F91" s="28" t="s">
        <v>113</v>
      </c>
      <c r="G91" s="28"/>
      <c r="H91" s="28" t="s">
        <v>3</v>
      </c>
      <c r="I91" s="28" t="s">
        <v>4</v>
      </c>
      <c r="J91" s="28" t="s">
        <v>5</v>
      </c>
      <c r="K91" s="6" t="s">
        <v>114</v>
      </c>
      <c r="L91" s="10">
        <f>+L92</f>
        <v>3722815808</v>
      </c>
      <c r="M91" s="10">
        <f t="shared" ref="M91:O91" si="36">+M92</f>
        <v>3219626777.2800002</v>
      </c>
      <c r="N91" s="10">
        <f t="shared" si="36"/>
        <v>503189030.72000003</v>
      </c>
      <c r="O91" s="10">
        <f t="shared" si="36"/>
        <v>3052111009.2800002</v>
      </c>
      <c r="P91" s="34">
        <f t="shared" si="28"/>
        <v>0.81983938144919366</v>
      </c>
      <c r="Q91" s="10">
        <v>2755165309.8499999</v>
      </c>
      <c r="R91" s="30">
        <f t="shared" si="25"/>
        <v>0.74007564487326893</v>
      </c>
      <c r="S91" s="10">
        <v>2755165309.8499999</v>
      </c>
      <c r="T91" s="30">
        <f t="shared" si="26"/>
        <v>0.74007564487326893</v>
      </c>
    </row>
    <row r="92" spans="1:20" ht="16.5" customHeight="1" x14ac:dyDescent="0.3">
      <c r="A92" s="31" t="s">
        <v>103</v>
      </c>
      <c r="B92" s="31" t="s">
        <v>105</v>
      </c>
      <c r="C92" s="31" t="s">
        <v>107</v>
      </c>
      <c r="D92" s="31" t="s">
        <v>109</v>
      </c>
      <c r="E92" s="31" t="s">
        <v>111</v>
      </c>
      <c r="F92" s="31" t="s">
        <v>115</v>
      </c>
      <c r="G92" s="31" t="s">
        <v>31</v>
      </c>
      <c r="H92" s="31" t="s">
        <v>3</v>
      </c>
      <c r="I92" s="31" t="s">
        <v>4</v>
      </c>
      <c r="J92" s="31" t="s">
        <v>5</v>
      </c>
      <c r="K92" s="32" t="s">
        <v>118</v>
      </c>
      <c r="L92" s="33">
        <v>3722815808</v>
      </c>
      <c r="M92" s="33">
        <v>3219626777.2800002</v>
      </c>
      <c r="N92" s="33">
        <v>503189030.72000003</v>
      </c>
      <c r="O92" s="33">
        <v>3052111009.2800002</v>
      </c>
      <c r="P92" s="34">
        <f t="shared" si="28"/>
        <v>0.81983938144919366</v>
      </c>
      <c r="Q92" s="33">
        <v>1007950012.72</v>
      </c>
      <c r="R92" s="30">
        <f t="shared" si="25"/>
        <v>0.27074936411143552</v>
      </c>
      <c r="S92" s="33">
        <v>1007950012.72</v>
      </c>
      <c r="T92" s="30">
        <f t="shared" si="26"/>
        <v>0.27074936411143552</v>
      </c>
    </row>
    <row r="93" spans="1:20" s="24" customFormat="1" ht="15" customHeight="1" x14ac:dyDescent="0.3">
      <c r="A93" s="28" t="s">
        <v>103</v>
      </c>
      <c r="B93" s="28" t="s">
        <v>105</v>
      </c>
      <c r="C93" s="28" t="s">
        <v>107</v>
      </c>
      <c r="D93" s="28" t="s">
        <v>109</v>
      </c>
      <c r="E93" s="28" t="s">
        <v>111</v>
      </c>
      <c r="F93" s="28" t="s">
        <v>115</v>
      </c>
      <c r="G93" s="28"/>
      <c r="H93" s="28" t="s">
        <v>3</v>
      </c>
      <c r="I93" s="28" t="s">
        <v>4</v>
      </c>
      <c r="J93" s="28" t="s">
        <v>5</v>
      </c>
      <c r="K93" s="6" t="s">
        <v>116</v>
      </c>
      <c r="L93" s="10">
        <f>+L94</f>
        <v>9133100192</v>
      </c>
      <c r="M93" s="10">
        <f t="shared" ref="M93:O93" si="37">+M94</f>
        <v>8430924223.6700001</v>
      </c>
      <c r="N93" s="10">
        <f t="shared" si="37"/>
        <v>702175968.33000004</v>
      </c>
      <c r="O93" s="10">
        <f t="shared" si="37"/>
        <v>8157499723.6700001</v>
      </c>
      <c r="P93" s="34">
        <f t="shared" si="28"/>
        <v>0.89317970373471189</v>
      </c>
      <c r="Q93" s="10">
        <v>1007950012.72</v>
      </c>
      <c r="R93" s="30">
        <f t="shared" si="25"/>
        <v>0.11036230759878211</v>
      </c>
      <c r="S93" s="10">
        <v>1007950012.72</v>
      </c>
      <c r="T93" s="30">
        <f t="shared" si="26"/>
        <v>0.11036230759878211</v>
      </c>
    </row>
    <row r="94" spans="1:20" ht="16.5" customHeight="1" x14ac:dyDescent="0.3">
      <c r="A94" s="31" t="s">
        <v>103</v>
      </c>
      <c r="B94" s="31" t="s">
        <v>105</v>
      </c>
      <c r="C94" s="31" t="s">
        <v>107</v>
      </c>
      <c r="D94" s="31" t="s">
        <v>109</v>
      </c>
      <c r="E94" s="31" t="s">
        <v>111</v>
      </c>
      <c r="F94" s="31" t="s">
        <v>113</v>
      </c>
      <c r="G94" s="31" t="s">
        <v>31</v>
      </c>
      <c r="H94" s="31" t="s">
        <v>3</v>
      </c>
      <c r="I94" s="31" t="s">
        <v>4</v>
      </c>
      <c r="J94" s="31" t="s">
        <v>5</v>
      </c>
      <c r="K94" s="32" t="s">
        <v>117</v>
      </c>
      <c r="L94" s="33">
        <v>9133100192</v>
      </c>
      <c r="M94" s="33">
        <v>8430924223.6700001</v>
      </c>
      <c r="N94" s="33">
        <v>702175968.33000004</v>
      </c>
      <c r="O94" s="33">
        <v>8157499723.6700001</v>
      </c>
      <c r="P94" s="34">
        <f t="shared" si="28"/>
        <v>0.89317970373471189</v>
      </c>
      <c r="Q94" s="33">
        <v>2755165309.8499999</v>
      </c>
      <c r="R94" s="30">
        <f t="shared" si="25"/>
        <v>0.30166813589358682</v>
      </c>
      <c r="S94" s="33">
        <v>2755165309.8499999</v>
      </c>
      <c r="T94" s="30">
        <f t="shared" si="26"/>
        <v>0.30166813589358682</v>
      </c>
    </row>
    <row r="95" spans="1:20" s="24" customFormat="1" ht="15" customHeight="1" x14ac:dyDescent="0.3">
      <c r="A95" s="28" t="s">
        <v>103</v>
      </c>
      <c r="B95" s="28" t="s">
        <v>119</v>
      </c>
      <c r="C95" s="28"/>
      <c r="D95" s="28"/>
      <c r="E95" s="28"/>
      <c r="F95" s="28"/>
      <c r="G95" s="28"/>
      <c r="H95" s="28" t="s">
        <v>3</v>
      </c>
      <c r="I95" s="28" t="s">
        <v>4</v>
      </c>
      <c r="J95" s="28" t="s">
        <v>5</v>
      </c>
      <c r="K95" s="6" t="s">
        <v>120</v>
      </c>
      <c r="L95" s="10">
        <f>+L96</f>
        <v>7016302000</v>
      </c>
      <c r="M95" s="10">
        <f t="shared" ref="M95:O97" si="38">+M96</f>
        <v>4733686262.6900005</v>
      </c>
      <c r="N95" s="10">
        <f t="shared" si="38"/>
        <v>2282615737.3099999</v>
      </c>
      <c r="O95" s="10">
        <f t="shared" si="38"/>
        <v>3850656043.6900001</v>
      </c>
      <c r="P95" s="34">
        <f t="shared" si="28"/>
        <v>0.54881560737978496</v>
      </c>
      <c r="Q95" s="10">
        <v>2281666229.0799999</v>
      </c>
      <c r="R95" s="30">
        <f t="shared" si="25"/>
        <v>0.32519498577455758</v>
      </c>
      <c r="S95" s="10">
        <v>2281666229.0799999</v>
      </c>
      <c r="T95" s="30">
        <f t="shared" si="26"/>
        <v>0.32519498577455758</v>
      </c>
    </row>
    <row r="96" spans="1:20" s="24" customFormat="1" ht="15" customHeight="1" x14ac:dyDescent="0.3">
      <c r="A96" s="28" t="s">
        <v>103</v>
      </c>
      <c r="B96" s="28" t="s">
        <v>119</v>
      </c>
      <c r="C96" s="28" t="s">
        <v>107</v>
      </c>
      <c r="D96" s="28"/>
      <c r="E96" s="28"/>
      <c r="F96" s="28"/>
      <c r="G96" s="28"/>
      <c r="H96" s="28" t="s">
        <v>3</v>
      </c>
      <c r="I96" s="28" t="s">
        <v>4</v>
      </c>
      <c r="J96" s="28" t="s">
        <v>5</v>
      </c>
      <c r="K96" s="6" t="s">
        <v>108</v>
      </c>
      <c r="L96" s="10">
        <f>+L97</f>
        <v>7016302000</v>
      </c>
      <c r="M96" s="10">
        <f t="shared" si="38"/>
        <v>4733686262.6900005</v>
      </c>
      <c r="N96" s="10">
        <f t="shared" si="38"/>
        <v>2282615737.3099999</v>
      </c>
      <c r="O96" s="10">
        <f t="shared" si="38"/>
        <v>3850656043.6900001</v>
      </c>
      <c r="P96" s="34">
        <f t="shared" si="28"/>
        <v>0.54881560737978496</v>
      </c>
      <c r="Q96" s="10">
        <v>2281666229.0799999</v>
      </c>
      <c r="R96" s="30">
        <f t="shared" si="25"/>
        <v>0.32519498577455758</v>
      </c>
      <c r="S96" s="10">
        <v>2281666229.0799999</v>
      </c>
      <c r="T96" s="30">
        <f t="shared" si="26"/>
        <v>0.32519498577455758</v>
      </c>
    </row>
    <row r="97" spans="1:20" s="24" customFormat="1" ht="15" customHeight="1" x14ac:dyDescent="0.3">
      <c r="A97" s="28" t="s">
        <v>103</v>
      </c>
      <c r="B97" s="28" t="s">
        <v>119</v>
      </c>
      <c r="C97" s="28" t="s">
        <v>107</v>
      </c>
      <c r="D97" s="28" t="s">
        <v>121</v>
      </c>
      <c r="E97" s="28" t="s">
        <v>0</v>
      </c>
      <c r="F97" s="28" t="s">
        <v>0</v>
      </c>
      <c r="G97" s="28" t="s">
        <v>0</v>
      </c>
      <c r="H97" s="28" t="s">
        <v>3</v>
      </c>
      <c r="I97" s="28" t="s">
        <v>4</v>
      </c>
      <c r="J97" s="28" t="s">
        <v>5</v>
      </c>
      <c r="K97" s="6" t="s">
        <v>122</v>
      </c>
      <c r="L97" s="10">
        <f>+L98</f>
        <v>7016302000</v>
      </c>
      <c r="M97" s="10">
        <f t="shared" si="38"/>
        <v>4733686262.6900005</v>
      </c>
      <c r="N97" s="10">
        <f t="shared" si="38"/>
        <v>2282615737.3099999</v>
      </c>
      <c r="O97" s="10">
        <f t="shared" si="38"/>
        <v>3850656043.6900001</v>
      </c>
      <c r="P97" s="34">
        <f t="shared" si="28"/>
        <v>0.54881560737978496</v>
      </c>
      <c r="Q97" s="10">
        <v>2281666229.0799999</v>
      </c>
      <c r="R97" s="30">
        <f t="shared" si="25"/>
        <v>0.32519498577455758</v>
      </c>
      <c r="S97" s="10">
        <v>2281666229.0799999</v>
      </c>
      <c r="T97" s="30">
        <f t="shared" si="26"/>
        <v>0.32519498577455758</v>
      </c>
    </row>
    <row r="98" spans="1:20" s="24" customFormat="1" ht="15" customHeight="1" x14ac:dyDescent="0.3">
      <c r="A98" s="28" t="s">
        <v>103</v>
      </c>
      <c r="B98" s="28" t="s">
        <v>119</v>
      </c>
      <c r="C98" s="28" t="s">
        <v>107</v>
      </c>
      <c r="D98" s="28" t="s">
        <v>121</v>
      </c>
      <c r="E98" s="28" t="s">
        <v>123</v>
      </c>
      <c r="F98" s="28"/>
      <c r="G98" s="28"/>
      <c r="H98" s="28" t="s">
        <v>3</v>
      </c>
      <c r="I98" s="28" t="s">
        <v>4</v>
      </c>
      <c r="J98" s="28" t="s">
        <v>5</v>
      </c>
      <c r="K98" s="6" t="s">
        <v>124</v>
      </c>
      <c r="L98" s="10">
        <f>+L99+L101+L103+L105+L107</f>
        <v>7016302000</v>
      </c>
      <c r="M98" s="10">
        <f t="shared" ref="M98:O98" si="39">+M99+M101+M103+M105+M107</f>
        <v>4733686262.6900005</v>
      </c>
      <c r="N98" s="10">
        <f t="shared" si="39"/>
        <v>2282615737.3099999</v>
      </c>
      <c r="O98" s="10">
        <f t="shared" si="39"/>
        <v>3850656043.6900001</v>
      </c>
      <c r="P98" s="34">
        <f t="shared" si="28"/>
        <v>0.54881560737978496</v>
      </c>
      <c r="Q98" s="10">
        <v>2281666229.0799999</v>
      </c>
      <c r="R98" s="30">
        <f t="shared" si="25"/>
        <v>0.32519498577455758</v>
      </c>
      <c r="S98" s="10">
        <v>2281666229.0799999</v>
      </c>
      <c r="T98" s="30">
        <f t="shared" si="26"/>
        <v>0.32519498577455758</v>
      </c>
    </row>
    <row r="99" spans="1:20" s="24" customFormat="1" ht="15" customHeight="1" x14ac:dyDescent="0.3">
      <c r="A99" s="28" t="s">
        <v>103</v>
      </c>
      <c r="B99" s="28" t="s">
        <v>119</v>
      </c>
      <c r="C99" s="28" t="s">
        <v>107</v>
      </c>
      <c r="D99" s="28" t="s">
        <v>121</v>
      </c>
      <c r="E99" s="28" t="s">
        <v>123</v>
      </c>
      <c r="F99" s="28" t="s">
        <v>125</v>
      </c>
      <c r="G99" s="28"/>
      <c r="H99" s="28" t="s">
        <v>3</v>
      </c>
      <c r="I99" s="28" t="s">
        <v>4</v>
      </c>
      <c r="J99" s="28" t="s">
        <v>5</v>
      </c>
      <c r="K99" s="6" t="s">
        <v>126</v>
      </c>
      <c r="L99" s="10">
        <f>+L100</f>
        <v>40252800</v>
      </c>
      <c r="M99" s="10">
        <f t="shared" ref="M99:O99" si="40">+M100</f>
        <v>40233052</v>
      </c>
      <c r="N99" s="10">
        <f t="shared" si="40"/>
        <v>19748</v>
      </c>
      <c r="O99" s="10">
        <f t="shared" si="40"/>
        <v>40233052</v>
      </c>
      <c r="P99" s="34">
        <f t="shared" si="28"/>
        <v>0.99950940058828208</v>
      </c>
      <c r="Q99" s="10">
        <v>3392991</v>
      </c>
      <c r="R99" s="30">
        <f t="shared" si="25"/>
        <v>8.4292049248747919E-2</v>
      </c>
      <c r="S99" s="10">
        <v>3392991</v>
      </c>
      <c r="T99" s="30">
        <f t="shared" si="26"/>
        <v>8.4292049248747919E-2</v>
      </c>
    </row>
    <row r="100" spans="1:20" ht="16.5" customHeight="1" x14ac:dyDescent="0.3">
      <c r="A100" s="31" t="s">
        <v>103</v>
      </c>
      <c r="B100" s="31" t="s">
        <v>119</v>
      </c>
      <c r="C100" s="31" t="s">
        <v>107</v>
      </c>
      <c r="D100" s="31" t="s">
        <v>121</v>
      </c>
      <c r="E100" s="31" t="s">
        <v>123</v>
      </c>
      <c r="F100" s="31" t="s">
        <v>125</v>
      </c>
      <c r="G100" s="31" t="s">
        <v>31</v>
      </c>
      <c r="H100" s="31" t="s">
        <v>3</v>
      </c>
      <c r="I100" s="31" t="s">
        <v>4</v>
      </c>
      <c r="J100" s="31" t="s">
        <v>5</v>
      </c>
      <c r="K100" s="32" t="s">
        <v>135</v>
      </c>
      <c r="L100" s="33">
        <v>40252800</v>
      </c>
      <c r="M100" s="33">
        <v>40233052</v>
      </c>
      <c r="N100" s="33">
        <v>19748</v>
      </c>
      <c r="O100" s="33">
        <v>40233052</v>
      </c>
      <c r="P100" s="34">
        <f t="shared" si="28"/>
        <v>0.99950940058828208</v>
      </c>
      <c r="Q100" s="33">
        <v>3392991</v>
      </c>
      <c r="R100" s="30">
        <f t="shared" si="25"/>
        <v>8.4292049248747919E-2</v>
      </c>
      <c r="S100" s="33">
        <v>3392991</v>
      </c>
      <c r="T100" s="30">
        <f t="shared" si="26"/>
        <v>8.4292049248747919E-2</v>
      </c>
    </row>
    <row r="101" spans="1:20" s="24" customFormat="1" ht="15" customHeight="1" x14ac:dyDescent="0.3">
      <c r="A101" s="28" t="s">
        <v>103</v>
      </c>
      <c r="B101" s="28" t="s">
        <v>119</v>
      </c>
      <c r="C101" s="28" t="s">
        <v>107</v>
      </c>
      <c r="D101" s="28" t="s">
        <v>121</v>
      </c>
      <c r="E101" s="28" t="s">
        <v>123</v>
      </c>
      <c r="F101" s="28" t="s">
        <v>127</v>
      </c>
      <c r="G101" s="28"/>
      <c r="H101" s="28" t="s">
        <v>3</v>
      </c>
      <c r="I101" s="28" t="s">
        <v>4</v>
      </c>
      <c r="J101" s="28" t="s">
        <v>5</v>
      </c>
      <c r="K101" s="6" t="s">
        <v>128</v>
      </c>
      <c r="L101" s="10">
        <f>+L102</f>
        <v>3866986299</v>
      </c>
      <c r="M101" s="10">
        <f t="shared" ref="M101:O101" si="41">+M102</f>
        <v>2882561523.6900001</v>
      </c>
      <c r="N101" s="10">
        <f t="shared" si="41"/>
        <v>984424775.30999994</v>
      </c>
      <c r="O101" s="10">
        <f t="shared" si="41"/>
        <v>2198064140.6900001</v>
      </c>
      <c r="P101" s="34">
        <f t="shared" si="28"/>
        <v>0.56841787654081366</v>
      </c>
      <c r="Q101" s="10">
        <v>1784475833.6800001</v>
      </c>
      <c r="R101" s="30">
        <f t="shared" si="25"/>
        <v>0.46146422451547459</v>
      </c>
      <c r="S101" s="10">
        <v>1784475833.6800001</v>
      </c>
      <c r="T101" s="30">
        <f t="shared" si="26"/>
        <v>0.46146422451547459</v>
      </c>
    </row>
    <row r="102" spans="1:20" ht="16.5" customHeight="1" x14ac:dyDescent="0.3">
      <c r="A102" s="31" t="s">
        <v>103</v>
      </c>
      <c r="B102" s="31" t="s">
        <v>119</v>
      </c>
      <c r="C102" s="31" t="s">
        <v>107</v>
      </c>
      <c r="D102" s="31" t="s">
        <v>121</v>
      </c>
      <c r="E102" s="31" t="s">
        <v>123</v>
      </c>
      <c r="F102" s="31" t="s">
        <v>127</v>
      </c>
      <c r="G102" s="31" t="s">
        <v>31</v>
      </c>
      <c r="H102" s="31" t="s">
        <v>3</v>
      </c>
      <c r="I102" s="31" t="s">
        <v>4</v>
      </c>
      <c r="J102" s="31" t="s">
        <v>5</v>
      </c>
      <c r="K102" s="32" t="s">
        <v>136</v>
      </c>
      <c r="L102" s="33">
        <v>3866986299</v>
      </c>
      <c r="M102" s="33">
        <v>2882561523.6900001</v>
      </c>
      <c r="N102" s="33">
        <v>984424775.30999994</v>
      </c>
      <c r="O102" s="33">
        <v>2198064140.6900001</v>
      </c>
      <c r="P102" s="34">
        <f t="shared" si="28"/>
        <v>0.56841787654081366</v>
      </c>
      <c r="Q102" s="33">
        <v>1784475833.6800001</v>
      </c>
      <c r="R102" s="30">
        <f t="shared" si="25"/>
        <v>0.46146422451547459</v>
      </c>
      <c r="S102" s="33">
        <v>1784475833.6800001</v>
      </c>
      <c r="T102" s="30">
        <f t="shared" si="26"/>
        <v>0.46146422451547459</v>
      </c>
    </row>
    <row r="103" spans="1:20" s="24" customFormat="1" ht="15" customHeight="1" x14ac:dyDescent="0.3">
      <c r="A103" s="28" t="s">
        <v>103</v>
      </c>
      <c r="B103" s="28" t="s">
        <v>119</v>
      </c>
      <c r="C103" s="28" t="s">
        <v>107</v>
      </c>
      <c r="D103" s="28" t="s">
        <v>121</v>
      </c>
      <c r="E103" s="28" t="s">
        <v>123</v>
      </c>
      <c r="F103" s="28" t="s">
        <v>129</v>
      </c>
      <c r="G103" s="28"/>
      <c r="H103" s="28" t="s">
        <v>3</v>
      </c>
      <c r="I103" s="28" t="s">
        <v>4</v>
      </c>
      <c r="J103" s="28" t="s">
        <v>5</v>
      </c>
      <c r="K103" s="6" t="s">
        <v>130</v>
      </c>
      <c r="L103" s="10">
        <f>+L104</f>
        <v>2298050901</v>
      </c>
      <c r="M103" s="10">
        <f t="shared" ref="M103:O103" si="42">+M104</f>
        <v>1390537499</v>
      </c>
      <c r="N103" s="10">
        <f t="shared" si="42"/>
        <v>907513402</v>
      </c>
      <c r="O103" s="10">
        <f t="shared" si="42"/>
        <v>1192004663</v>
      </c>
      <c r="P103" s="34">
        <f t="shared" si="28"/>
        <v>0.51870246324017344</v>
      </c>
      <c r="Q103" s="10">
        <v>434021836.39999998</v>
      </c>
      <c r="R103" s="30">
        <f t="shared" si="25"/>
        <v>0.1888651971160146</v>
      </c>
      <c r="S103" s="10">
        <v>434021836.39999998</v>
      </c>
      <c r="T103" s="30">
        <f t="shared" si="26"/>
        <v>0.1888651971160146</v>
      </c>
    </row>
    <row r="104" spans="1:20" ht="16.5" customHeight="1" x14ac:dyDescent="0.3">
      <c r="A104" s="31" t="s">
        <v>103</v>
      </c>
      <c r="B104" s="31" t="s">
        <v>119</v>
      </c>
      <c r="C104" s="31" t="s">
        <v>107</v>
      </c>
      <c r="D104" s="31" t="s">
        <v>121</v>
      </c>
      <c r="E104" s="31" t="s">
        <v>123</v>
      </c>
      <c r="F104" s="31" t="s">
        <v>129</v>
      </c>
      <c r="G104" s="31" t="s">
        <v>31</v>
      </c>
      <c r="H104" s="31" t="s">
        <v>3</v>
      </c>
      <c r="I104" s="31" t="s">
        <v>4</v>
      </c>
      <c r="J104" s="31" t="s">
        <v>5</v>
      </c>
      <c r="K104" s="32" t="s">
        <v>137</v>
      </c>
      <c r="L104" s="33">
        <v>2298050901</v>
      </c>
      <c r="M104" s="33">
        <v>1390537499</v>
      </c>
      <c r="N104" s="33">
        <v>907513402</v>
      </c>
      <c r="O104" s="33">
        <v>1192004663</v>
      </c>
      <c r="P104" s="34">
        <f t="shared" si="28"/>
        <v>0.51870246324017344</v>
      </c>
      <c r="Q104" s="33">
        <v>434021836.39999998</v>
      </c>
      <c r="R104" s="30">
        <f t="shared" si="25"/>
        <v>0.1888651971160146</v>
      </c>
      <c r="S104" s="33">
        <v>434021836.39999998</v>
      </c>
      <c r="T104" s="30">
        <f t="shared" si="26"/>
        <v>0.1888651971160146</v>
      </c>
    </row>
    <row r="105" spans="1:20" s="24" customFormat="1" ht="15" customHeight="1" x14ac:dyDescent="0.3">
      <c r="A105" s="28" t="s">
        <v>103</v>
      </c>
      <c r="B105" s="28" t="s">
        <v>119</v>
      </c>
      <c r="C105" s="28" t="s">
        <v>107</v>
      </c>
      <c r="D105" s="28" t="s">
        <v>121</v>
      </c>
      <c r="E105" s="28" t="s">
        <v>123</v>
      </c>
      <c r="F105" s="28" t="s">
        <v>131</v>
      </c>
      <c r="G105" s="28"/>
      <c r="H105" s="28" t="s">
        <v>3</v>
      </c>
      <c r="I105" s="28" t="s">
        <v>4</v>
      </c>
      <c r="J105" s="28" t="s">
        <v>5</v>
      </c>
      <c r="K105" s="6" t="s">
        <v>132</v>
      </c>
      <c r="L105" s="10">
        <f>+L106</f>
        <v>474412000</v>
      </c>
      <c r="M105" s="10">
        <f t="shared" ref="M105:O105" si="43">+M106</f>
        <v>420352664</v>
      </c>
      <c r="N105" s="10">
        <f t="shared" si="43"/>
        <v>54059336</v>
      </c>
      <c r="O105" s="10">
        <f t="shared" si="43"/>
        <v>420352664</v>
      </c>
      <c r="P105" s="34">
        <f t="shared" si="28"/>
        <v>0.8860498132424981</v>
      </c>
      <c r="Q105" s="10">
        <v>59774044</v>
      </c>
      <c r="R105" s="30">
        <f t="shared" si="25"/>
        <v>0.12599606249420334</v>
      </c>
      <c r="S105" s="10">
        <v>59774044</v>
      </c>
      <c r="T105" s="30">
        <f t="shared" si="26"/>
        <v>0.12599606249420334</v>
      </c>
    </row>
    <row r="106" spans="1:20" ht="16.5" customHeight="1" x14ac:dyDescent="0.3">
      <c r="A106" s="31" t="s">
        <v>103</v>
      </c>
      <c r="B106" s="31" t="s">
        <v>119</v>
      </c>
      <c r="C106" s="31" t="s">
        <v>107</v>
      </c>
      <c r="D106" s="31" t="s">
        <v>121</v>
      </c>
      <c r="E106" s="31" t="s">
        <v>123</v>
      </c>
      <c r="F106" s="31" t="s">
        <v>131</v>
      </c>
      <c r="G106" s="31" t="s">
        <v>31</v>
      </c>
      <c r="H106" s="31" t="s">
        <v>3</v>
      </c>
      <c r="I106" s="31" t="s">
        <v>4</v>
      </c>
      <c r="J106" s="31" t="s">
        <v>5</v>
      </c>
      <c r="K106" s="32" t="s">
        <v>138</v>
      </c>
      <c r="L106" s="33">
        <v>474412000</v>
      </c>
      <c r="M106" s="33">
        <v>420352664</v>
      </c>
      <c r="N106" s="33">
        <v>54059336</v>
      </c>
      <c r="O106" s="33">
        <v>420352664</v>
      </c>
      <c r="P106" s="34">
        <f t="shared" si="28"/>
        <v>0.8860498132424981</v>
      </c>
      <c r="Q106" s="33">
        <v>59774044</v>
      </c>
      <c r="R106" s="30">
        <f t="shared" si="25"/>
        <v>0.12599606249420334</v>
      </c>
      <c r="S106" s="33">
        <v>59774044</v>
      </c>
      <c r="T106" s="30">
        <f t="shared" si="26"/>
        <v>0.12599606249420334</v>
      </c>
    </row>
    <row r="107" spans="1:20" s="24" customFormat="1" ht="15" customHeight="1" x14ac:dyDescent="0.3">
      <c r="A107" s="28" t="s">
        <v>103</v>
      </c>
      <c r="B107" s="28" t="s">
        <v>119</v>
      </c>
      <c r="C107" s="28" t="s">
        <v>107</v>
      </c>
      <c r="D107" s="28" t="s">
        <v>121</v>
      </c>
      <c r="E107" s="28" t="s">
        <v>123</v>
      </c>
      <c r="F107" s="28" t="s">
        <v>133</v>
      </c>
      <c r="G107" s="28"/>
      <c r="H107" s="28" t="s">
        <v>3</v>
      </c>
      <c r="I107" s="28" t="s">
        <v>4</v>
      </c>
      <c r="J107" s="28" t="s">
        <v>5</v>
      </c>
      <c r="K107" s="6" t="s">
        <v>134</v>
      </c>
      <c r="L107" s="10">
        <f>+L108</f>
        <v>336600000</v>
      </c>
      <c r="M107" s="10">
        <f t="shared" ref="M107:O107" si="44">+M108</f>
        <v>1524</v>
      </c>
      <c r="N107" s="10">
        <f t="shared" si="44"/>
        <v>336598476</v>
      </c>
      <c r="O107" s="10">
        <f t="shared" si="44"/>
        <v>1524</v>
      </c>
      <c r="P107" s="34">
        <f t="shared" si="28"/>
        <v>4.5276292335115869E-6</v>
      </c>
      <c r="Q107" s="10">
        <v>1524</v>
      </c>
      <c r="R107" s="30">
        <f t="shared" si="25"/>
        <v>4.5276292335115869E-6</v>
      </c>
      <c r="S107" s="10">
        <v>1524</v>
      </c>
      <c r="T107" s="30">
        <f t="shared" si="26"/>
        <v>4.5276292335115869E-6</v>
      </c>
    </row>
    <row r="108" spans="1:20" ht="16.5" customHeight="1" x14ac:dyDescent="0.3">
      <c r="A108" s="31" t="s">
        <v>103</v>
      </c>
      <c r="B108" s="31" t="s">
        <v>119</v>
      </c>
      <c r="C108" s="31" t="s">
        <v>107</v>
      </c>
      <c r="D108" s="31" t="s">
        <v>121</v>
      </c>
      <c r="E108" s="31" t="s">
        <v>123</v>
      </c>
      <c r="F108" s="31" t="s">
        <v>133</v>
      </c>
      <c r="G108" s="31" t="s">
        <v>31</v>
      </c>
      <c r="H108" s="31" t="s">
        <v>3</v>
      </c>
      <c r="I108" s="31" t="s">
        <v>4</v>
      </c>
      <c r="J108" s="31" t="s">
        <v>5</v>
      </c>
      <c r="K108" s="32" t="s">
        <v>139</v>
      </c>
      <c r="L108" s="33">
        <v>336600000</v>
      </c>
      <c r="M108" s="33">
        <v>1524</v>
      </c>
      <c r="N108" s="33">
        <v>336598476</v>
      </c>
      <c r="O108" s="33">
        <v>1524</v>
      </c>
      <c r="P108" s="34">
        <f t="shared" si="28"/>
        <v>4.5276292335115869E-6</v>
      </c>
      <c r="Q108" s="33">
        <v>1524</v>
      </c>
      <c r="R108" s="30">
        <f t="shared" si="25"/>
        <v>4.5276292335115869E-6</v>
      </c>
      <c r="S108" s="33">
        <v>1524</v>
      </c>
      <c r="T108" s="30">
        <f t="shared" si="26"/>
        <v>4.5276292335115869E-6</v>
      </c>
    </row>
    <row r="109" spans="1:20" x14ac:dyDescent="0.3">
      <c r="A109" s="14" t="s">
        <v>154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3">
        <f>+L86+L7</f>
        <v>59074191000</v>
      </c>
      <c r="M109" s="13">
        <f>+M86+M7</f>
        <v>55185270947.169998</v>
      </c>
      <c r="N109" s="13">
        <f t="shared" ref="N109:S109" si="45">+N86+N7</f>
        <v>3888920052.8299999</v>
      </c>
      <c r="O109" s="13">
        <f t="shared" si="45"/>
        <v>33123367682.25</v>
      </c>
      <c r="P109" s="35">
        <f t="shared" si="28"/>
        <v>0.56070793558984156</v>
      </c>
      <c r="Q109" s="13">
        <f t="shared" si="45"/>
        <v>23610955276.449997</v>
      </c>
      <c r="R109" s="27">
        <f t="shared" si="25"/>
        <v>0.39968309132578722</v>
      </c>
      <c r="S109" s="13">
        <f t="shared" si="45"/>
        <v>23610955276.449997</v>
      </c>
      <c r="T109" s="27">
        <f t="shared" si="26"/>
        <v>0.39968309132578722</v>
      </c>
    </row>
    <row r="110" spans="1:20" x14ac:dyDescent="0.3">
      <c r="B110" s="6" t="s">
        <v>155</v>
      </c>
      <c r="L110" s="36"/>
      <c r="Q110" s="7"/>
      <c r="S110" s="7"/>
    </row>
    <row r="113" spans="1:20" x14ac:dyDescent="0.3">
      <c r="A113" s="23" t="s">
        <v>0</v>
      </c>
      <c r="B113" s="23" t="s">
        <v>0</v>
      </c>
      <c r="C113" s="23" t="s">
        <v>0</v>
      </c>
      <c r="D113" s="23" t="s">
        <v>0</v>
      </c>
      <c r="E113" s="23" t="s">
        <v>0</v>
      </c>
      <c r="F113" s="23" t="s">
        <v>0</v>
      </c>
      <c r="G113" s="23" t="s">
        <v>0</v>
      </c>
      <c r="H113" s="23" t="s">
        <v>0</v>
      </c>
      <c r="I113" s="23" t="s">
        <v>0</v>
      </c>
      <c r="J113" s="23" t="s">
        <v>0</v>
      </c>
      <c r="K113" s="23" t="s">
        <v>0</v>
      </c>
      <c r="L113" s="23" t="s">
        <v>0</v>
      </c>
      <c r="M113" s="23" t="s">
        <v>0</v>
      </c>
      <c r="N113" s="23" t="s">
        <v>0</v>
      </c>
      <c r="O113" s="23" t="s">
        <v>0</v>
      </c>
      <c r="Q113" s="23" t="s">
        <v>0</v>
      </c>
      <c r="R113" s="23" t="s">
        <v>0</v>
      </c>
      <c r="S113" s="23" t="s">
        <v>0</v>
      </c>
      <c r="T113" s="23" t="s">
        <v>0</v>
      </c>
    </row>
    <row r="114" spans="1:20" ht="0" hidden="1" customHeight="1" x14ac:dyDescent="0.3"/>
  </sheetData>
  <mergeCells count="15">
    <mergeCell ref="N5:N6"/>
    <mergeCell ref="S5:T5"/>
    <mergeCell ref="A109:K109"/>
    <mergeCell ref="A1:T1"/>
    <mergeCell ref="A2:T2"/>
    <mergeCell ref="A5:A6"/>
    <mergeCell ref="B5:G6"/>
    <mergeCell ref="H5:H6"/>
    <mergeCell ref="I5:I6"/>
    <mergeCell ref="O5:P5"/>
    <mergeCell ref="Q5:R5"/>
    <mergeCell ref="J5:J6"/>
    <mergeCell ref="K5:K6"/>
    <mergeCell ref="L5:L6"/>
    <mergeCell ref="M5:M6"/>
  </mergeCells>
  <pageMargins left="0.39370078740157483" right="0.39370078740157483" top="0.39370078740157483" bottom="0.70866141732283472" header="0.39370078740157483" footer="0.39370078740157483"/>
  <pageSetup paperSize="5" scale="80" orientation="landscape" horizontalDpi="300" verticalDpi="300" r:id="rId1"/>
  <headerFooter alignWithMargins="0">
    <oddHeader>&amp;R&amp;"Aptos"&amp;10&amp;KFF0000 Información pública&amp;1#_x000D_</oddHeader>
    <oddFooter>&amp;R&amp;"Arial,Normal"&amp;8 Página &amp;"-,Normal"&amp;P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</vt:lpstr>
      <vt:lpstr>ejecución!Área_de_impresión</vt:lpstr>
      <vt:lpstr>ejecución!Títulos_a_imprimir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2026-07-01T20:47:04Z</cp:lastPrinted>
  <dcterms:created xsi:type="dcterms:W3CDTF">2026-07-01T19:52:32Z</dcterms:created>
  <dcterms:modified xsi:type="dcterms:W3CDTF">2026-07-01T20:54:04Z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2026-07-01T20:16:10Z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f79006a3-d6a1-456c-8e6f-e918ff72cace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