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updateLinks="always" codeName="ThisWorkbook" autoCompressPictures="0"/>
  <mc:AlternateContent xmlns:mc="http://schemas.openxmlformats.org/markup-compatibility/2006">
    <mc:Choice Requires="x15">
      <x15ac:absPath xmlns:x15ac="http://schemas.microsoft.com/office/spreadsheetml/2010/11/ac" url="D:\Users\juan.velasco\Desktop\Documentos para cargar\"/>
    </mc:Choice>
  </mc:AlternateContent>
  <xr:revisionPtr revIDLastSave="0" documentId="8_{6A26E5D6-4172-453E-ACE5-888DEB141DE5}" xr6:coauthVersionLast="47" xr6:coauthVersionMax="47" xr10:uidLastSave="{00000000-0000-0000-0000-000000000000}"/>
  <bookViews>
    <workbookView xWindow="-120" yWindow="-120" windowWidth="20730" windowHeight="11160" tabRatio="675" xr2:uid="{00000000-000D-0000-FFFF-FFFF00000000}"/>
  </bookViews>
  <sheets>
    <sheet name="F1.1- Ingresos E.P" sheetId="8" r:id="rId1"/>
    <sheet name="F1.1A - Cálculo I-E.P" sheetId="17" r:id="rId2"/>
    <sheet name="F2- Gasto" sheetId="18" r:id="rId3"/>
    <sheet name="F3-Clas. Económ" sheetId="16" r:id="rId4"/>
    <sheet name="F4- Planta" sheetId="19" r:id="rId5"/>
    <sheet name="F4A - Nómina" sheetId="20" r:id="rId6"/>
  </sheets>
  <externalReferences>
    <externalReference r:id="rId7"/>
    <externalReference r:id="rId8"/>
    <externalReference r:id="rId9"/>
    <externalReference r:id="rId10"/>
  </externalReferences>
  <definedNames>
    <definedName name="_xlnm._FilterDatabase" localSheetId="2" hidden="1">'F2- Gasto'!$A$14:$XEN$516</definedName>
    <definedName name="activo" localSheetId="1">[1]DESPLEGABLES!#REF!</definedName>
    <definedName name="activo" localSheetId="2">[2]DESPLEGABLES!#REF!</definedName>
    <definedName name="activo" localSheetId="3">#REF!</definedName>
    <definedName name="activo" localSheetId="4">[3]DESPLEGABLES!#REF!</definedName>
    <definedName name="activo" localSheetId="5">[4]DESPLEGABLES!#REF!</definedName>
    <definedName name="activo">#REF!</definedName>
    <definedName name="_xlnm.Print_Area" localSheetId="4">'F4- Planta'!$A$1:$AU$84</definedName>
    <definedName name="bien_o_servicio" localSheetId="1">[1]DESPLEGABLES!#REF!</definedName>
    <definedName name="bien_o_servicio" localSheetId="2">[2]DESPLEGABLES!#REF!</definedName>
    <definedName name="bien_o_servicio" localSheetId="3">#REF!</definedName>
    <definedName name="bien_o_servicio" localSheetId="4">[3]DESPLEGABLES!#REF!</definedName>
    <definedName name="bien_o_servicio" localSheetId="5">[4]DESPLEGABLES!#REF!</definedName>
    <definedName name="bien_o_servicio">#REF!</definedName>
    <definedName name="CPC" localSheetId="1">[1]DESPLEGABLES!#REF!</definedName>
    <definedName name="CPC" localSheetId="2">[2]DESPLEGABLES!#REF!</definedName>
    <definedName name="CPC" localSheetId="3">#REF!</definedName>
    <definedName name="CPC" localSheetId="4">[3]DESPLEGABLES!#REF!</definedName>
    <definedName name="CPC" localSheetId="5">[4]DESPLEGABLES!#REF!</definedName>
    <definedName name="CPC">#REF!</definedName>
    <definedName name="Derechos_administrativos" localSheetId="1">[1]DESPLEGABLES!#REF!</definedName>
    <definedName name="Derechos_administrativos" localSheetId="2">[2]DESPLEGABLES!#REF!</definedName>
    <definedName name="Derechos_administrativos" localSheetId="3">#REF!</definedName>
    <definedName name="Derechos_administrativos" localSheetId="4">[3]DESPLEGABLES!#REF!</definedName>
    <definedName name="Derechos_administrativos" localSheetId="5">[4]DESPLEGABLES!#REF!</definedName>
    <definedName name="Derechos_administrativos">#REF!</definedName>
    <definedName name="Fondos" localSheetId="1">[1]DESPLEGABLES!#REF!</definedName>
    <definedName name="Fondos" localSheetId="2">[2]DESPLEGABLES!#REF!</definedName>
    <definedName name="Fondos" localSheetId="3">#REF!</definedName>
    <definedName name="Fondos" localSheetId="4">[3]DESPLEGABLES!#REF!</definedName>
    <definedName name="Fondos" localSheetId="5">[4]DESPLEGABLES!#REF!</definedName>
    <definedName name="Fondos">#REF!</definedName>
    <definedName name="TIPO_DE_INGRESO" localSheetId="1">[1]DESPLEGABLES!#REF!</definedName>
    <definedName name="TIPO_DE_INGRESO" localSheetId="2">[2]DESPLEGABLES!#REF!</definedName>
    <definedName name="TIPO_DE_INGRESO" localSheetId="3">#REF!</definedName>
    <definedName name="TIPO_DE_INGRESO" localSheetId="4">[3]DESPLEGABLES!#REF!</definedName>
    <definedName name="TIPO_DE_INGRESO" localSheetId="5">[4]DESPLEGABLES!#REF!</definedName>
    <definedName name="TIPO_DE_INGRESO">#REF!</definedName>
    <definedName name="TIPO_DE_INGRESO_A_REGISTRAR" localSheetId="1">[1]DESPLEGABLES!#REF!</definedName>
    <definedName name="TIPO_DE_INGRESO_A_REGISTRAR" localSheetId="2">[2]DESPLEGABLES!#REF!</definedName>
    <definedName name="TIPO_DE_INGRESO_A_REGISTRAR" localSheetId="3">#REF!</definedName>
    <definedName name="TIPO_DE_INGRESO_A_REGISTRAR" localSheetId="4">[3]DESPLEGABLES!#REF!</definedName>
    <definedName name="TIPO_DE_INGRESO_A_REGISTRAR" localSheetId="5">[4]DESPLEGABLES!#REF!</definedName>
    <definedName name="TIPO_DE_INGRESO_A_REGISTRAR">#REF!</definedName>
    <definedName name="TIPO_INGRESO" localSheetId="1">[1]DESPLEGABLES!#REF!</definedName>
    <definedName name="TIPO_INGRESO" localSheetId="2">[2]DESPLEGABLES!#REF!</definedName>
    <definedName name="TIPO_INGRESO" localSheetId="3">#REF!</definedName>
    <definedName name="TIPO_INGRESO" localSheetId="4">[3]DESPLEGABLES!#REF!</definedName>
    <definedName name="TIPO_INGRESO" localSheetId="5">[4]DESPLEGABLES!#REF!</definedName>
    <definedName name="TIPO_INGRESO">#REF!</definedName>
    <definedName name="_xlnm.Print_Titles" localSheetId="4">'F4- Planta'!$A:$B,'F4- Planta'!$1:$13</definedName>
    <definedName name="Ventas_de_establecimientos_de_mercado" localSheetId="1">[1]DESPLEGABLES!#REF!</definedName>
    <definedName name="Ventas_de_establecimientos_de_mercado" localSheetId="2">[2]DESPLEGABLES!#REF!</definedName>
    <definedName name="Ventas_de_establecimientos_de_mercado" localSheetId="3">#REF!</definedName>
    <definedName name="Ventas_de_establecimientos_de_mercado" localSheetId="4">[3]DESPLEGABLES!#REF!</definedName>
    <definedName name="Ventas_de_establecimientos_de_mercado" localSheetId="5">[4]DESPLEGABLES!#REF!</definedName>
    <definedName name="Ventas_de_establecimientos_de_mercado">#REF!</definedName>
    <definedName name="Ventas_incidentales_de_establecimiento_no_de_mercado" localSheetId="1">[1]DESPLEGABLES!#REF!</definedName>
    <definedName name="Ventas_incidentales_de_establecimiento_no_de_mercado" localSheetId="2">[2]DESPLEGABLES!#REF!</definedName>
    <definedName name="Ventas_incidentales_de_establecimiento_no_de_mercado" localSheetId="3">#REF!</definedName>
    <definedName name="Ventas_incidentales_de_establecimiento_no_de_mercado" localSheetId="4">[3]DESPLEGABLES!#REF!</definedName>
    <definedName name="Ventas_incidentales_de_establecimiento_no_de_mercado" localSheetId="5">[4]DESPLEGABLES!#REF!</definedName>
    <definedName name="Ventas_incidentales_de_establecimiento_no_de_mercado">#REF!</definedName>
    <definedName name="Ventas_incidentales_de_establecimientos_no_de_mercado" localSheetId="1">[1]DESPLEGABLES!#REF!</definedName>
    <definedName name="Ventas_incidentales_de_establecimientos_no_de_mercado" localSheetId="2">[2]DESPLEGABLES!#REF!</definedName>
    <definedName name="Ventas_incidentales_de_establecimientos_no_de_mercado" localSheetId="3">#REF!</definedName>
    <definedName name="Ventas_incidentales_de_establecimientos_no_de_mercado" localSheetId="4">[3]DESPLEGABLES!#REF!</definedName>
    <definedName name="Ventas_incidentales_de_establecimientos_no_de_mercado" localSheetId="5">[4]DESPLEGABLES!#REF!</definedName>
    <definedName name="Ventas_incidentales_de_establecimientos_no_de_mercad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6" i="20" l="1"/>
  <c r="F56" i="20"/>
  <c r="E56" i="20"/>
  <c r="D56" i="20"/>
  <c r="H55" i="20"/>
  <c r="I55" i="20" s="1"/>
  <c r="H54" i="20"/>
  <c r="I54" i="20" s="1"/>
  <c r="H53" i="20"/>
  <c r="I53" i="20" s="1"/>
  <c r="H52" i="20"/>
  <c r="I52" i="20" s="1"/>
  <c r="H51" i="20"/>
  <c r="I51" i="20" s="1"/>
  <c r="H50" i="20"/>
  <c r="I50" i="20" s="1"/>
  <c r="H49" i="20"/>
  <c r="I49" i="20" s="1"/>
  <c r="H46" i="20"/>
  <c r="I46" i="20" s="1"/>
  <c r="H45" i="20"/>
  <c r="I45" i="20" s="1"/>
  <c r="H44" i="20"/>
  <c r="I44" i="20" s="1"/>
  <c r="H43" i="20"/>
  <c r="G43" i="20"/>
  <c r="F43" i="20"/>
  <c r="E43" i="20"/>
  <c r="D43" i="20"/>
  <c r="I43" i="20" s="1"/>
  <c r="H42" i="20"/>
  <c r="I42" i="20" s="1"/>
  <c r="H41" i="20"/>
  <c r="G41" i="20"/>
  <c r="F41" i="20"/>
  <c r="E41" i="20"/>
  <c r="D41" i="20"/>
  <c r="I41" i="20" s="1"/>
  <c r="H40" i="20"/>
  <c r="I40" i="20" s="1"/>
  <c r="H39" i="20"/>
  <c r="I39" i="20" s="1"/>
  <c r="H38" i="20"/>
  <c r="I38" i="20" s="1"/>
  <c r="H37" i="20"/>
  <c r="I37" i="20" s="1"/>
  <c r="H36" i="20"/>
  <c r="I36" i="20" s="1"/>
  <c r="H35" i="20"/>
  <c r="I35" i="20" s="1"/>
  <c r="H34" i="20"/>
  <c r="I34" i="20" s="1"/>
  <c r="H33" i="20"/>
  <c r="I33" i="20" s="1"/>
  <c r="H32" i="20"/>
  <c r="I32" i="20" s="1"/>
  <c r="H31" i="20"/>
  <c r="I31" i="20" s="1"/>
  <c r="H30" i="20"/>
  <c r="I30" i="20" s="1"/>
  <c r="H29" i="20"/>
  <c r="I29" i="20" s="1"/>
  <c r="H28" i="20"/>
  <c r="I28" i="20" s="1"/>
  <c r="H27" i="20"/>
  <c r="I27" i="20" s="1"/>
  <c r="G26" i="20"/>
  <c r="F26" i="20"/>
  <c r="H26" i="20" s="1"/>
  <c r="E26" i="20"/>
  <c r="D26" i="20"/>
  <c r="I26" i="20" s="1"/>
  <c r="H25" i="20"/>
  <c r="I25" i="20" s="1"/>
  <c r="H24" i="20"/>
  <c r="I24" i="20" s="1"/>
  <c r="H23" i="20"/>
  <c r="I23" i="20" s="1"/>
  <c r="H22" i="20"/>
  <c r="I22" i="20" s="1"/>
  <c r="H21" i="20"/>
  <c r="I21" i="20" s="1"/>
  <c r="H20" i="20"/>
  <c r="I20" i="20" s="1"/>
  <c r="H19" i="20"/>
  <c r="I19" i="20" s="1"/>
  <c r="H18" i="20"/>
  <c r="I18" i="20" s="1"/>
  <c r="H17" i="20"/>
  <c r="G17" i="20"/>
  <c r="F17" i="20"/>
  <c r="E17" i="20"/>
  <c r="D17" i="20"/>
  <c r="I17" i="20" s="1"/>
  <c r="H16" i="20"/>
  <c r="I16" i="20" s="1"/>
  <c r="H15" i="20"/>
  <c r="G15" i="20"/>
  <c r="G47" i="20" s="1"/>
  <c r="G57" i="20" s="1"/>
  <c r="F15" i="20"/>
  <c r="F47" i="20" s="1"/>
  <c r="F57" i="20" s="1"/>
  <c r="E15" i="20"/>
  <c r="E47" i="20" s="1"/>
  <c r="E57" i="20" s="1"/>
  <c r="D15" i="20"/>
  <c r="D47" i="20" s="1"/>
  <c r="D57" i="20" s="1"/>
  <c r="C6" i="20"/>
  <c r="G113" i="19"/>
  <c r="AT86" i="19"/>
  <c r="AQ86" i="19"/>
  <c r="G107" i="19" s="1"/>
  <c r="M107" i="19" s="1"/>
  <c r="AF86" i="19"/>
  <c r="AE86" i="19"/>
  <c r="G105" i="19" s="1"/>
  <c r="Z86" i="19"/>
  <c r="G103" i="19" s="1"/>
  <c r="P86" i="19"/>
  <c r="V86" i="19" s="1"/>
  <c r="AS83" i="19"/>
  <c r="J115" i="19" s="1"/>
  <c r="J111" i="19" s="1"/>
  <c r="J109" i="19" s="1"/>
  <c r="AR83" i="19"/>
  <c r="J113" i="19" s="1"/>
  <c r="M113" i="19" s="1"/>
  <c r="AP83" i="19"/>
  <c r="AO83" i="19"/>
  <c r="AN83" i="19"/>
  <c r="AM83" i="19"/>
  <c r="AL83" i="19"/>
  <c r="AK83" i="19"/>
  <c r="AJ83" i="19"/>
  <c r="AI83" i="19"/>
  <c r="AH83" i="19"/>
  <c r="AG83" i="19"/>
  <c r="AD83" i="19"/>
  <c r="AC83" i="19"/>
  <c r="AB83" i="19"/>
  <c r="AA83" i="19"/>
  <c r="Y83" i="19"/>
  <c r="X83" i="19"/>
  <c r="W83" i="19"/>
  <c r="U83" i="19"/>
  <c r="J99" i="19" s="1"/>
  <c r="T83" i="19"/>
  <c r="S83" i="19"/>
  <c r="R83" i="19"/>
  <c r="Q83" i="19"/>
  <c r="O83" i="19"/>
  <c r="N83" i="19"/>
  <c r="M83" i="19"/>
  <c r="L83" i="19"/>
  <c r="K83" i="19"/>
  <c r="J83" i="19"/>
  <c r="I83" i="19"/>
  <c r="H83" i="19"/>
  <c r="G83" i="19"/>
  <c r="F83" i="19"/>
  <c r="D83" i="19"/>
  <c r="C83" i="19"/>
  <c r="AT82" i="19"/>
  <c r="AQ82" i="19"/>
  <c r="AE82" i="19"/>
  <c r="Z82" i="19"/>
  <c r="AF82" i="19" s="1"/>
  <c r="U82" i="19"/>
  <c r="E82" i="19"/>
  <c r="P82" i="19" s="1"/>
  <c r="V82" i="19" s="1"/>
  <c r="AT81" i="19"/>
  <c r="AQ81" i="19"/>
  <c r="AE81" i="19"/>
  <c r="Z81" i="19"/>
  <c r="AF81" i="19" s="1"/>
  <c r="U81" i="19"/>
  <c r="E81" i="19"/>
  <c r="P81" i="19" s="1"/>
  <c r="V81" i="19" s="1"/>
  <c r="AT80" i="19"/>
  <c r="AQ80" i="19"/>
  <c r="AE80" i="19"/>
  <c r="AF80" i="19" s="1"/>
  <c r="Z80" i="19"/>
  <c r="U80" i="19"/>
  <c r="P80" i="19"/>
  <c r="V80" i="19" s="1"/>
  <c r="E80" i="19"/>
  <c r="AT79" i="19"/>
  <c r="AQ79" i="19"/>
  <c r="AF79" i="19"/>
  <c r="AE79" i="19"/>
  <c r="Z79" i="19"/>
  <c r="U79" i="19"/>
  <c r="V79" i="19" s="1"/>
  <c r="P79" i="19"/>
  <c r="E79" i="19"/>
  <c r="AT78" i="19"/>
  <c r="AQ78" i="19"/>
  <c r="AE78" i="19"/>
  <c r="Z78" i="19"/>
  <c r="AF78" i="19" s="1"/>
  <c r="U78" i="19"/>
  <c r="E78" i="19"/>
  <c r="P78" i="19" s="1"/>
  <c r="V78" i="19" s="1"/>
  <c r="AT77" i="19"/>
  <c r="AQ77" i="19"/>
  <c r="AE77" i="19"/>
  <c r="Z77" i="19"/>
  <c r="AF77" i="19" s="1"/>
  <c r="U77" i="19"/>
  <c r="E77" i="19"/>
  <c r="P77" i="19" s="1"/>
  <c r="V77" i="19" s="1"/>
  <c r="AT76" i="19"/>
  <c r="AQ76" i="19"/>
  <c r="AE76" i="19"/>
  <c r="AF76" i="19" s="1"/>
  <c r="Z76" i="19"/>
  <c r="U76" i="19"/>
  <c r="P76" i="19"/>
  <c r="V76" i="19" s="1"/>
  <c r="E76" i="19"/>
  <c r="AT75" i="19"/>
  <c r="AQ75" i="19"/>
  <c r="AF75" i="19"/>
  <c r="AE75" i="19"/>
  <c r="Z75" i="19"/>
  <c r="U75" i="19"/>
  <c r="V75" i="19" s="1"/>
  <c r="P75" i="19"/>
  <c r="E75" i="19"/>
  <c r="AT74" i="19"/>
  <c r="AQ74" i="19"/>
  <c r="AE74" i="19"/>
  <c r="Z74" i="19"/>
  <c r="AF74" i="19" s="1"/>
  <c r="U74" i="19"/>
  <c r="E74" i="19"/>
  <c r="P74" i="19" s="1"/>
  <c r="V74" i="19" s="1"/>
  <c r="AT73" i="19"/>
  <c r="AQ73" i="19"/>
  <c r="AE73" i="19"/>
  <c r="Z73" i="19"/>
  <c r="AF73" i="19" s="1"/>
  <c r="U73" i="19"/>
  <c r="E73" i="19"/>
  <c r="P73" i="19" s="1"/>
  <c r="V73" i="19" s="1"/>
  <c r="AT72" i="19"/>
  <c r="AQ72" i="19"/>
  <c r="AE72" i="19"/>
  <c r="AF72" i="19" s="1"/>
  <c r="Z72" i="19"/>
  <c r="U72" i="19"/>
  <c r="P72" i="19"/>
  <c r="V72" i="19" s="1"/>
  <c r="E72" i="19"/>
  <c r="AT71" i="19"/>
  <c r="AQ71" i="19"/>
  <c r="AF71" i="19"/>
  <c r="AE71" i="19"/>
  <c r="Z71" i="19"/>
  <c r="U71" i="19"/>
  <c r="V71" i="19" s="1"/>
  <c r="P71" i="19"/>
  <c r="E71" i="19"/>
  <c r="AT70" i="19"/>
  <c r="AQ70" i="19"/>
  <c r="AQ83" i="19" s="1"/>
  <c r="J107" i="19" s="1"/>
  <c r="AE70" i="19"/>
  <c r="Z70" i="19"/>
  <c r="AF70" i="19" s="1"/>
  <c r="AF83" i="19" s="1"/>
  <c r="U70" i="19"/>
  <c r="E70" i="19"/>
  <c r="P70" i="19" s="1"/>
  <c r="P83" i="19" s="1"/>
  <c r="J97" i="19" s="1"/>
  <c r="J95" i="19" s="1"/>
  <c r="AT67" i="19"/>
  <c r="AQ67" i="19"/>
  <c r="AF67" i="19"/>
  <c r="AE67" i="19"/>
  <c r="Z67" i="19"/>
  <c r="U67" i="19"/>
  <c r="P67" i="19"/>
  <c r="AT66" i="19"/>
  <c r="AQ66" i="19"/>
  <c r="AQ65" i="19" s="1"/>
  <c r="AE66" i="19"/>
  <c r="Z66" i="19"/>
  <c r="AF66" i="19" s="1"/>
  <c r="AF65" i="19" s="1"/>
  <c r="V66" i="19"/>
  <c r="U66" i="19"/>
  <c r="P66" i="19"/>
  <c r="AT65" i="19"/>
  <c r="AS65" i="19"/>
  <c r="AR65" i="19"/>
  <c r="AP65" i="19"/>
  <c r="AO65" i="19"/>
  <c r="AN65" i="19"/>
  <c r="AM65" i="19"/>
  <c r="AL65" i="19"/>
  <c r="AK65" i="19"/>
  <c r="AJ65" i="19"/>
  <c r="AI65" i="19"/>
  <c r="AH65" i="19"/>
  <c r="AG65" i="19"/>
  <c r="AE65" i="19"/>
  <c r="AD65" i="19"/>
  <c r="AC65" i="19"/>
  <c r="AB65" i="19"/>
  <c r="AA65" i="19"/>
  <c r="Z65" i="19"/>
  <c r="Y65" i="19"/>
  <c r="X65" i="19"/>
  <c r="W65" i="19"/>
  <c r="T65" i="19"/>
  <c r="S65" i="19"/>
  <c r="R65" i="19"/>
  <c r="Q65" i="19"/>
  <c r="P65" i="19"/>
  <c r="O65" i="19"/>
  <c r="N65" i="19"/>
  <c r="M65" i="19"/>
  <c r="L65" i="19"/>
  <c r="K65" i="19"/>
  <c r="J65" i="19"/>
  <c r="I65" i="19"/>
  <c r="H65" i="19"/>
  <c r="G65" i="19"/>
  <c r="F65" i="19"/>
  <c r="E65" i="19"/>
  <c r="D65" i="19"/>
  <c r="C65" i="19"/>
  <c r="AU64" i="19"/>
  <c r="AT64" i="19"/>
  <c r="AQ64" i="19"/>
  <c r="AE64" i="19"/>
  <c r="AF64" i="19" s="1"/>
  <c r="Z64" i="19"/>
  <c r="U64" i="19"/>
  <c r="P64" i="19"/>
  <c r="V64" i="19" s="1"/>
  <c r="E64" i="19"/>
  <c r="AT63" i="19"/>
  <c r="AQ63" i="19"/>
  <c r="AE63" i="19"/>
  <c r="Z63" i="19"/>
  <c r="AF63" i="19" s="1"/>
  <c r="V63" i="19"/>
  <c r="U63" i="19"/>
  <c r="E63" i="19"/>
  <c r="P63" i="19" s="1"/>
  <c r="AT62" i="19"/>
  <c r="AQ62" i="19"/>
  <c r="AE62" i="19"/>
  <c r="AF62" i="19" s="1"/>
  <c r="Z62" i="19"/>
  <c r="U62" i="19"/>
  <c r="P62" i="19"/>
  <c r="V62" i="19" s="1"/>
  <c r="AU62" i="19" s="1"/>
  <c r="E62" i="19"/>
  <c r="AT61" i="19"/>
  <c r="AQ61" i="19"/>
  <c r="AE61" i="19"/>
  <c r="Z61" i="19"/>
  <c r="AF61" i="19" s="1"/>
  <c r="U61" i="19"/>
  <c r="E61" i="19"/>
  <c r="P61" i="19" s="1"/>
  <c r="V61" i="19" s="1"/>
  <c r="AU61" i="19" s="1"/>
  <c r="AT60" i="19"/>
  <c r="AQ60" i="19"/>
  <c r="AE60" i="19"/>
  <c r="AF60" i="19" s="1"/>
  <c r="Z60" i="19"/>
  <c r="U60" i="19"/>
  <c r="P60" i="19"/>
  <c r="V60" i="19" s="1"/>
  <c r="AU60" i="19" s="1"/>
  <c r="E60" i="19"/>
  <c r="AT59" i="19"/>
  <c r="AT57" i="19" s="1"/>
  <c r="AQ59" i="19"/>
  <c r="AE59" i="19"/>
  <c r="Z59" i="19"/>
  <c r="AF59" i="19" s="1"/>
  <c r="U59" i="19"/>
  <c r="E59" i="19"/>
  <c r="P59" i="19" s="1"/>
  <c r="V59" i="19" s="1"/>
  <c r="AU59" i="19" s="1"/>
  <c r="AT58" i="19"/>
  <c r="AQ58" i="19"/>
  <c r="AE58" i="19"/>
  <c r="Z58" i="19"/>
  <c r="U58" i="19"/>
  <c r="P58" i="19"/>
  <c r="V58" i="19" s="1"/>
  <c r="AS57" i="19"/>
  <c r="AR57" i="19"/>
  <c r="AP57" i="19"/>
  <c r="AO57" i="19"/>
  <c r="AN57" i="19"/>
  <c r="AM57" i="19"/>
  <c r="AL57" i="19"/>
  <c r="AK57" i="19"/>
  <c r="AJ57" i="19"/>
  <c r="AI57" i="19"/>
  <c r="AH57" i="19"/>
  <c r="AG57" i="19"/>
  <c r="AD57" i="19"/>
  <c r="AC57" i="19"/>
  <c r="AB57" i="19"/>
  <c r="AA57" i="19"/>
  <c r="Y57" i="19"/>
  <c r="X57" i="19"/>
  <c r="W57" i="19"/>
  <c r="U57" i="19"/>
  <c r="T57" i="19"/>
  <c r="S57" i="19"/>
  <c r="R57" i="19"/>
  <c r="Q57" i="19"/>
  <c r="P57" i="19"/>
  <c r="O57" i="19"/>
  <c r="N57" i="19"/>
  <c r="M57" i="19"/>
  <c r="L57" i="19"/>
  <c r="K57" i="19"/>
  <c r="J57" i="19"/>
  <c r="I57" i="19"/>
  <c r="H57" i="19"/>
  <c r="G57" i="19"/>
  <c r="F57" i="19"/>
  <c r="E57" i="19"/>
  <c r="D57" i="19"/>
  <c r="C57" i="19"/>
  <c r="AT56" i="19"/>
  <c r="AQ56" i="19"/>
  <c r="AE56" i="19"/>
  <c r="Z56" i="19"/>
  <c r="AF56" i="19" s="1"/>
  <c r="V56" i="19"/>
  <c r="U56" i="19"/>
  <c r="P56" i="19"/>
  <c r="AT55" i="19"/>
  <c r="AT42" i="19" s="1"/>
  <c r="AQ55" i="19"/>
  <c r="AE55" i="19"/>
  <c r="Z55" i="19"/>
  <c r="U55" i="19"/>
  <c r="P55" i="19"/>
  <c r="V55" i="19" s="1"/>
  <c r="AT54" i="19"/>
  <c r="AQ54" i="19"/>
  <c r="AE54" i="19"/>
  <c r="Z54" i="19"/>
  <c r="U54" i="19"/>
  <c r="P54" i="19"/>
  <c r="V54" i="19" s="1"/>
  <c r="AT53" i="19"/>
  <c r="AQ53" i="19"/>
  <c r="AF53" i="19"/>
  <c r="AE53" i="19"/>
  <c r="Z53" i="19"/>
  <c r="P53" i="19"/>
  <c r="V53" i="19" s="1"/>
  <c r="AT52" i="19"/>
  <c r="AQ52" i="19"/>
  <c r="AF52" i="19"/>
  <c r="AE52" i="19"/>
  <c r="Z52" i="19"/>
  <c r="P52" i="19"/>
  <c r="V52" i="19" s="1"/>
  <c r="AU52" i="19" s="1"/>
  <c r="AT51" i="19"/>
  <c r="AQ51" i="19"/>
  <c r="AF51" i="19"/>
  <c r="AE51" i="19"/>
  <c r="Z51" i="19"/>
  <c r="P51" i="19"/>
  <c r="V51" i="19" s="1"/>
  <c r="AT50" i="19"/>
  <c r="AQ50" i="19"/>
  <c r="AF50" i="19"/>
  <c r="AE50" i="19"/>
  <c r="Z50" i="19"/>
  <c r="P50" i="19"/>
  <c r="V50" i="19" s="1"/>
  <c r="AU50" i="19" s="1"/>
  <c r="AT49" i="19"/>
  <c r="AQ49" i="19"/>
  <c r="AF49" i="19"/>
  <c r="AE49" i="19"/>
  <c r="Z49" i="19"/>
  <c r="P49" i="19"/>
  <c r="V49" i="19" s="1"/>
  <c r="AT48" i="19"/>
  <c r="AQ48" i="19"/>
  <c r="AF48" i="19"/>
  <c r="AE48" i="19"/>
  <c r="Z48" i="19"/>
  <c r="P48" i="19"/>
  <c r="V48" i="19" s="1"/>
  <c r="AU48" i="19" s="1"/>
  <c r="AT47" i="19"/>
  <c r="AQ47" i="19"/>
  <c r="AF47" i="19"/>
  <c r="AE47" i="19"/>
  <c r="Z47" i="19"/>
  <c r="P47" i="19"/>
  <c r="V47" i="19" s="1"/>
  <c r="AT46" i="19"/>
  <c r="AQ46" i="19"/>
  <c r="AF46" i="19"/>
  <c r="AE46" i="19"/>
  <c r="Z46" i="19"/>
  <c r="P46" i="19"/>
  <c r="V46" i="19" s="1"/>
  <c r="AU46" i="19" s="1"/>
  <c r="AT45" i="19"/>
  <c r="AQ45" i="19"/>
  <c r="AF45" i="19"/>
  <c r="AE45" i="19"/>
  <c r="Z45" i="19"/>
  <c r="P45" i="19"/>
  <c r="V45" i="19" s="1"/>
  <c r="AT44" i="19"/>
  <c r="AQ44" i="19"/>
  <c r="AF44" i="19"/>
  <c r="AE44" i="19"/>
  <c r="Z44" i="19"/>
  <c r="P44" i="19"/>
  <c r="AT43" i="19"/>
  <c r="AQ43" i="19"/>
  <c r="AQ42" i="19" s="1"/>
  <c r="AF43" i="19"/>
  <c r="AE43" i="19"/>
  <c r="Z43" i="19"/>
  <c r="U43" i="19"/>
  <c r="V43" i="19" s="1"/>
  <c r="P43" i="19"/>
  <c r="AS42" i="19"/>
  <c r="AR42" i="19"/>
  <c r="AP42" i="19"/>
  <c r="AO42" i="19"/>
  <c r="AN42" i="19"/>
  <c r="AM42" i="19"/>
  <c r="AL42" i="19"/>
  <c r="AK42" i="19"/>
  <c r="AJ42" i="19"/>
  <c r="AI42" i="19"/>
  <c r="AH42" i="19"/>
  <c r="AG42" i="19"/>
  <c r="AD42" i="19"/>
  <c r="AC42" i="19"/>
  <c r="AB42" i="19"/>
  <c r="AA42" i="19"/>
  <c r="Y42" i="19"/>
  <c r="X42" i="19"/>
  <c r="W42" i="19"/>
  <c r="U42" i="19"/>
  <c r="T42" i="19"/>
  <c r="S42" i="19"/>
  <c r="R42" i="19"/>
  <c r="Q42" i="19"/>
  <c r="O42" i="19"/>
  <c r="N42" i="19"/>
  <c r="M42" i="19"/>
  <c r="L42" i="19"/>
  <c r="K42" i="19"/>
  <c r="J42" i="19"/>
  <c r="I42" i="19"/>
  <c r="H42" i="19"/>
  <c r="G42" i="19"/>
  <c r="F42" i="19"/>
  <c r="E42" i="19"/>
  <c r="D42" i="19"/>
  <c r="C42" i="19"/>
  <c r="AT41" i="19"/>
  <c r="AQ41" i="19"/>
  <c r="AE41" i="19"/>
  <c r="Z41" i="19"/>
  <c r="AF41" i="19" s="1"/>
  <c r="U41" i="19"/>
  <c r="E41" i="19"/>
  <c r="P41" i="19" s="1"/>
  <c r="V41" i="19" s="1"/>
  <c r="AU41" i="19" s="1"/>
  <c r="AT40" i="19"/>
  <c r="AQ40" i="19"/>
  <c r="AF40" i="19"/>
  <c r="AE40" i="19"/>
  <c r="Z40" i="19"/>
  <c r="U40" i="19"/>
  <c r="V40" i="19" s="1"/>
  <c r="AU40" i="19" s="1"/>
  <c r="P40" i="19"/>
  <c r="E40" i="19"/>
  <c r="AT39" i="19"/>
  <c r="AQ39" i="19"/>
  <c r="AE39" i="19"/>
  <c r="Z39" i="19"/>
  <c r="AF39" i="19" s="1"/>
  <c r="U39" i="19"/>
  <c r="E39" i="19"/>
  <c r="P39" i="19" s="1"/>
  <c r="V39" i="19" s="1"/>
  <c r="AT38" i="19"/>
  <c r="AQ38" i="19"/>
  <c r="AF38" i="19"/>
  <c r="AE38" i="19"/>
  <c r="Z38" i="19"/>
  <c r="U38" i="19"/>
  <c r="V38" i="19" s="1"/>
  <c r="P38" i="19"/>
  <c r="E38" i="19"/>
  <c r="AT37" i="19"/>
  <c r="AQ37" i="19"/>
  <c r="AE37" i="19"/>
  <c r="Z37" i="19"/>
  <c r="AF37" i="19" s="1"/>
  <c r="U37" i="19"/>
  <c r="E37" i="19"/>
  <c r="P37" i="19" s="1"/>
  <c r="V37" i="19" s="1"/>
  <c r="AU37" i="19" s="1"/>
  <c r="AT36" i="19"/>
  <c r="AQ36" i="19"/>
  <c r="AF36" i="19"/>
  <c r="AE36" i="19"/>
  <c r="Z36" i="19"/>
  <c r="U36" i="19"/>
  <c r="E36" i="19"/>
  <c r="P36" i="19" s="1"/>
  <c r="AT35" i="19"/>
  <c r="AQ35" i="19"/>
  <c r="AE35" i="19"/>
  <c r="AE34" i="19" s="1"/>
  <c r="Z35" i="19"/>
  <c r="U35" i="19"/>
  <c r="E35" i="19"/>
  <c r="AS34" i="19"/>
  <c r="AR34" i="19"/>
  <c r="AP34" i="19"/>
  <c r="AO34" i="19"/>
  <c r="AN34" i="19"/>
  <c r="AM34" i="19"/>
  <c r="AL34" i="19"/>
  <c r="AK34" i="19"/>
  <c r="AJ34" i="19"/>
  <c r="AI34" i="19"/>
  <c r="AH34" i="19"/>
  <c r="AG34" i="19"/>
  <c r="AQ34" i="19" s="1"/>
  <c r="AD34" i="19"/>
  <c r="AC34" i="19"/>
  <c r="AB34" i="19"/>
  <c r="AA34" i="19"/>
  <c r="Y34" i="19"/>
  <c r="X34" i="19"/>
  <c r="W34" i="19"/>
  <c r="T34" i="19"/>
  <c r="S34" i="19"/>
  <c r="R34" i="19"/>
  <c r="Q34" i="19"/>
  <c r="O34" i="19"/>
  <c r="N34" i="19"/>
  <c r="M34" i="19"/>
  <c r="L34" i="19"/>
  <c r="K34" i="19"/>
  <c r="J34" i="19"/>
  <c r="I34" i="19"/>
  <c r="H34" i="19"/>
  <c r="G34" i="19"/>
  <c r="F34" i="19"/>
  <c r="D34" i="19"/>
  <c r="C34" i="19"/>
  <c r="AT33" i="19"/>
  <c r="AQ33" i="19"/>
  <c r="AQ18" i="19" s="1"/>
  <c r="AE33" i="19"/>
  <c r="Z33" i="19"/>
  <c r="AF33" i="19" s="1"/>
  <c r="V33" i="19"/>
  <c r="U33" i="19"/>
  <c r="P33" i="19"/>
  <c r="AT32" i="19"/>
  <c r="AQ32" i="19"/>
  <c r="AE32" i="19"/>
  <c r="Z32" i="19"/>
  <c r="AF32" i="19" s="1"/>
  <c r="U32" i="19"/>
  <c r="P32" i="19"/>
  <c r="V32" i="19" s="1"/>
  <c r="AT31" i="19"/>
  <c r="AQ31" i="19"/>
  <c r="AE31" i="19"/>
  <c r="AF31" i="19" s="1"/>
  <c r="Z31" i="19"/>
  <c r="P31" i="19"/>
  <c r="V31" i="19" s="1"/>
  <c r="AU31" i="19" s="1"/>
  <c r="AT30" i="19"/>
  <c r="AQ30" i="19"/>
  <c r="AE30" i="19"/>
  <c r="AF30" i="19" s="1"/>
  <c r="AU30" i="19" s="1"/>
  <c r="Z30" i="19"/>
  <c r="P30" i="19"/>
  <c r="V30" i="19" s="1"/>
  <c r="AT29" i="19"/>
  <c r="AQ29" i="19"/>
  <c r="AE29" i="19"/>
  <c r="AF29" i="19" s="1"/>
  <c r="Z29" i="19"/>
  <c r="P29" i="19"/>
  <c r="V29" i="19" s="1"/>
  <c r="AU29" i="19" s="1"/>
  <c r="AT28" i="19"/>
  <c r="AQ28" i="19"/>
  <c r="AE28" i="19"/>
  <c r="AF28" i="19" s="1"/>
  <c r="AU28" i="19" s="1"/>
  <c r="Z28" i="19"/>
  <c r="P28" i="19"/>
  <c r="V28" i="19" s="1"/>
  <c r="AT27" i="19"/>
  <c r="AQ27" i="19"/>
  <c r="AE27" i="19"/>
  <c r="AF27" i="19" s="1"/>
  <c r="AU27" i="19" s="1"/>
  <c r="Z27" i="19"/>
  <c r="P27" i="19"/>
  <c r="V27" i="19" s="1"/>
  <c r="AT26" i="19"/>
  <c r="AQ26" i="19"/>
  <c r="AF26" i="19"/>
  <c r="AE26" i="19"/>
  <c r="Z26" i="19"/>
  <c r="P26" i="19"/>
  <c r="V26" i="19" s="1"/>
  <c r="AU26" i="19" s="1"/>
  <c r="AT25" i="19"/>
  <c r="AQ25" i="19"/>
  <c r="AF25" i="19"/>
  <c r="AE25" i="19"/>
  <c r="Z25" i="19"/>
  <c r="P25" i="19"/>
  <c r="V25" i="19" s="1"/>
  <c r="AU25" i="19" s="1"/>
  <c r="AT24" i="19"/>
  <c r="AQ24" i="19"/>
  <c r="AE24" i="19"/>
  <c r="AF24" i="19" s="1"/>
  <c r="Z24" i="19"/>
  <c r="P24" i="19"/>
  <c r="V24" i="19" s="1"/>
  <c r="AU24" i="19" s="1"/>
  <c r="AT23" i="19"/>
  <c r="AQ23" i="19"/>
  <c r="AE23" i="19"/>
  <c r="AF23" i="19" s="1"/>
  <c r="Z23" i="19"/>
  <c r="P23" i="19"/>
  <c r="V23" i="19" s="1"/>
  <c r="AT22" i="19"/>
  <c r="AQ22" i="19"/>
  <c r="AE22" i="19"/>
  <c r="AF22" i="19" s="1"/>
  <c r="Z22" i="19"/>
  <c r="P22" i="19"/>
  <c r="V22" i="19" s="1"/>
  <c r="AT21" i="19"/>
  <c r="AQ21" i="19"/>
  <c r="AE21" i="19"/>
  <c r="AF21" i="19" s="1"/>
  <c r="Z21" i="19"/>
  <c r="P21" i="19"/>
  <c r="V21" i="19" s="1"/>
  <c r="AU21" i="19" s="1"/>
  <c r="AT20" i="19"/>
  <c r="AQ20" i="19"/>
  <c r="AE20" i="19"/>
  <c r="AF20" i="19" s="1"/>
  <c r="Z20" i="19"/>
  <c r="P20" i="19"/>
  <c r="V20" i="19" s="1"/>
  <c r="AU20" i="19" s="1"/>
  <c r="AT19" i="19"/>
  <c r="AT18" i="19" s="1"/>
  <c r="AQ19" i="19"/>
  <c r="AE19" i="19"/>
  <c r="AE18" i="19" s="1"/>
  <c r="Z19" i="19"/>
  <c r="Z18" i="19" s="1"/>
  <c r="U19" i="19"/>
  <c r="P19" i="19"/>
  <c r="V19" i="19" s="1"/>
  <c r="AS18" i="19"/>
  <c r="AR18" i="19"/>
  <c r="AP18" i="19"/>
  <c r="AO18" i="19"/>
  <c r="AN18" i="19"/>
  <c r="AM18" i="19"/>
  <c r="AL18" i="19"/>
  <c r="AK18" i="19"/>
  <c r="AJ18" i="19"/>
  <c r="AI18" i="19"/>
  <c r="AH18" i="19"/>
  <c r="AG18" i="19"/>
  <c r="AD18" i="19"/>
  <c r="AC18" i="19"/>
  <c r="AB18" i="19"/>
  <c r="AA18" i="19"/>
  <c r="Y18" i="19"/>
  <c r="X18" i="19"/>
  <c r="W18" i="19"/>
  <c r="U18" i="19"/>
  <c r="T18" i="19"/>
  <c r="S18" i="19"/>
  <c r="R18" i="19"/>
  <c r="Q18" i="19"/>
  <c r="P18" i="19"/>
  <c r="O18" i="19"/>
  <c r="N18" i="19"/>
  <c r="M18" i="19"/>
  <c r="L18" i="19"/>
  <c r="K18" i="19"/>
  <c r="J18" i="19"/>
  <c r="I18" i="19"/>
  <c r="H18" i="19"/>
  <c r="G18" i="19"/>
  <c r="F18" i="19"/>
  <c r="E18" i="19"/>
  <c r="D18" i="19"/>
  <c r="C18" i="19"/>
  <c r="C68" i="19" s="1"/>
  <c r="C84" i="19" s="1"/>
  <c r="AT17" i="19"/>
  <c r="AQ17" i="19"/>
  <c r="AE17" i="19"/>
  <c r="Z17" i="19"/>
  <c r="AF17" i="19" s="1"/>
  <c r="V17" i="19"/>
  <c r="U17" i="19"/>
  <c r="U15" i="19" s="1"/>
  <c r="P17" i="19"/>
  <c r="AT16" i="19"/>
  <c r="AT15" i="19" s="1"/>
  <c r="AQ16" i="19"/>
  <c r="AE16" i="19"/>
  <c r="Z16" i="19"/>
  <c r="Z15" i="19" s="1"/>
  <c r="U16" i="19"/>
  <c r="P16" i="19"/>
  <c r="V16" i="19" s="1"/>
  <c r="AS15" i="19"/>
  <c r="AR15" i="19"/>
  <c r="AQ15" i="19"/>
  <c r="AP15" i="19"/>
  <c r="AP68" i="19" s="1"/>
  <c r="AP84" i="19" s="1"/>
  <c r="AO15" i="19"/>
  <c r="AN15" i="19"/>
  <c r="AM15" i="19"/>
  <c r="AM68" i="19" s="1"/>
  <c r="AM84" i="19" s="1"/>
  <c r="AL15" i="19"/>
  <c r="AL68" i="19" s="1"/>
  <c r="AL84" i="19" s="1"/>
  <c r="AK15" i="19"/>
  <c r="AJ15" i="19"/>
  <c r="AI15" i="19"/>
  <c r="AI68" i="19" s="1"/>
  <c r="AI84" i="19" s="1"/>
  <c r="AH15" i="19"/>
  <c r="AH68" i="19" s="1"/>
  <c r="AH84" i="19" s="1"/>
  <c r="AG15" i="19"/>
  <c r="AE15" i="19"/>
  <c r="AD15" i="19"/>
  <c r="AC15" i="19"/>
  <c r="AB15" i="19"/>
  <c r="AA15" i="19"/>
  <c r="AA68" i="19" s="1"/>
  <c r="Y15" i="19"/>
  <c r="X15" i="19"/>
  <c r="W15" i="19"/>
  <c r="W68" i="19" s="1"/>
  <c r="T15" i="19"/>
  <c r="S15" i="19"/>
  <c r="S68" i="19" s="1"/>
  <c r="S84" i="19" s="1"/>
  <c r="R15" i="19"/>
  <c r="R68" i="19" s="1"/>
  <c r="R84" i="19" s="1"/>
  <c r="Q15" i="19"/>
  <c r="P15" i="19"/>
  <c r="O15" i="19"/>
  <c r="O68" i="19" s="1"/>
  <c r="O84" i="19" s="1"/>
  <c r="N15" i="19"/>
  <c r="N68" i="19" s="1"/>
  <c r="N84" i="19" s="1"/>
  <c r="M15" i="19"/>
  <c r="L15" i="19"/>
  <c r="K15" i="19"/>
  <c r="K68" i="19" s="1"/>
  <c r="K84" i="19" s="1"/>
  <c r="J15" i="19"/>
  <c r="J68" i="19" s="1"/>
  <c r="J84" i="19" s="1"/>
  <c r="I15" i="19"/>
  <c r="H15" i="19"/>
  <c r="G15" i="19"/>
  <c r="G68" i="19" s="1"/>
  <c r="G84" i="19" s="1"/>
  <c r="F15" i="19"/>
  <c r="F68" i="19" s="1"/>
  <c r="F84" i="19" s="1"/>
  <c r="E15" i="19"/>
  <c r="D15" i="19"/>
  <c r="C15" i="19"/>
  <c r="B5" i="19"/>
  <c r="I56" i="20" l="1"/>
  <c r="H47" i="20"/>
  <c r="H56" i="20"/>
  <c r="I15" i="20"/>
  <c r="I47" i="20" s="1"/>
  <c r="I57" i="20" s="1"/>
  <c r="AA84" i="19"/>
  <c r="W84" i="19"/>
  <c r="V18" i="19"/>
  <c r="AU22" i="19"/>
  <c r="V15" i="19"/>
  <c r="AU17" i="19"/>
  <c r="AU23" i="19"/>
  <c r="J93" i="19"/>
  <c r="P35" i="19"/>
  <c r="E34" i="19"/>
  <c r="D68" i="19"/>
  <c r="D84" i="19" s="1"/>
  <c r="L68" i="19"/>
  <c r="L84" i="19" s="1"/>
  <c r="AB68" i="19"/>
  <c r="AB84" i="19" s="1"/>
  <c r="AJ68" i="19"/>
  <c r="AJ84" i="19" s="1"/>
  <c r="AR68" i="19"/>
  <c r="AF19" i="19"/>
  <c r="AF18" i="19" s="1"/>
  <c r="AU38" i="19"/>
  <c r="AU47" i="19"/>
  <c r="AU53" i="19"/>
  <c r="AU63" i="19"/>
  <c r="AU66" i="19"/>
  <c r="AE83" i="19"/>
  <c r="J105" i="19" s="1"/>
  <c r="M105" i="19" s="1"/>
  <c r="M103" i="19"/>
  <c r="M101" i="19" s="1"/>
  <c r="G101" i="19"/>
  <c r="AF55" i="19"/>
  <c r="Z42" i="19"/>
  <c r="AU86" i="19"/>
  <c r="G97" i="19"/>
  <c r="H68" i="19"/>
  <c r="H84" i="19" s="1"/>
  <c r="T68" i="19"/>
  <c r="T84" i="19" s="1"/>
  <c r="X68" i="19"/>
  <c r="X84" i="19" s="1"/>
  <c r="AN68" i="19"/>
  <c r="AN84" i="19" s="1"/>
  <c r="AT34" i="19"/>
  <c r="AU43" i="19"/>
  <c r="V42" i="19"/>
  <c r="AU45" i="19"/>
  <c r="AU49" i="19"/>
  <c r="AU51" i="19"/>
  <c r="AE57" i="19"/>
  <c r="AF58" i="19"/>
  <c r="E68" i="19"/>
  <c r="I68" i="19"/>
  <c r="I84" i="19" s="1"/>
  <c r="M68" i="19"/>
  <c r="M84" i="19" s="1"/>
  <c r="Q68" i="19"/>
  <c r="Y68" i="19"/>
  <c r="Y84" i="19" s="1"/>
  <c r="AC68" i="19"/>
  <c r="AC84" i="19" s="1"/>
  <c r="AG68" i="19"/>
  <c r="AK68" i="19"/>
  <c r="AK84" i="19" s="1"/>
  <c r="AO68" i="19"/>
  <c r="AO84" i="19" s="1"/>
  <c r="AS68" i="19"/>
  <c r="AF16" i="19"/>
  <c r="AF15" i="19" s="1"/>
  <c r="AU32" i="19"/>
  <c r="AU33" i="19"/>
  <c r="AF35" i="19"/>
  <c r="AF34" i="19" s="1"/>
  <c r="Z34" i="19"/>
  <c r="V36" i="19"/>
  <c r="AU36" i="19" s="1"/>
  <c r="AE42" i="19"/>
  <c r="AF54" i="19"/>
  <c r="AU54" i="19" s="1"/>
  <c r="AU55" i="19"/>
  <c r="AU56" i="19"/>
  <c r="V57" i="19"/>
  <c r="AQ57" i="19"/>
  <c r="E83" i="19"/>
  <c r="AD68" i="19"/>
  <c r="AD84" i="19" s="1"/>
  <c r="U34" i="19"/>
  <c r="AU39" i="19"/>
  <c r="P42" i="19"/>
  <c r="V44" i="19"/>
  <c r="AU44" i="19" s="1"/>
  <c r="U65" i="19"/>
  <c r="V67" i="19"/>
  <c r="V70" i="19"/>
  <c r="V83" i="19" s="1"/>
  <c r="AU83" i="19" s="1"/>
  <c r="AT83" i="19"/>
  <c r="Z83" i="19"/>
  <c r="J103" i="19" s="1"/>
  <c r="J101" i="19" s="1"/>
  <c r="Z57" i="19"/>
  <c r="H57" i="20" l="1"/>
  <c r="G115" i="19"/>
  <c r="AS84" i="19"/>
  <c r="AU42" i="19"/>
  <c r="AF42" i="19"/>
  <c r="Z84" i="19"/>
  <c r="AU67" i="19"/>
  <c r="V65" i="19"/>
  <c r="Z68" i="19"/>
  <c r="AF68" i="19" s="1"/>
  <c r="E84" i="19"/>
  <c r="P84" i="19" s="1"/>
  <c r="P68" i="19"/>
  <c r="AU65" i="19"/>
  <c r="AU19" i="19"/>
  <c r="AU18" i="19" s="1"/>
  <c r="AE68" i="19"/>
  <c r="AG84" i="19"/>
  <c r="AQ84" i="19" s="1"/>
  <c r="AQ68" i="19"/>
  <c r="AT68" i="19"/>
  <c r="AR84" i="19"/>
  <c r="AT84" i="19" s="1"/>
  <c r="U68" i="19"/>
  <c r="G99" i="19" s="1"/>
  <c r="M99" i="19" s="1"/>
  <c r="Q84" i="19"/>
  <c r="U84" i="19" s="1"/>
  <c r="AF57" i="19"/>
  <c r="AU58" i="19"/>
  <c r="AU57" i="19" s="1"/>
  <c r="G95" i="19"/>
  <c r="G93" i="19" s="1"/>
  <c r="M97" i="19"/>
  <c r="M95" i="19" s="1"/>
  <c r="M93" i="19" s="1"/>
  <c r="V35" i="19"/>
  <c r="P34" i="19"/>
  <c r="AU16" i="19"/>
  <c r="AU15" i="19" s="1"/>
  <c r="AE84" i="19"/>
  <c r="V34" i="19" l="1"/>
  <c r="AU35" i="19"/>
  <c r="AU34" i="19" s="1"/>
  <c r="V68" i="19"/>
  <c r="AU68" i="19" s="1"/>
  <c r="V84" i="19"/>
  <c r="AU84" i="19" s="1"/>
  <c r="AF84" i="19"/>
  <c r="M115" i="19"/>
  <c r="G111" i="19"/>
  <c r="M111" i="19" l="1"/>
  <c r="M109" i="19" s="1"/>
  <c r="G109" i="19"/>
  <c r="O524" i="18" l="1"/>
  <c r="M524" i="18"/>
  <c r="L524" i="18"/>
  <c r="J524" i="18"/>
  <c r="I524" i="18"/>
  <c r="H524" i="18"/>
  <c r="G524" i="18"/>
  <c r="F524" i="18"/>
  <c r="O523" i="18"/>
  <c r="O522" i="18"/>
  <c r="N516" i="18"/>
  <c r="N524" i="18" s="1"/>
  <c r="K516" i="18"/>
  <c r="K524" i="18" s="1"/>
  <c r="H516" i="18"/>
  <c r="N514" i="18"/>
  <c r="K514" i="18"/>
  <c r="H514" i="18"/>
  <c r="M513" i="18"/>
  <c r="L513" i="18"/>
  <c r="N513" i="18" s="1"/>
  <c r="K513" i="18"/>
  <c r="J513" i="18"/>
  <c r="I513" i="18"/>
  <c r="H513" i="18"/>
  <c r="G513" i="18"/>
  <c r="F513" i="18"/>
  <c r="N512" i="18"/>
  <c r="K512" i="18"/>
  <c r="H512" i="18"/>
  <c r="N511" i="18"/>
  <c r="K511" i="18"/>
  <c r="H511" i="18"/>
  <c r="N510" i="18"/>
  <c r="K510" i="18"/>
  <c r="H510" i="18"/>
  <c r="N509" i="18"/>
  <c r="M509" i="18"/>
  <c r="L509" i="18"/>
  <c r="J509" i="18"/>
  <c r="I509" i="18"/>
  <c r="K509" i="18" s="1"/>
  <c r="G509" i="18"/>
  <c r="F509" i="18"/>
  <c r="H509" i="18" s="1"/>
  <c r="N508" i="18"/>
  <c r="K508" i="18"/>
  <c r="H508" i="18"/>
  <c r="N507" i="18"/>
  <c r="K507" i="18"/>
  <c r="H507" i="18"/>
  <c r="N506" i="18"/>
  <c r="K506" i="18"/>
  <c r="H506" i="18"/>
  <c r="M505" i="18"/>
  <c r="L505" i="18"/>
  <c r="K505" i="18"/>
  <c r="J505" i="18"/>
  <c r="I505" i="18"/>
  <c r="H505" i="18"/>
  <c r="G505" i="18"/>
  <c r="F505" i="18"/>
  <c r="N504" i="18"/>
  <c r="K504" i="18"/>
  <c r="H504" i="18"/>
  <c r="N503" i="18"/>
  <c r="K503" i="18"/>
  <c r="H503" i="18"/>
  <c r="N502" i="18"/>
  <c r="K502" i="18"/>
  <c r="H502" i="18"/>
  <c r="N501" i="18"/>
  <c r="M501" i="18"/>
  <c r="L501" i="18"/>
  <c r="J501" i="18"/>
  <c r="J500" i="18" s="1"/>
  <c r="K500" i="18" s="1"/>
  <c r="I501" i="18"/>
  <c r="G501" i="18"/>
  <c r="F501" i="18"/>
  <c r="M500" i="18"/>
  <c r="I500" i="18"/>
  <c r="G500" i="18"/>
  <c r="N499" i="18"/>
  <c r="K499" i="18"/>
  <c r="H499" i="18"/>
  <c r="N498" i="18"/>
  <c r="K498" i="18"/>
  <c r="H498" i="18"/>
  <c r="N497" i="18"/>
  <c r="K497" i="18"/>
  <c r="H497" i="18"/>
  <c r="M496" i="18"/>
  <c r="L496" i="18"/>
  <c r="J496" i="18"/>
  <c r="I496" i="18"/>
  <c r="K496" i="18" s="1"/>
  <c r="G496" i="18"/>
  <c r="F496" i="18"/>
  <c r="H496" i="18" s="1"/>
  <c r="N495" i="18"/>
  <c r="K495" i="18"/>
  <c r="H495" i="18"/>
  <c r="N494" i="18"/>
  <c r="K494" i="18"/>
  <c r="H494" i="18"/>
  <c r="N493" i="18"/>
  <c r="K493" i="18"/>
  <c r="H493" i="18"/>
  <c r="M492" i="18"/>
  <c r="L492" i="18"/>
  <c r="N492" i="18" s="1"/>
  <c r="K492" i="18"/>
  <c r="J492" i="18"/>
  <c r="I492" i="18"/>
  <c r="G492" i="18"/>
  <c r="G487" i="18" s="1"/>
  <c r="G523" i="18" s="1"/>
  <c r="F492" i="18"/>
  <c r="N491" i="18"/>
  <c r="K491" i="18"/>
  <c r="H491" i="18"/>
  <c r="N490" i="18"/>
  <c r="K490" i="18"/>
  <c r="H490" i="18"/>
  <c r="N489" i="18"/>
  <c r="K489" i="18"/>
  <c r="H489" i="18"/>
  <c r="M488" i="18"/>
  <c r="M487" i="18" s="1"/>
  <c r="M523" i="18" s="1"/>
  <c r="L488" i="18"/>
  <c r="J488" i="18"/>
  <c r="I488" i="18"/>
  <c r="G488" i="18"/>
  <c r="H488" i="18" s="1"/>
  <c r="F488" i="18"/>
  <c r="L487" i="18"/>
  <c r="J487" i="18"/>
  <c r="J523" i="18" s="1"/>
  <c r="F487" i="18"/>
  <c r="H487" i="18" s="1"/>
  <c r="N486" i="18"/>
  <c r="K486" i="18"/>
  <c r="H486" i="18"/>
  <c r="N485" i="18"/>
  <c r="K485" i="18"/>
  <c r="H485" i="18"/>
  <c r="N484" i="18"/>
  <c r="K484" i="18"/>
  <c r="H484" i="18"/>
  <c r="N483" i="18"/>
  <c r="K483" i="18"/>
  <c r="H483" i="18"/>
  <c r="N482" i="18"/>
  <c r="K482" i="18"/>
  <c r="H482" i="18"/>
  <c r="N481" i="18"/>
  <c r="K481" i="18"/>
  <c r="H481" i="18"/>
  <c r="N480" i="18"/>
  <c r="K480" i="18"/>
  <c r="H480" i="18"/>
  <c r="N479" i="18"/>
  <c r="K479" i="18"/>
  <c r="H479" i="18"/>
  <c r="M478" i="18"/>
  <c r="L478" i="18"/>
  <c r="N478" i="18" s="1"/>
  <c r="K478" i="18"/>
  <c r="J478" i="18"/>
  <c r="I478" i="18"/>
  <c r="G478" i="18"/>
  <c r="G474" i="18" s="1"/>
  <c r="F478" i="18"/>
  <c r="H478" i="18" s="1"/>
  <c r="N477" i="18"/>
  <c r="K477" i="18"/>
  <c r="H477" i="18"/>
  <c r="N476" i="18"/>
  <c r="K476" i="18"/>
  <c r="H476" i="18"/>
  <c r="N475" i="18"/>
  <c r="K475" i="18"/>
  <c r="H475" i="18"/>
  <c r="M474" i="18"/>
  <c r="L474" i="18"/>
  <c r="N474" i="18" s="1"/>
  <c r="J474" i="18"/>
  <c r="I474" i="18"/>
  <c r="K474" i="18" s="1"/>
  <c r="F474" i="18"/>
  <c r="N473" i="18"/>
  <c r="K473" i="18"/>
  <c r="H473" i="18"/>
  <c r="N472" i="18"/>
  <c r="K472" i="18"/>
  <c r="H472" i="18"/>
  <c r="N471" i="18"/>
  <c r="K471" i="18"/>
  <c r="H471" i="18"/>
  <c r="N470" i="18"/>
  <c r="K470" i="18"/>
  <c r="H470" i="18"/>
  <c r="N469" i="18"/>
  <c r="K469" i="18"/>
  <c r="H469" i="18"/>
  <c r="M468" i="18"/>
  <c r="L468" i="18"/>
  <c r="J468" i="18"/>
  <c r="I468" i="18"/>
  <c r="G468" i="18"/>
  <c r="F468" i="18"/>
  <c r="H468" i="18" s="1"/>
  <c r="L467" i="18"/>
  <c r="J467" i="18"/>
  <c r="G467" i="18"/>
  <c r="F467" i="18"/>
  <c r="H467" i="18" s="1"/>
  <c r="N466" i="18"/>
  <c r="K466" i="18"/>
  <c r="H466" i="18"/>
  <c r="N465" i="18"/>
  <c r="K465" i="18"/>
  <c r="H465" i="18"/>
  <c r="N464" i="18"/>
  <c r="K464" i="18"/>
  <c r="H464" i="18"/>
  <c r="M463" i="18"/>
  <c r="L463" i="18"/>
  <c r="J463" i="18"/>
  <c r="I463" i="18"/>
  <c r="K463" i="18" s="1"/>
  <c r="H463" i="18"/>
  <c r="G463" i="18"/>
  <c r="F463" i="18"/>
  <c r="N462" i="18"/>
  <c r="K462" i="18"/>
  <c r="H462" i="18"/>
  <c r="N461" i="18"/>
  <c r="K461" i="18"/>
  <c r="H461" i="18"/>
  <c r="N460" i="18"/>
  <c r="K460" i="18"/>
  <c r="H460" i="18"/>
  <c r="N459" i="18"/>
  <c r="M459" i="18"/>
  <c r="L459" i="18"/>
  <c r="J459" i="18"/>
  <c r="J458" i="18" s="1"/>
  <c r="K458" i="18" s="1"/>
  <c r="I459" i="18"/>
  <c r="G459" i="18"/>
  <c r="F459" i="18"/>
  <c r="M458" i="18"/>
  <c r="I458" i="18"/>
  <c r="G458" i="18"/>
  <c r="N457" i="18"/>
  <c r="K457" i="18"/>
  <c r="H457" i="18"/>
  <c r="N456" i="18"/>
  <c r="K456" i="18"/>
  <c r="H456" i="18"/>
  <c r="N455" i="18"/>
  <c r="K455" i="18"/>
  <c r="H455" i="18"/>
  <c r="N454" i="18"/>
  <c r="K454" i="18"/>
  <c r="H454" i="18"/>
  <c r="N453" i="18"/>
  <c r="K453" i="18"/>
  <c r="H453" i="18"/>
  <c r="M452" i="18"/>
  <c r="L452" i="18"/>
  <c r="N452" i="18" s="1"/>
  <c r="K452" i="18"/>
  <c r="J452" i="18"/>
  <c r="I452" i="18"/>
  <c r="G452" i="18"/>
  <c r="F452" i="18"/>
  <c r="N451" i="18"/>
  <c r="K451" i="18"/>
  <c r="H451" i="18"/>
  <c r="N450" i="18"/>
  <c r="K450" i="18"/>
  <c r="H450" i="18"/>
  <c r="N449" i="18"/>
  <c r="K449" i="18"/>
  <c r="H449" i="18"/>
  <c r="N448" i="18"/>
  <c r="K448" i="18"/>
  <c r="H448" i="18"/>
  <c r="N447" i="18"/>
  <c r="K447" i="18"/>
  <c r="H447" i="18"/>
  <c r="N446" i="18"/>
  <c r="K446" i="18"/>
  <c r="H446" i="18"/>
  <c r="N445" i="18"/>
  <c r="K445" i="18"/>
  <c r="H445" i="18"/>
  <c r="N444" i="18"/>
  <c r="K444" i="18"/>
  <c r="H444" i="18"/>
  <c r="N443" i="18"/>
  <c r="K443" i="18"/>
  <c r="H443" i="18"/>
  <c r="N442" i="18"/>
  <c r="K442" i="18"/>
  <c r="H442" i="18"/>
  <c r="N441" i="18"/>
  <c r="K441" i="18"/>
  <c r="H441" i="18"/>
  <c r="N440" i="18"/>
  <c r="K440" i="18"/>
  <c r="H440" i="18"/>
  <c r="N439" i="18"/>
  <c r="K439" i="18"/>
  <c r="H439" i="18"/>
  <c r="M438" i="18"/>
  <c r="L438" i="18"/>
  <c r="N438" i="18" s="1"/>
  <c r="K438" i="18"/>
  <c r="J438" i="18"/>
  <c r="I438" i="18"/>
  <c r="G438" i="18"/>
  <c r="G434" i="18" s="1"/>
  <c r="F438" i="18"/>
  <c r="H438" i="18" s="1"/>
  <c r="N437" i="18"/>
  <c r="K437" i="18"/>
  <c r="H437" i="18"/>
  <c r="N436" i="18"/>
  <c r="K436" i="18"/>
  <c r="H436" i="18"/>
  <c r="N435" i="18"/>
  <c r="K435" i="18"/>
  <c r="H435" i="18"/>
  <c r="M434" i="18"/>
  <c r="M433" i="18" s="1"/>
  <c r="L434" i="18"/>
  <c r="N434" i="18" s="1"/>
  <c r="J434" i="18"/>
  <c r="I434" i="18"/>
  <c r="F434" i="18"/>
  <c r="H434" i="18" s="1"/>
  <c r="J433" i="18"/>
  <c r="N432" i="18"/>
  <c r="K432" i="18"/>
  <c r="H432" i="18"/>
  <c r="N431" i="18"/>
  <c r="K431" i="18"/>
  <c r="H431" i="18"/>
  <c r="N430" i="18"/>
  <c r="K430" i="18"/>
  <c r="H430" i="18"/>
  <c r="N429" i="18"/>
  <c r="K429" i="18"/>
  <c r="H429" i="18"/>
  <c r="N428" i="18"/>
  <c r="K428" i="18"/>
  <c r="H428" i="18"/>
  <c r="N427" i="18"/>
  <c r="M427" i="18"/>
  <c r="L427" i="18"/>
  <c r="J427" i="18"/>
  <c r="I427" i="18"/>
  <c r="G427" i="18"/>
  <c r="F427" i="18"/>
  <c r="F426" i="18" s="1"/>
  <c r="M426" i="18"/>
  <c r="L426" i="18"/>
  <c r="N426" i="18" s="1"/>
  <c r="I426" i="18"/>
  <c r="G426" i="18"/>
  <c r="N425" i="18"/>
  <c r="K425" i="18"/>
  <c r="H425" i="18"/>
  <c r="N424" i="18"/>
  <c r="K424" i="18"/>
  <c r="H424" i="18"/>
  <c r="N423" i="18"/>
  <c r="M423" i="18"/>
  <c r="L423" i="18"/>
  <c r="J423" i="18"/>
  <c r="I423" i="18"/>
  <c r="G423" i="18"/>
  <c r="H423" i="18" s="1"/>
  <c r="F423" i="18"/>
  <c r="F422" i="18" s="1"/>
  <c r="H422" i="18" s="1"/>
  <c r="M422" i="18"/>
  <c r="L422" i="18"/>
  <c r="N422" i="18" s="1"/>
  <c r="I422" i="18"/>
  <c r="G422" i="18"/>
  <c r="N421" i="18"/>
  <c r="K421" i="18"/>
  <c r="H421" i="18"/>
  <c r="N420" i="18"/>
  <c r="K420" i="18"/>
  <c r="H420" i="18"/>
  <c r="N419" i="18"/>
  <c r="K419" i="18"/>
  <c r="H419" i="18"/>
  <c r="N418" i="18"/>
  <c r="K418" i="18"/>
  <c r="H418" i="18"/>
  <c r="N417" i="18"/>
  <c r="K417" i="18"/>
  <c r="H417" i="18"/>
  <c r="N416" i="18"/>
  <c r="K416" i="18"/>
  <c r="H416" i="18"/>
  <c r="N415" i="18"/>
  <c r="M415" i="18"/>
  <c r="L415" i="18"/>
  <c r="J415" i="18"/>
  <c r="K415" i="18" s="1"/>
  <c r="I415" i="18"/>
  <c r="G415" i="18"/>
  <c r="F415" i="18"/>
  <c r="H415" i="18" s="1"/>
  <c r="N414" i="18"/>
  <c r="K414" i="18"/>
  <c r="H414" i="18"/>
  <c r="N413" i="18"/>
  <c r="M413" i="18"/>
  <c r="L413" i="18"/>
  <c r="J413" i="18"/>
  <c r="K413" i="18" s="1"/>
  <c r="I413" i="18"/>
  <c r="G413" i="18"/>
  <c r="F413" i="18"/>
  <c r="H413" i="18" s="1"/>
  <c r="N412" i="18"/>
  <c r="K412" i="18"/>
  <c r="H412" i="18"/>
  <c r="N411" i="18"/>
  <c r="M411" i="18"/>
  <c r="L411" i="18"/>
  <c r="J411" i="18"/>
  <c r="K411" i="18" s="1"/>
  <c r="I411" i="18"/>
  <c r="G411" i="18"/>
  <c r="F411" i="18"/>
  <c r="H411" i="18" s="1"/>
  <c r="N410" i="18"/>
  <c r="K410" i="18"/>
  <c r="H410" i="18"/>
  <c r="N409" i="18"/>
  <c r="M409" i="18"/>
  <c r="L409" i="18"/>
  <c r="J409" i="18"/>
  <c r="K409" i="18" s="1"/>
  <c r="I409" i="18"/>
  <c r="G409" i="18"/>
  <c r="F409" i="18"/>
  <c r="H409" i="18" s="1"/>
  <c r="N408" i="18"/>
  <c r="K408" i="18"/>
  <c r="H408" i="18"/>
  <c r="N407" i="18"/>
  <c r="M407" i="18"/>
  <c r="L407" i="18"/>
  <c r="J407" i="18"/>
  <c r="I407" i="18"/>
  <c r="G407" i="18"/>
  <c r="F407" i="18"/>
  <c r="M406" i="18"/>
  <c r="L406" i="18"/>
  <c r="N406" i="18" s="1"/>
  <c r="I406" i="18"/>
  <c r="G406" i="18"/>
  <c r="N405" i="18"/>
  <c r="K405" i="18"/>
  <c r="H405" i="18"/>
  <c r="M404" i="18"/>
  <c r="L404" i="18"/>
  <c r="N404" i="18" s="1"/>
  <c r="K404" i="18"/>
  <c r="J404" i="18"/>
  <c r="I404" i="18"/>
  <c r="G404" i="18"/>
  <c r="H404" i="18" s="1"/>
  <c r="F404" i="18"/>
  <c r="N403" i="18"/>
  <c r="K403" i="18"/>
  <c r="H403" i="18"/>
  <c r="M402" i="18"/>
  <c r="L402" i="18"/>
  <c r="N402" i="18" s="1"/>
  <c r="K402" i="18"/>
  <c r="J402" i="18"/>
  <c r="I402" i="18"/>
  <c r="G402" i="18"/>
  <c r="F402" i="18"/>
  <c r="M401" i="18"/>
  <c r="L401" i="18"/>
  <c r="J401" i="18"/>
  <c r="I401" i="18"/>
  <c r="K401" i="18" s="1"/>
  <c r="F401" i="18"/>
  <c r="M400" i="18"/>
  <c r="I400" i="18"/>
  <c r="N399" i="18"/>
  <c r="K399" i="18"/>
  <c r="H399" i="18"/>
  <c r="N398" i="18"/>
  <c r="K398" i="18"/>
  <c r="H398" i="18"/>
  <c r="M397" i="18"/>
  <c r="L397" i="18"/>
  <c r="J397" i="18"/>
  <c r="I397" i="18"/>
  <c r="K397" i="18" s="1"/>
  <c r="H397" i="18"/>
  <c r="G397" i="18"/>
  <c r="F397" i="18"/>
  <c r="M396" i="18"/>
  <c r="M395" i="18" s="1"/>
  <c r="J396" i="18"/>
  <c r="I396" i="18"/>
  <c r="G396" i="18"/>
  <c r="F396" i="18"/>
  <c r="H396" i="18" s="1"/>
  <c r="J395" i="18"/>
  <c r="G395" i="18"/>
  <c r="F395" i="18"/>
  <c r="H395" i="18" s="1"/>
  <c r="N394" i="18"/>
  <c r="K394" i="18"/>
  <c r="H394" i="18"/>
  <c r="N393" i="18"/>
  <c r="K393" i="18"/>
  <c r="H393" i="18"/>
  <c r="M392" i="18"/>
  <c r="N392" i="18" s="1"/>
  <c r="L392" i="18"/>
  <c r="J392" i="18"/>
  <c r="I392" i="18"/>
  <c r="G392" i="18"/>
  <c r="H392" i="18" s="1"/>
  <c r="F392" i="18"/>
  <c r="N391" i="18"/>
  <c r="K391" i="18"/>
  <c r="H391" i="18"/>
  <c r="N390" i="18"/>
  <c r="K390" i="18"/>
  <c r="H390" i="18"/>
  <c r="M389" i="18"/>
  <c r="L389" i="18"/>
  <c r="N389" i="18" s="1"/>
  <c r="J389" i="18"/>
  <c r="K389" i="18" s="1"/>
  <c r="I389" i="18"/>
  <c r="H389" i="18"/>
  <c r="G389" i="18"/>
  <c r="F389" i="18"/>
  <c r="N388" i="18"/>
  <c r="K388" i="18"/>
  <c r="H388" i="18"/>
  <c r="N387" i="18"/>
  <c r="K387" i="18"/>
  <c r="H387" i="18"/>
  <c r="M386" i="18"/>
  <c r="L386" i="18"/>
  <c r="N386" i="18" s="1"/>
  <c r="K386" i="18"/>
  <c r="J386" i="18"/>
  <c r="I386" i="18"/>
  <c r="G386" i="18"/>
  <c r="H386" i="18" s="1"/>
  <c r="F386" i="18"/>
  <c r="N385" i="18"/>
  <c r="K385" i="18"/>
  <c r="H385" i="18"/>
  <c r="N383" i="18"/>
  <c r="K383" i="18"/>
  <c r="H383" i="18"/>
  <c r="N382" i="18"/>
  <c r="K382" i="18"/>
  <c r="H382" i="18"/>
  <c r="M381" i="18"/>
  <c r="L381" i="18"/>
  <c r="J381" i="18"/>
  <c r="K381" i="18" s="1"/>
  <c r="I381" i="18"/>
  <c r="G381" i="18"/>
  <c r="H381" i="18" s="1"/>
  <c r="F381" i="18"/>
  <c r="N380" i="18"/>
  <c r="K380" i="18"/>
  <c r="H380" i="18"/>
  <c r="N379" i="18"/>
  <c r="K379" i="18"/>
  <c r="H379" i="18"/>
  <c r="N378" i="18"/>
  <c r="K378" i="18"/>
  <c r="H378" i="18"/>
  <c r="N377" i="18"/>
  <c r="K377" i="18"/>
  <c r="H377" i="18"/>
  <c r="N376" i="18"/>
  <c r="K376" i="18"/>
  <c r="H376" i="18"/>
  <c r="N375" i="18"/>
  <c r="K375" i="18"/>
  <c r="H375" i="18"/>
  <c r="M374" i="18"/>
  <c r="L374" i="18"/>
  <c r="N374" i="18" s="1"/>
  <c r="J374" i="18"/>
  <c r="K374" i="18" s="1"/>
  <c r="I374" i="18"/>
  <c r="H374" i="18"/>
  <c r="G374" i="18"/>
  <c r="F374" i="18"/>
  <c r="N373" i="18"/>
  <c r="K373" i="18"/>
  <c r="H373" i="18"/>
  <c r="N372" i="18"/>
  <c r="K372" i="18"/>
  <c r="H372" i="18"/>
  <c r="M371" i="18"/>
  <c r="L371" i="18"/>
  <c r="N371" i="18" s="1"/>
  <c r="K371" i="18"/>
  <c r="J371" i="18"/>
  <c r="I371" i="18"/>
  <c r="G371" i="18"/>
  <c r="H371" i="18" s="1"/>
  <c r="F371" i="18"/>
  <c r="N370" i="18"/>
  <c r="K370" i="18"/>
  <c r="H370" i="18"/>
  <c r="N369" i="18"/>
  <c r="K369" i="18"/>
  <c r="H369" i="18"/>
  <c r="N368" i="18"/>
  <c r="K368" i="18"/>
  <c r="H368" i="18"/>
  <c r="N367" i="18"/>
  <c r="K367" i="18"/>
  <c r="H367" i="18"/>
  <c r="M366" i="18"/>
  <c r="L366" i="18"/>
  <c r="N366" i="18" s="1"/>
  <c r="J366" i="18"/>
  <c r="K366" i="18" s="1"/>
  <c r="I366" i="18"/>
  <c r="H366" i="18"/>
  <c r="G366" i="18"/>
  <c r="F366" i="18"/>
  <c r="N365" i="18"/>
  <c r="K365" i="18"/>
  <c r="H365" i="18"/>
  <c r="N364" i="18"/>
  <c r="K364" i="18"/>
  <c r="H364" i="18"/>
  <c r="M363" i="18"/>
  <c r="L363" i="18"/>
  <c r="N363" i="18" s="1"/>
  <c r="K363" i="18"/>
  <c r="J363" i="18"/>
  <c r="I363" i="18"/>
  <c r="G363" i="18"/>
  <c r="H363" i="18" s="1"/>
  <c r="F363" i="18"/>
  <c r="N362" i="18"/>
  <c r="K362" i="18"/>
  <c r="H362" i="18"/>
  <c r="N361" i="18"/>
  <c r="K361" i="18"/>
  <c r="H361" i="18"/>
  <c r="N360" i="18"/>
  <c r="K360" i="18"/>
  <c r="H360" i="18"/>
  <c r="N359" i="18"/>
  <c r="K359" i="18"/>
  <c r="H359" i="18"/>
  <c r="N358" i="18"/>
  <c r="K358" i="18"/>
  <c r="H358" i="18"/>
  <c r="N357" i="18"/>
  <c r="K357" i="18"/>
  <c r="H357" i="18"/>
  <c r="N356" i="18"/>
  <c r="K356" i="18"/>
  <c r="H356" i="18"/>
  <c r="N355" i="18"/>
  <c r="K355" i="18"/>
  <c r="H355" i="18"/>
  <c r="N354" i="18"/>
  <c r="K354" i="18"/>
  <c r="H354" i="18"/>
  <c r="M353" i="18"/>
  <c r="L353" i="18"/>
  <c r="N353" i="18" s="1"/>
  <c r="K353" i="18"/>
  <c r="J353" i="18"/>
  <c r="I353" i="18"/>
  <c r="G353" i="18"/>
  <c r="F353" i="18"/>
  <c r="H353" i="18" s="1"/>
  <c r="L352" i="18"/>
  <c r="J352" i="18"/>
  <c r="F352" i="18"/>
  <c r="N351" i="18"/>
  <c r="K351" i="18"/>
  <c r="H351" i="18"/>
  <c r="N350" i="18"/>
  <c r="K350" i="18"/>
  <c r="H350" i="18"/>
  <c r="N349" i="18"/>
  <c r="K349" i="18"/>
  <c r="H349" i="18"/>
  <c r="N348" i="18"/>
  <c r="M348" i="18"/>
  <c r="L348" i="18"/>
  <c r="L347" i="18" s="1"/>
  <c r="N347" i="18" s="1"/>
  <c r="J348" i="18"/>
  <c r="I348" i="18"/>
  <c r="G348" i="18"/>
  <c r="F348" i="18"/>
  <c r="M347" i="18"/>
  <c r="I347" i="18"/>
  <c r="G347" i="18"/>
  <c r="N346" i="18"/>
  <c r="K346" i="18"/>
  <c r="H346" i="18"/>
  <c r="N345" i="18"/>
  <c r="K345" i="18"/>
  <c r="H345" i="18"/>
  <c r="N344" i="18"/>
  <c r="K344" i="18"/>
  <c r="H344" i="18"/>
  <c r="M343" i="18"/>
  <c r="L343" i="18"/>
  <c r="J343" i="18"/>
  <c r="I343" i="18"/>
  <c r="G343" i="18"/>
  <c r="H343" i="18" s="1"/>
  <c r="F343" i="18"/>
  <c r="L342" i="18"/>
  <c r="J342" i="18"/>
  <c r="F342" i="18"/>
  <c r="N341" i="18"/>
  <c r="K341" i="18"/>
  <c r="H341" i="18"/>
  <c r="N340" i="18"/>
  <c r="K340" i="18"/>
  <c r="H340" i="18"/>
  <c r="N339" i="18"/>
  <c r="K339" i="18"/>
  <c r="H339" i="18"/>
  <c r="N338" i="18"/>
  <c r="K338" i="18"/>
  <c r="H338" i="18"/>
  <c r="N337" i="18"/>
  <c r="K337" i="18"/>
  <c r="H337" i="18"/>
  <c r="N336" i="18"/>
  <c r="K336" i="18"/>
  <c r="H336" i="18"/>
  <c r="N335" i="18"/>
  <c r="K335" i="18"/>
  <c r="H335" i="18"/>
  <c r="N334" i="18"/>
  <c r="K334" i="18"/>
  <c r="H334" i="18"/>
  <c r="N333" i="18"/>
  <c r="K333" i="18"/>
  <c r="H333" i="18"/>
  <c r="N332" i="18"/>
  <c r="K332" i="18"/>
  <c r="H332" i="18"/>
  <c r="N331" i="18"/>
  <c r="K331" i="18"/>
  <c r="H331" i="18"/>
  <c r="N330" i="18"/>
  <c r="K330" i="18"/>
  <c r="H330" i="18"/>
  <c r="N329" i="18"/>
  <c r="K329" i="18"/>
  <c r="H329" i="18"/>
  <c r="N328" i="18"/>
  <c r="K328" i="18"/>
  <c r="H328" i="18"/>
  <c r="N327" i="18"/>
  <c r="K327" i="18"/>
  <c r="H327" i="18"/>
  <c r="N326" i="18"/>
  <c r="K326" i="18"/>
  <c r="H326" i="18"/>
  <c r="N325" i="18"/>
  <c r="K325" i="18"/>
  <c r="H325" i="18"/>
  <c r="N324" i="18"/>
  <c r="M324" i="18"/>
  <c r="L324" i="18"/>
  <c r="J324" i="18"/>
  <c r="I324" i="18"/>
  <c r="G324" i="18"/>
  <c r="F324" i="18"/>
  <c r="F323" i="18" s="1"/>
  <c r="H323" i="18" s="1"/>
  <c r="N323" i="18"/>
  <c r="M323" i="18"/>
  <c r="L323" i="18"/>
  <c r="I323" i="18"/>
  <c r="G323" i="18"/>
  <c r="N322" i="18"/>
  <c r="K322" i="18"/>
  <c r="H322" i="18"/>
  <c r="N321" i="18"/>
  <c r="K321" i="18"/>
  <c r="H321" i="18"/>
  <c r="N320" i="18"/>
  <c r="K320" i="18"/>
  <c r="H320" i="18"/>
  <c r="N319" i="18"/>
  <c r="K319" i="18"/>
  <c r="H319" i="18"/>
  <c r="N318" i="18"/>
  <c r="K318" i="18"/>
  <c r="H318" i="18"/>
  <c r="N317" i="18"/>
  <c r="K317" i="18"/>
  <c r="H317" i="18"/>
  <c r="N316" i="18"/>
  <c r="K316" i="18"/>
  <c r="H316" i="18"/>
  <c r="N315" i="18"/>
  <c r="K315" i="18"/>
  <c r="H315" i="18"/>
  <c r="N314" i="18"/>
  <c r="K314" i="18"/>
  <c r="H314" i="18"/>
  <c r="N313" i="18"/>
  <c r="K313" i="18"/>
  <c r="H313" i="18"/>
  <c r="N312" i="18"/>
  <c r="K312" i="18"/>
  <c r="H312" i="18"/>
  <c r="N311" i="18"/>
  <c r="K311" i="18"/>
  <c r="H311" i="18"/>
  <c r="N310" i="18"/>
  <c r="K310" i="18"/>
  <c r="H310" i="18"/>
  <c r="M309" i="18"/>
  <c r="L309" i="18"/>
  <c r="N309" i="18" s="1"/>
  <c r="K309" i="18"/>
  <c r="J309" i="18"/>
  <c r="I309" i="18"/>
  <c r="G309" i="18"/>
  <c r="F309" i="18"/>
  <c r="N308" i="18"/>
  <c r="K308" i="18"/>
  <c r="H308" i="18"/>
  <c r="N307" i="18"/>
  <c r="K307" i="18"/>
  <c r="H307" i="18"/>
  <c r="N306" i="18"/>
  <c r="K306" i="18"/>
  <c r="H306" i="18"/>
  <c r="N305" i="18"/>
  <c r="K305" i="18"/>
  <c r="H305" i="18"/>
  <c r="N304" i="18"/>
  <c r="K304" i="18"/>
  <c r="H304" i="18"/>
  <c r="N303" i="18"/>
  <c r="K303" i="18"/>
  <c r="H303" i="18"/>
  <c r="N302" i="18"/>
  <c r="K302" i="18"/>
  <c r="H302" i="18"/>
  <c r="N301" i="18"/>
  <c r="K301" i="18"/>
  <c r="H301" i="18"/>
  <c r="N300" i="18"/>
  <c r="K300" i="18"/>
  <c r="H300" i="18"/>
  <c r="N299" i="18"/>
  <c r="K299" i="18"/>
  <c r="H299" i="18"/>
  <c r="N298" i="18"/>
  <c r="K298" i="18"/>
  <c r="H298" i="18"/>
  <c r="N297" i="18"/>
  <c r="K297" i="18"/>
  <c r="H297" i="18"/>
  <c r="N296" i="18"/>
  <c r="K296" i="18"/>
  <c r="H296" i="18"/>
  <c r="N295" i="18"/>
  <c r="K295" i="18"/>
  <c r="H295" i="18"/>
  <c r="N294" i="18"/>
  <c r="K294" i="18"/>
  <c r="H294" i="18"/>
  <c r="N293" i="18"/>
  <c r="K293" i="18"/>
  <c r="H293" i="18"/>
  <c r="N292" i="18"/>
  <c r="K292" i="18"/>
  <c r="H292" i="18"/>
  <c r="N291" i="18"/>
  <c r="K291" i="18"/>
  <c r="H291" i="18"/>
  <c r="N290" i="18"/>
  <c r="K290" i="18"/>
  <c r="H290" i="18"/>
  <c r="N289" i="18"/>
  <c r="K289" i="18"/>
  <c r="H289" i="18"/>
  <c r="N288" i="18"/>
  <c r="K288" i="18"/>
  <c r="H288" i="18"/>
  <c r="N287" i="18"/>
  <c r="K287" i="18"/>
  <c r="H287" i="18"/>
  <c r="N286" i="18"/>
  <c r="K286" i="18"/>
  <c r="H286" i="18"/>
  <c r="N285" i="18"/>
  <c r="K285" i="18"/>
  <c r="H285" i="18"/>
  <c r="N284" i="18"/>
  <c r="K284" i="18"/>
  <c r="H284" i="18"/>
  <c r="N283" i="18"/>
  <c r="K283" i="18"/>
  <c r="H283" i="18"/>
  <c r="N282" i="18"/>
  <c r="K282" i="18"/>
  <c r="H282" i="18"/>
  <c r="N281" i="18"/>
  <c r="K281" i="18"/>
  <c r="H281" i="18"/>
  <c r="N280" i="18"/>
  <c r="K280" i="18"/>
  <c r="H280" i="18"/>
  <c r="N279" i="18"/>
  <c r="K279" i="18"/>
  <c r="H279" i="18"/>
  <c r="N278" i="18"/>
  <c r="K278" i="18"/>
  <c r="H278" i="18"/>
  <c r="N277" i="18"/>
  <c r="K277" i="18"/>
  <c r="H277" i="18"/>
  <c r="N276" i="18"/>
  <c r="K276" i="18"/>
  <c r="H276" i="18"/>
  <c r="N275" i="18"/>
  <c r="K275" i="18"/>
  <c r="H275" i="18"/>
  <c r="N274" i="18"/>
  <c r="K274" i="18"/>
  <c r="H274" i="18"/>
  <c r="N273" i="18"/>
  <c r="K273" i="18"/>
  <c r="H273" i="18"/>
  <c r="N272" i="18"/>
  <c r="K272" i="18"/>
  <c r="H272" i="18"/>
  <c r="N271" i="18"/>
  <c r="K271" i="18"/>
  <c r="H271" i="18"/>
  <c r="N270" i="18"/>
  <c r="K270" i="18"/>
  <c r="H270" i="18"/>
  <c r="N269" i="18"/>
  <c r="K269" i="18"/>
  <c r="H269" i="18"/>
  <c r="N268" i="18"/>
  <c r="K268" i="18"/>
  <c r="H268" i="18"/>
  <c r="N267" i="18"/>
  <c r="K267" i="18"/>
  <c r="H267" i="18"/>
  <c r="N266" i="18"/>
  <c r="K266" i="18"/>
  <c r="H266" i="18"/>
  <c r="N265" i="18"/>
  <c r="K265" i="18"/>
  <c r="H265" i="18"/>
  <c r="N264" i="18"/>
  <c r="K264" i="18"/>
  <c r="H264" i="18"/>
  <c r="N263" i="18"/>
  <c r="K263" i="18"/>
  <c r="H263" i="18"/>
  <c r="N262" i="18"/>
  <c r="K262" i="18"/>
  <c r="H262" i="18"/>
  <c r="N261" i="18"/>
  <c r="K261" i="18"/>
  <c r="H261" i="18"/>
  <c r="N260" i="18"/>
  <c r="K260" i="18"/>
  <c r="H260" i="18"/>
  <c r="N259" i="18"/>
  <c r="K259" i="18"/>
  <c r="H259" i="18"/>
  <c r="N258" i="18"/>
  <c r="K258" i="18"/>
  <c r="H258" i="18"/>
  <c r="N257" i="18"/>
  <c r="K257" i="18"/>
  <c r="H257" i="18"/>
  <c r="N256" i="18"/>
  <c r="K256" i="18"/>
  <c r="H256" i="18"/>
  <c r="N255" i="18"/>
  <c r="K255" i="18"/>
  <c r="H255" i="18"/>
  <c r="N254" i="18"/>
  <c r="K254" i="18"/>
  <c r="H254" i="18"/>
  <c r="N253" i="18"/>
  <c r="K253" i="18"/>
  <c r="H253" i="18"/>
  <c r="N252" i="18"/>
  <c r="K252" i="18"/>
  <c r="H252" i="18"/>
  <c r="N251" i="18"/>
  <c r="K251" i="18"/>
  <c r="H251" i="18"/>
  <c r="N250" i="18"/>
  <c r="K250" i="18"/>
  <c r="H250" i="18"/>
  <c r="N249" i="18"/>
  <c r="K249" i="18"/>
  <c r="H249" i="18"/>
  <c r="N248" i="18"/>
  <c r="K248" i="18"/>
  <c r="H248" i="18"/>
  <c r="N247" i="18"/>
  <c r="K247" i="18"/>
  <c r="H247" i="18"/>
  <c r="N246" i="18"/>
  <c r="K246" i="18"/>
  <c r="H246" i="18"/>
  <c r="N245" i="18"/>
  <c r="K245" i="18"/>
  <c r="H245" i="18"/>
  <c r="N244" i="18"/>
  <c r="K244" i="18"/>
  <c r="H244" i="18"/>
  <c r="N243" i="18"/>
  <c r="K243" i="18"/>
  <c r="H243" i="18"/>
  <c r="N242" i="18"/>
  <c r="K242" i="18"/>
  <c r="H242" i="18"/>
  <c r="N241" i="18"/>
  <c r="K241" i="18"/>
  <c r="H241" i="18"/>
  <c r="N240" i="18"/>
  <c r="K240" i="18"/>
  <c r="H240" i="18"/>
  <c r="N239" i="18"/>
  <c r="K239" i="18"/>
  <c r="H239" i="18"/>
  <c r="N238" i="18"/>
  <c r="K238" i="18"/>
  <c r="H238" i="18"/>
  <c r="N237" i="18"/>
  <c r="K237" i="18"/>
  <c r="H237" i="18"/>
  <c r="N236" i="18"/>
  <c r="K236" i="18"/>
  <c r="H236" i="18"/>
  <c r="N235" i="18"/>
  <c r="K235" i="18"/>
  <c r="H235" i="18"/>
  <c r="N234" i="18"/>
  <c r="K234" i="18"/>
  <c r="H234" i="18"/>
  <c r="N233" i="18"/>
  <c r="K233" i="18"/>
  <c r="H233" i="18"/>
  <c r="N232" i="18"/>
  <c r="K232" i="18"/>
  <c r="H232" i="18"/>
  <c r="N231" i="18"/>
  <c r="K231" i="18"/>
  <c r="H231" i="18"/>
  <c r="N230" i="18"/>
  <c r="K230" i="18"/>
  <c r="H230" i="18"/>
  <c r="N229" i="18"/>
  <c r="K229" i="18"/>
  <c r="H229" i="18"/>
  <c r="N228" i="18"/>
  <c r="K228" i="18"/>
  <c r="H228" i="18"/>
  <c r="N227" i="18"/>
  <c r="K227" i="18"/>
  <c r="H227" i="18"/>
  <c r="N226" i="18"/>
  <c r="K226" i="18"/>
  <c r="H226" i="18"/>
  <c r="N225" i="18"/>
  <c r="K225" i="18"/>
  <c r="H225" i="18"/>
  <c r="M224" i="18"/>
  <c r="L224" i="18"/>
  <c r="N224" i="18" s="1"/>
  <c r="J224" i="18"/>
  <c r="K224" i="18" s="1"/>
  <c r="I224" i="18"/>
  <c r="H224" i="18"/>
  <c r="G224" i="18"/>
  <c r="F224" i="18"/>
  <c r="N223" i="18"/>
  <c r="K223" i="18"/>
  <c r="H223" i="18"/>
  <c r="N222" i="18"/>
  <c r="K222" i="18"/>
  <c r="H222" i="18"/>
  <c r="N221" i="18"/>
  <c r="K221" i="18"/>
  <c r="H221" i="18"/>
  <c r="N220" i="18"/>
  <c r="K220" i="18"/>
  <c r="H220" i="18"/>
  <c r="N219" i="18"/>
  <c r="K219" i="18"/>
  <c r="H219" i="18"/>
  <c r="N218" i="18"/>
  <c r="K218" i="18"/>
  <c r="H218" i="18"/>
  <c r="N217" i="18"/>
  <c r="K217" i="18"/>
  <c r="H217" i="18"/>
  <c r="N216" i="18"/>
  <c r="K216" i="18"/>
  <c r="H216" i="18"/>
  <c r="N215" i="18"/>
  <c r="K215" i="18"/>
  <c r="H215" i="18"/>
  <c r="N214" i="18"/>
  <c r="K214" i="18"/>
  <c r="H214" i="18"/>
  <c r="N213" i="18"/>
  <c r="K213" i="18"/>
  <c r="H213" i="18"/>
  <c r="N212" i="18"/>
  <c r="K212" i="18"/>
  <c r="H212" i="18"/>
  <c r="N211" i="18"/>
  <c r="K211" i="18"/>
  <c r="H211" i="18"/>
  <c r="N210" i="18"/>
  <c r="K210" i="18"/>
  <c r="H210" i="18"/>
  <c r="N209" i="18"/>
  <c r="K209" i="18"/>
  <c r="H209" i="18"/>
  <c r="N208" i="18"/>
  <c r="K208" i="18"/>
  <c r="H208" i="18"/>
  <c r="N207" i="18"/>
  <c r="K207" i="18"/>
  <c r="H207" i="18"/>
  <c r="M206" i="18"/>
  <c r="L206" i="18"/>
  <c r="J206" i="18"/>
  <c r="I206" i="18"/>
  <c r="K206" i="18" s="1"/>
  <c r="H206" i="18"/>
  <c r="G206" i="18"/>
  <c r="F206" i="18"/>
  <c r="M205" i="18"/>
  <c r="J205" i="18"/>
  <c r="I205" i="18"/>
  <c r="K205" i="18" s="1"/>
  <c r="F205" i="18"/>
  <c r="N204" i="18"/>
  <c r="K204" i="18"/>
  <c r="H204" i="18"/>
  <c r="N203" i="18"/>
  <c r="K203" i="18"/>
  <c r="H203" i="18"/>
  <c r="N202" i="18"/>
  <c r="K202" i="18"/>
  <c r="H202" i="18"/>
  <c r="N201" i="18"/>
  <c r="K201" i="18"/>
  <c r="H201" i="18"/>
  <c r="N200" i="18"/>
  <c r="K200" i="18"/>
  <c r="H200" i="18"/>
  <c r="N199" i="18"/>
  <c r="K199" i="18"/>
  <c r="H199" i="18"/>
  <c r="N198" i="18"/>
  <c r="K198" i="18"/>
  <c r="H198" i="18"/>
  <c r="N197" i="18"/>
  <c r="K197" i="18"/>
  <c r="H197" i="18"/>
  <c r="N196" i="18"/>
  <c r="K196" i="18"/>
  <c r="H196" i="18"/>
  <c r="M195" i="18"/>
  <c r="L195" i="18"/>
  <c r="N195" i="18" s="1"/>
  <c r="J195" i="18"/>
  <c r="K195" i="18" s="1"/>
  <c r="I195" i="18"/>
  <c r="H195" i="18"/>
  <c r="G195" i="18"/>
  <c r="F195" i="18"/>
  <c r="N194" i="18"/>
  <c r="K194" i="18"/>
  <c r="H194" i="18"/>
  <c r="N193" i="18"/>
  <c r="K193" i="18"/>
  <c r="H193" i="18"/>
  <c r="N192" i="18"/>
  <c r="K192" i="18"/>
  <c r="H192" i="18"/>
  <c r="N191" i="18"/>
  <c r="K191" i="18"/>
  <c r="H191" i="18"/>
  <c r="N190" i="18"/>
  <c r="K190" i="18"/>
  <c r="H190" i="18"/>
  <c r="N189" i="18"/>
  <c r="K189" i="18"/>
  <c r="H189" i="18"/>
  <c r="N188" i="18"/>
  <c r="K188" i="18"/>
  <c r="H188" i="18"/>
  <c r="N187" i="18"/>
  <c r="K187" i="18"/>
  <c r="H187" i="18"/>
  <c r="N186" i="18"/>
  <c r="K186" i="18"/>
  <c r="H186" i="18"/>
  <c r="N185" i="18"/>
  <c r="K185" i="18"/>
  <c r="H185" i="18"/>
  <c r="N184" i="18"/>
  <c r="K184" i="18"/>
  <c r="H184" i="18"/>
  <c r="N183" i="18"/>
  <c r="K183" i="18"/>
  <c r="H183" i="18"/>
  <c r="N182" i="18"/>
  <c r="K182" i="18"/>
  <c r="H182" i="18"/>
  <c r="N181" i="18"/>
  <c r="K181" i="18"/>
  <c r="H181" i="18"/>
  <c r="N180" i="18"/>
  <c r="K180" i="18"/>
  <c r="H180" i="18"/>
  <c r="N179" i="18"/>
  <c r="K179" i="18"/>
  <c r="H179" i="18"/>
  <c r="N178" i="18"/>
  <c r="K178" i="18"/>
  <c r="H178" i="18"/>
  <c r="N177" i="18"/>
  <c r="K177" i="18"/>
  <c r="H177" i="18"/>
  <c r="N176" i="18"/>
  <c r="K176" i="18"/>
  <c r="H176" i="18"/>
  <c r="N175" i="18"/>
  <c r="K175" i="18"/>
  <c r="H175" i="18"/>
  <c r="N174" i="18"/>
  <c r="K174" i="18"/>
  <c r="H174" i="18"/>
  <c r="N173" i="18"/>
  <c r="K173" i="18"/>
  <c r="H173" i="18"/>
  <c r="N172" i="18"/>
  <c r="K172" i="18"/>
  <c r="H172" i="18"/>
  <c r="N171" i="18"/>
  <c r="K171" i="18"/>
  <c r="H171" i="18"/>
  <c r="N170" i="18"/>
  <c r="K170" i="18"/>
  <c r="H170" i="18"/>
  <c r="N169" i="18"/>
  <c r="K169" i="18"/>
  <c r="H169" i="18"/>
  <c r="N168" i="18"/>
  <c r="K168" i="18"/>
  <c r="H168" i="18"/>
  <c r="N167" i="18"/>
  <c r="K167" i="18"/>
  <c r="H167" i="18"/>
  <c r="N166" i="18"/>
  <c r="K166" i="18"/>
  <c r="H166" i="18"/>
  <c r="N165" i="18"/>
  <c r="K165" i="18"/>
  <c r="H165" i="18"/>
  <c r="N164" i="18"/>
  <c r="K164" i="18"/>
  <c r="H164" i="18"/>
  <c r="N163" i="18"/>
  <c r="K163" i="18"/>
  <c r="H163" i="18"/>
  <c r="N162" i="18"/>
  <c r="K162" i="18"/>
  <c r="H162" i="18"/>
  <c r="N161" i="18"/>
  <c r="K161" i="18"/>
  <c r="H161" i="18"/>
  <c r="N160" i="18"/>
  <c r="K160" i="18"/>
  <c r="H160" i="18"/>
  <c r="N159" i="18"/>
  <c r="K159" i="18"/>
  <c r="H159" i="18"/>
  <c r="N158" i="18"/>
  <c r="K158" i="18"/>
  <c r="H158" i="18"/>
  <c r="N157" i="18"/>
  <c r="K157" i="18"/>
  <c r="H157" i="18"/>
  <c r="N156" i="18"/>
  <c r="K156" i="18"/>
  <c r="H156" i="18"/>
  <c r="N155" i="18"/>
  <c r="K155" i="18"/>
  <c r="H155" i="18"/>
  <c r="N154" i="18"/>
  <c r="K154" i="18"/>
  <c r="H154" i="18"/>
  <c r="N153" i="18"/>
  <c r="K153" i="18"/>
  <c r="H153" i="18"/>
  <c r="N152" i="18"/>
  <c r="K152" i="18"/>
  <c r="H152" i="18"/>
  <c r="N151" i="18"/>
  <c r="K151" i="18"/>
  <c r="H151" i="18"/>
  <c r="N150" i="18"/>
  <c r="K150" i="18"/>
  <c r="H150" i="18"/>
  <c r="N149" i="18"/>
  <c r="K149" i="18"/>
  <c r="H149" i="18"/>
  <c r="M148" i="18"/>
  <c r="L148" i="18"/>
  <c r="N148" i="18" s="1"/>
  <c r="J148" i="18"/>
  <c r="K148" i="18" s="1"/>
  <c r="I148" i="18"/>
  <c r="H148" i="18"/>
  <c r="G148" i="18"/>
  <c r="F148" i="18"/>
  <c r="N147" i="18"/>
  <c r="K147" i="18"/>
  <c r="H147" i="18"/>
  <c r="M146" i="18"/>
  <c r="L146" i="18"/>
  <c r="N146" i="18" s="1"/>
  <c r="J146" i="18"/>
  <c r="I146" i="18"/>
  <c r="K146" i="18" s="1"/>
  <c r="H146" i="18"/>
  <c r="G146" i="18"/>
  <c r="F146" i="18"/>
  <c r="N145" i="18"/>
  <c r="K145" i="18"/>
  <c r="H145" i="18"/>
  <c r="N144" i="18"/>
  <c r="K144" i="18"/>
  <c r="H144" i="18"/>
  <c r="N143" i="18"/>
  <c r="K143" i="18"/>
  <c r="H143" i="18"/>
  <c r="N142" i="18"/>
  <c r="K142" i="18"/>
  <c r="H142" i="18"/>
  <c r="N141" i="18"/>
  <c r="K141" i="18"/>
  <c r="H141" i="18"/>
  <c r="N140" i="18"/>
  <c r="K140" i="18"/>
  <c r="H140" i="18"/>
  <c r="N139" i="18"/>
  <c r="K139" i="18"/>
  <c r="H139" i="18"/>
  <c r="N138" i="18"/>
  <c r="K138" i="18"/>
  <c r="H138" i="18"/>
  <c r="N137" i="18"/>
  <c r="K137" i="18"/>
  <c r="H137" i="18"/>
  <c r="N136" i="18"/>
  <c r="K136" i="18"/>
  <c r="H136" i="18"/>
  <c r="N135" i="18"/>
  <c r="K135" i="18"/>
  <c r="H135" i="18"/>
  <c r="N134" i="18"/>
  <c r="K134" i="18"/>
  <c r="H134" i="18"/>
  <c r="N133" i="18"/>
  <c r="K133" i="18"/>
  <c r="H133" i="18"/>
  <c r="N132" i="18"/>
  <c r="K132" i="18"/>
  <c r="H132" i="18"/>
  <c r="N131" i="18"/>
  <c r="K131" i="18"/>
  <c r="H131" i="18"/>
  <c r="N130" i="18"/>
  <c r="K130" i="18"/>
  <c r="H130" i="18"/>
  <c r="N129" i="18"/>
  <c r="K129" i="18"/>
  <c r="H129" i="18"/>
  <c r="N128" i="18"/>
  <c r="K128" i="18"/>
  <c r="H128" i="18"/>
  <c r="N127" i="18"/>
  <c r="K127" i="18"/>
  <c r="H127" i="18"/>
  <c r="N126" i="18"/>
  <c r="K126" i="18"/>
  <c r="H126" i="18"/>
  <c r="N125" i="18"/>
  <c r="K125" i="18"/>
  <c r="H125" i="18"/>
  <c r="N124" i="18"/>
  <c r="K124" i="18"/>
  <c r="H124" i="18"/>
  <c r="N123" i="18"/>
  <c r="K123" i="18"/>
  <c r="H123" i="18"/>
  <c r="N122" i="18"/>
  <c r="K122" i="18"/>
  <c r="H122" i="18"/>
  <c r="N121" i="18"/>
  <c r="K121" i="18"/>
  <c r="H121" i="18"/>
  <c r="N120" i="18"/>
  <c r="K120" i="18"/>
  <c r="H120" i="18"/>
  <c r="N119" i="18"/>
  <c r="K119" i="18"/>
  <c r="H119" i="18"/>
  <c r="N118" i="18"/>
  <c r="K118" i="18"/>
  <c r="H118" i="18"/>
  <c r="N117" i="18"/>
  <c r="K117" i="18"/>
  <c r="H117" i="18"/>
  <c r="N116" i="18"/>
  <c r="K116" i="18"/>
  <c r="H116" i="18"/>
  <c r="N115" i="18"/>
  <c r="K115" i="18"/>
  <c r="H115" i="18"/>
  <c r="N114" i="18"/>
  <c r="K114" i="18"/>
  <c r="H114" i="18"/>
  <c r="N113" i="18"/>
  <c r="K113" i="18"/>
  <c r="H113" i="18"/>
  <c r="N112" i="18"/>
  <c r="K112" i="18"/>
  <c r="H112" i="18"/>
  <c r="N111" i="18"/>
  <c r="K111" i="18"/>
  <c r="H111" i="18"/>
  <c r="N110" i="18"/>
  <c r="M110" i="18"/>
  <c r="L110" i="18"/>
  <c r="J110" i="18"/>
  <c r="I110" i="18"/>
  <c r="G110" i="18"/>
  <c r="F110" i="18"/>
  <c r="F49" i="18" s="1"/>
  <c r="H49" i="18" s="1"/>
  <c r="N109" i="18"/>
  <c r="K109" i="18"/>
  <c r="H109" i="18"/>
  <c r="N108" i="18"/>
  <c r="K108" i="18"/>
  <c r="H108" i="18"/>
  <c r="N107" i="18"/>
  <c r="K107" i="18"/>
  <c r="H107" i="18"/>
  <c r="N106" i="18"/>
  <c r="K106" i="18"/>
  <c r="H106" i="18"/>
  <c r="N105" i="18"/>
  <c r="K105" i="18"/>
  <c r="H105" i="18"/>
  <c r="N104" i="18"/>
  <c r="K104" i="18"/>
  <c r="H104" i="18"/>
  <c r="N103" i="18"/>
  <c r="K103" i="18"/>
  <c r="H103" i="18"/>
  <c r="N102" i="18"/>
  <c r="K102" i="18"/>
  <c r="H102" i="18"/>
  <c r="N101" i="18"/>
  <c r="K101" i="18"/>
  <c r="H101" i="18"/>
  <c r="N100" i="18"/>
  <c r="K100" i="18"/>
  <c r="H100" i="18"/>
  <c r="N99" i="18"/>
  <c r="K99" i="18"/>
  <c r="H99" i="18"/>
  <c r="N98" i="18"/>
  <c r="K98" i="18"/>
  <c r="H98" i="18"/>
  <c r="N97" i="18"/>
  <c r="K97" i="18"/>
  <c r="H97" i="18"/>
  <c r="N96" i="18"/>
  <c r="K96" i="18"/>
  <c r="H96" i="18"/>
  <c r="N95" i="18"/>
  <c r="K95" i="18"/>
  <c r="H95" i="18"/>
  <c r="N94" i="18"/>
  <c r="K94" i="18"/>
  <c r="H94" i="18"/>
  <c r="N93" i="18"/>
  <c r="K93" i="18"/>
  <c r="H93" i="18"/>
  <c r="N92" i="18"/>
  <c r="K92" i="18"/>
  <c r="H92" i="18"/>
  <c r="N91" i="18"/>
  <c r="K91" i="18"/>
  <c r="H91" i="18"/>
  <c r="N90" i="18"/>
  <c r="K90" i="18"/>
  <c r="H90" i="18"/>
  <c r="N89" i="18"/>
  <c r="K89" i="18"/>
  <c r="H89" i="18"/>
  <c r="N88" i="18"/>
  <c r="K88" i="18"/>
  <c r="H88" i="18"/>
  <c r="N87" i="18"/>
  <c r="K87" i="18"/>
  <c r="H87" i="18"/>
  <c r="N86" i="18"/>
  <c r="K86" i="18"/>
  <c r="H86" i="18"/>
  <c r="N85" i="18"/>
  <c r="K85" i="18"/>
  <c r="H85" i="18"/>
  <c r="N84" i="18"/>
  <c r="K84" i="18"/>
  <c r="H84" i="18"/>
  <c r="N83" i="18"/>
  <c r="K83" i="18"/>
  <c r="H83" i="18"/>
  <c r="N82" i="18"/>
  <c r="K82" i="18"/>
  <c r="H82" i="18"/>
  <c r="N81" i="18"/>
  <c r="K81" i="18"/>
  <c r="H81" i="18"/>
  <c r="N80" i="18"/>
  <c r="K80" i="18"/>
  <c r="H80" i="18"/>
  <c r="N79" i="18"/>
  <c r="K79" i="18"/>
  <c r="H79" i="18"/>
  <c r="N78" i="18"/>
  <c r="K78" i="18"/>
  <c r="H78" i="18"/>
  <c r="N77" i="18"/>
  <c r="K77" i="18"/>
  <c r="H77" i="18"/>
  <c r="N76" i="18"/>
  <c r="K76" i="18"/>
  <c r="H76" i="18"/>
  <c r="N75" i="18"/>
  <c r="K75" i="18"/>
  <c r="H75" i="18"/>
  <c r="N74" i="18"/>
  <c r="K74" i="18"/>
  <c r="H74" i="18"/>
  <c r="N73" i="18"/>
  <c r="K73" i="18"/>
  <c r="H73" i="18"/>
  <c r="N72" i="18"/>
  <c r="K72" i="18"/>
  <c r="H72" i="18"/>
  <c r="N71" i="18"/>
  <c r="K71" i="18"/>
  <c r="H71" i="18"/>
  <c r="N70" i="18"/>
  <c r="K70" i="18"/>
  <c r="H70" i="18"/>
  <c r="N69" i="18"/>
  <c r="K69" i="18"/>
  <c r="H69" i="18"/>
  <c r="N68" i="18"/>
  <c r="K68" i="18"/>
  <c r="H68" i="18"/>
  <c r="N67" i="18"/>
  <c r="K67" i="18"/>
  <c r="H67" i="18"/>
  <c r="N66" i="18"/>
  <c r="K66" i="18"/>
  <c r="H66" i="18"/>
  <c r="N65" i="18"/>
  <c r="K65" i="18"/>
  <c r="H65" i="18"/>
  <c r="N64" i="18"/>
  <c r="K64" i="18"/>
  <c r="H64" i="18"/>
  <c r="N63" i="18"/>
  <c r="K63" i="18"/>
  <c r="H63" i="18"/>
  <c r="N62" i="18"/>
  <c r="K62" i="18"/>
  <c r="H62" i="18"/>
  <c r="N61" i="18"/>
  <c r="K61" i="18"/>
  <c r="H61" i="18"/>
  <c r="N60" i="18"/>
  <c r="K60" i="18"/>
  <c r="H60" i="18"/>
  <c r="N59" i="18"/>
  <c r="K59" i="18"/>
  <c r="H59" i="18"/>
  <c r="N58" i="18"/>
  <c r="K58" i="18"/>
  <c r="H58" i="18"/>
  <c r="N57" i="18"/>
  <c r="K57" i="18"/>
  <c r="H57" i="18"/>
  <c r="N56" i="18"/>
  <c r="K56" i="18"/>
  <c r="H56" i="18"/>
  <c r="N55" i="18"/>
  <c r="K55" i="18"/>
  <c r="H55" i="18"/>
  <c r="N54" i="18"/>
  <c r="K54" i="18"/>
  <c r="H54" i="18"/>
  <c r="N53" i="18"/>
  <c r="K53" i="18"/>
  <c r="H53" i="18"/>
  <c r="N52" i="18"/>
  <c r="K52" i="18"/>
  <c r="H52" i="18"/>
  <c r="N51" i="18"/>
  <c r="K51" i="18"/>
  <c r="H51" i="18"/>
  <c r="M50" i="18"/>
  <c r="L50" i="18"/>
  <c r="J50" i="18"/>
  <c r="I50" i="18"/>
  <c r="K50" i="18" s="1"/>
  <c r="H50" i="18"/>
  <c r="G50" i="18"/>
  <c r="F50" i="18"/>
  <c r="M49" i="18"/>
  <c r="I49" i="18"/>
  <c r="G49" i="18"/>
  <c r="N48" i="18"/>
  <c r="K48" i="18"/>
  <c r="H48" i="18"/>
  <c r="N47" i="18"/>
  <c r="K47" i="18"/>
  <c r="H47" i="18"/>
  <c r="M46" i="18"/>
  <c r="L46" i="18"/>
  <c r="N46" i="18" s="1"/>
  <c r="J46" i="18"/>
  <c r="I46" i="18"/>
  <c r="K46" i="18" s="1"/>
  <c r="H46" i="18"/>
  <c r="G46" i="18"/>
  <c r="F46" i="18"/>
  <c r="N45" i="18"/>
  <c r="K45" i="18"/>
  <c r="H45" i="18"/>
  <c r="N44" i="18"/>
  <c r="K44" i="18"/>
  <c r="H44" i="18"/>
  <c r="N43" i="18"/>
  <c r="K43" i="18"/>
  <c r="H43" i="18"/>
  <c r="N42" i="18"/>
  <c r="K42" i="18"/>
  <c r="H42" i="18"/>
  <c r="M41" i="18"/>
  <c r="N41" i="18" s="1"/>
  <c r="L41" i="18"/>
  <c r="J41" i="18"/>
  <c r="I41" i="18"/>
  <c r="K41" i="18" s="1"/>
  <c r="G41" i="18"/>
  <c r="F41" i="18"/>
  <c r="H41" i="18" s="1"/>
  <c r="N40" i="18"/>
  <c r="K40" i="18"/>
  <c r="H40" i="18"/>
  <c r="M39" i="18"/>
  <c r="M31" i="18" s="1"/>
  <c r="L39" i="18"/>
  <c r="J39" i="18"/>
  <c r="I39" i="18"/>
  <c r="G39" i="18"/>
  <c r="F39" i="18"/>
  <c r="H39" i="18" s="1"/>
  <c r="N38" i="18"/>
  <c r="K38" i="18"/>
  <c r="H38" i="18"/>
  <c r="N37" i="18"/>
  <c r="K37" i="18"/>
  <c r="H37" i="18"/>
  <c r="M36" i="18"/>
  <c r="L36" i="18"/>
  <c r="J36" i="18"/>
  <c r="I36" i="18"/>
  <c r="K36" i="18" s="1"/>
  <c r="H36" i="18"/>
  <c r="G36" i="18"/>
  <c r="F36" i="18"/>
  <c r="N35" i="18"/>
  <c r="K35" i="18"/>
  <c r="H35" i="18"/>
  <c r="N34" i="18"/>
  <c r="K34" i="18"/>
  <c r="H34" i="18"/>
  <c r="N33" i="18"/>
  <c r="K33" i="18"/>
  <c r="H33" i="18"/>
  <c r="N32" i="18"/>
  <c r="M32" i="18"/>
  <c r="L32" i="18"/>
  <c r="J32" i="18"/>
  <c r="J31" i="18" s="1"/>
  <c r="I32" i="18"/>
  <c r="K32" i="18" s="1"/>
  <c r="G32" i="18"/>
  <c r="F32" i="18"/>
  <c r="G31" i="18"/>
  <c r="N29" i="18"/>
  <c r="K29" i="18"/>
  <c r="H29" i="18"/>
  <c r="N28" i="18"/>
  <c r="K28" i="18"/>
  <c r="H28" i="18"/>
  <c r="N27" i="18"/>
  <c r="K27" i="18"/>
  <c r="H27" i="18"/>
  <c r="N26" i="18"/>
  <c r="K26" i="18"/>
  <c r="H26" i="18"/>
  <c r="N25" i="18"/>
  <c r="K25" i="18"/>
  <c r="H25" i="18"/>
  <c r="N24" i="18"/>
  <c r="K24" i="18"/>
  <c r="H24" i="18"/>
  <c r="M23" i="18"/>
  <c r="N23" i="18" s="1"/>
  <c r="L23" i="18"/>
  <c r="K23" i="18"/>
  <c r="J23" i="18"/>
  <c r="I23" i="18"/>
  <c r="G23" i="18"/>
  <c r="H23" i="18" s="1"/>
  <c r="F23" i="18"/>
  <c r="N22" i="18"/>
  <c r="K22" i="18"/>
  <c r="H22" i="18"/>
  <c r="N21" i="18"/>
  <c r="K21" i="18"/>
  <c r="H21" i="18"/>
  <c r="N20" i="18"/>
  <c r="K20" i="18"/>
  <c r="H20" i="18"/>
  <c r="N19" i="18"/>
  <c r="K19" i="18"/>
  <c r="H19" i="18"/>
  <c r="N18" i="18"/>
  <c r="K18" i="18"/>
  <c r="H18" i="18"/>
  <c r="M17" i="18"/>
  <c r="M16" i="18" s="1"/>
  <c r="L17" i="18"/>
  <c r="K17" i="18"/>
  <c r="J17" i="18"/>
  <c r="I17" i="18"/>
  <c r="I16" i="18" s="1"/>
  <c r="G17" i="18"/>
  <c r="G16" i="18" s="1"/>
  <c r="F17" i="18"/>
  <c r="H17" i="18" s="1"/>
  <c r="L16" i="18"/>
  <c r="J16" i="18"/>
  <c r="F16" i="18"/>
  <c r="E6" i="18"/>
  <c r="H16" i="18" l="1"/>
  <c r="K16" i="18"/>
  <c r="N16" i="18"/>
  <c r="N17" i="18"/>
  <c r="K39" i="18"/>
  <c r="I31" i="18"/>
  <c r="K110" i="18"/>
  <c r="J49" i="18"/>
  <c r="G205" i="18"/>
  <c r="G30" i="18" s="1"/>
  <c r="H309" i="18"/>
  <c r="H324" i="18"/>
  <c r="F347" i="18"/>
  <c r="H347" i="18" s="1"/>
  <c r="H348" i="18"/>
  <c r="K392" i="18"/>
  <c r="G401" i="18"/>
  <c r="H402" i="18"/>
  <c r="F406" i="18"/>
  <c r="H407" i="18"/>
  <c r="H426" i="18"/>
  <c r="G433" i="18"/>
  <c r="N463" i="18"/>
  <c r="L458" i="18"/>
  <c r="I487" i="18"/>
  <c r="K488" i="18"/>
  <c r="F500" i="18"/>
  <c r="H500" i="18" s="1"/>
  <c r="H501" i="18"/>
  <c r="F523" i="18"/>
  <c r="F31" i="18"/>
  <c r="H32" i="18"/>
  <c r="G352" i="18"/>
  <c r="H352" i="18" s="1"/>
  <c r="N381" i="18"/>
  <c r="M352" i="18"/>
  <c r="L400" i="18"/>
  <c r="N400" i="18" s="1"/>
  <c r="N401" i="18"/>
  <c r="J422" i="18"/>
  <c r="K422" i="18" s="1"/>
  <c r="K423" i="18"/>
  <c r="H427" i="18"/>
  <c r="H452" i="18"/>
  <c r="K459" i="18"/>
  <c r="M467" i="18"/>
  <c r="N467" i="18" s="1"/>
  <c r="N468" i="18"/>
  <c r="H474" i="18"/>
  <c r="N487" i="18"/>
  <c r="H492" i="18"/>
  <c r="N496" i="18"/>
  <c r="N36" i="18"/>
  <c r="L31" i="18"/>
  <c r="N39" i="18"/>
  <c r="L49" i="18"/>
  <c r="N49" i="18" s="1"/>
  <c r="N50" i="18"/>
  <c r="H110" i="18"/>
  <c r="H205" i="18"/>
  <c r="J323" i="18"/>
  <c r="K323" i="18" s="1"/>
  <c r="K324" i="18"/>
  <c r="M342" i="18"/>
  <c r="N342" i="18" s="1"/>
  <c r="N343" i="18"/>
  <c r="I352" i="18"/>
  <c r="K352" i="18" s="1"/>
  <c r="I433" i="18"/>
  <c r="K434" i="18"/>
  <c r="I467" i="18"/>
  <c r="K467" i="18" s="1"/>
  <c r="K468" i="18"/>
  <c r="H523" i="18"/>
  <c r="N488" i="18"/>
  <c r="K501" i="18"/>
  <c r="N505" i="18"/>
  <c r="L500" i="18"/>
  <c r="N500" i="18" s="1"/>
  <c r="M30" i="18"/>
  <c r="M515" i="18" s="1"/>
  <c r="K49" i="18"/>
  <c r="L205" i="18"/>
  <c r="N205" i="18" s="1"/>
  <c r="N206" i="18"/>
  <c r="I342" i="18"/>
  <c r="K342" i="18" s="1"/>
  <c r="K343" i="18"/>
  <c r="J347" i="18"/>
  <c r="K347" i="18" s="1"/>
  <c r="K348" i="18"/>
  <c r="N352" i="18"/>
  <c r="I395" i="18"/>
  <c r="K395" i="18" s="1"/>
  <c r="K396" i="18"/>
  <c r="L396" i="18"/>
  <c r="N397" i="18"/>
  <c r="J406" i="18"/>
  <c r="K407" i="18"/>
  <c r="J426" i="18"/>
  <c r="K426" i="18" s="1"/>
  <c r="K427" i="18"/>
  <c r="K433" i="18"/>
  <c r="F458" i="18"/>
  <c r="H459" i="18"/>
  <c r="G342" i="18"/>
  <c r="H342" i="18" s="1"/>
  <c r="J400" i="18" l="1"/>
  <c r="K400" i="18" s="1"/>
  <c r="K406" i="18"/>
  <c r="N31" i="18"/>
  <c r="N458" i="18"/>
  <c r="L433" i="18"/>
  <c r="N433" i="18" s="1"/>
  <c r="I30" i="18"/>
  <c r="K31" i="18"/>
  <c r="M522" i="18"/>
  <c r="N523" i="18"/>
  <c r="H31" i="18"/>
  <c r="F30" i="18"/>
  <c r="H406" i="18"/>
  <c r="F400" i="18"/>
  <c r="I523" i="18"/>
  <c r="K487" i="18"/>
  <c r="K523" i="18" s="1"/>
  <c r="H433" i="18"/>
  <c r="J30" i="18"/>
  <c r="H458" i="18"/>
  <c r="F433" i="18"/>
  <c r="L395" i="18"/>
  <c r="N395" i="18" s="1"/>
  <c r="N396" i="18"/>
  <c r="L523" i="18"/>
  <c r="G400" i="18"/>
  <c r="G522" i="18" s="1"/>
  <c r="H401" i="18"/>
  <c r="H400" i="18" l="1"/>
  <c r="J515" i="18"/>
  <c r="J522" i="18"/>
  <c r="H30" i="18"/>
  <c r="H522" i="18" s="1"/>
  <c r="F522" i="18"/>
  <c r="F515" i="18"/>
  <c r="L30" i="18"/>
  <c r="G515" i="18"/>
  <c r="K30" i="18"/>
  <c r="K522" i="18" s="1"/>
  <c r="I522" i="18"/>
  <c r="I515" i="18"/>
  <c r="K515" i="18" s="1"/>
  <c r="N30" i="18" l="1"/>
  <c r="N522" i="18" s="1"/>
  <c r="L515" i="18"/>
  <c r="N515" i="18" s="1"/>
  <c r="L522" i="18"/>
  <c r="H515" i="18"/>
  <c r="G179" i="17" l="1"/>
  <c r="D179" i="17"/>
  <c r="N178" i="17"/>
  <c r="M178" i="17"/>
  <c r="K178" i="17"/>
  <c r="O178" i="17" s="1"/>
  <c r="I178" i="17"/>
  <c r="F178" i="17"/>
  <c r="M177" i="17"/>
  <c r="K177" i="17"/>
  <c r="I177" i="17"/>
  <c r="F177" i="17"/>
  <c r="N176" i="17"/>
  <c r="M176" i="17"/>
  <c r="K176" i="17"/>
  <c r="O176" i="17" s="1"/>
  <c r="I176" i="17"/>
  <c r="F176" i="17"/>
  <c r="M175" i="17"/>
  <c r="K175" i="17"/>
  <c r="I175" i="17"/>
  <c r="F175" i="17"/>
  <c r="N174" i="17"/>
  <c r="M174" i="17"/>
  <c r="K174" i="17"/>
  <c r="K179" i="17" s="1"/>
  <c r="I174" i="17"/>
  <c r="I179" i="17" s="1"/>
  <c r="I173" i="17" s="1"/>
  <c r="F174" i="17"/>
  <c r="G172" i="17"/>
  <c r="D172" i="17"/>
  <c r="O171" i="17"/>
  <c r="M171" i="17"/>
  <c r="K171" i="17"/>
  <c r="N171" i="17" s="1"/>
  <c r="I171" i="17"/>
  <c r="F171" i="17"/>
  <c r="M170" i="17"/>
  <c r="K170" i="17"/>
  <c r="O170" i="17" s="1"/>
  <c r="I170" i="17"/>
  <c r="F170" i="17"/>
  <c r="O169" i="17"/>
  <c r="N169" i="17"/>
  <c r="M169" i="17"/>
  <c r="K169" i="17"/>
  <c r="I169" i="17"/>
  <c r="F169" i="17"/>
  <c r="M168" i="17"/>
  <c r="K168" i="17"/>
  <c r="O168" i="17" s="1"/>
  <c r="I168" i="17"/>
  <c r="F168" i="17"/>
  <c r="O167" i="17"/>
  <c r="N167" i="17"/>
  <c r="M167" i="17"/>
  <c r="K167" i="17"/>
  <c r="I167" i="17"/>
  <c r="F167" i="17"/>
  <c r="M166" i="17"/>
  <c r="K166" i="17"/>
  <c r="O166" i="17" s="1"/>
  <c r="I166" i="17"/>
  <c r="F166" i="17"/>
  <c r="O165" i="17"/>
  <c r="N165" i="17"/>
  <c r="M165" i="17"/>
  <c r="K165" i="17"/>
  <c r="I165" i="17"/>
  <c r="F165" i="17"/>
  <c r="M164" i="17"/>
  <c r="K164" i="17"/>
  <c r="O164" i="17" s="1"/>
  <c r="I164" i="17"/>
  <c r="F164" i="17"/>
  <c r="O163" i="17"/>
  <c r="N163" i="17"/>
  <c r="M163" i="17"/>
  <c r="K163" i="17"/>
  <c r="I163" i="17"/>
  <c r="F163" i="17"/>
  <c r="M162" i="17"/>
  <c r="K162" i="17"/>
  <c r="O162" i="17" s="1"/>
  <c r="I162" i="17"/>
  <c r="F162" i="17"/>
  <c r="O161" i="17"/>
  <c r="M161" i="17"/>
  <c r="K161" i="17"/>
  <c r="N161" i="17" s="1"/>
  <c r="I161" i="17"/>
  <c r="F161" i="17"/>
  <c r="M160" i="17"/>
  <c r="K160" i="17"/>
  <c r="O160" i="17" s="1"/>
  <c r="I160" i="17"/>
  <c r="F160" i="17"/>
  <c r="O159" i="17"/>
  <c r="M159" i="17"/>
  <c r="K159" i="17"/>
  <c r="N159" i="17" s="1"/>
  <c r="I159" i="17"/>
  <c r="F159" i="17"/>
  <c r="M158" i="17"/>
  <c r="K158" i="17"/>
  <c r="O158" i="17" s="1"/>
  <c r="I158" i="17"/>
  <c r="F158" i="17"/>
  <c r="O157" i="17"/>
  <c r="N157" i="17"/>
  <c r="M157" i="17"/>
  <c r="K157" i="17"/>
  <c r="I157" i="17"/>
  <c r="F157" i="17"/>
  <c r="M156" i="17"/>
  <c r="K156" i="17"/>
  <c r="O156" i="17" s="1"/>
  <c r="I156" i="17"/>
  <c r="F156" i="17"/>
  <c r="O155" i="17"/>
  <c r="O172" i="17" s="1"/>
  <c r="N155" i="17"/>
  <c r="M155" i="17"/>
  <c r="K155" i="17"/>
  <c r="K172" i="17" s="1"/>
  <c r="I155" i="17"/>
  <c r="I172" i="17" s="1"/>
  <c r="F155" i="17"/>
  <c r="F172" i="17" s="1"/>
  <c r="G154" i="17"/>
  <c r="D154" i="17"/>
  <c r="M153" i="17"/>
  <c r="K153" i="17"/>
  <c r="I153" i="17"/>
  <c r="F153" i="17"/>
  <c r="N152" i="17"/>
  <c r="M152" i="17"/>
  <c r="K152" i="17"/>
  <c r="O152" i="17" s="1"/>
  <c r="I152" i="17"/>
  <c r="F152" i="17"/>
  <c r="M151" i="17"/>
  <c r="K151" i="17"/>
  <c r="I151" i="17"/>
  <c r="F151" i="17"/>
  <c r="N150" i="17"/>
  <c r="M150" i="17"/>
  <c r="K150" i="17"/>
  <c r="O150" i="17" s="1"/>
  <c r="I150" i="17"/>
  <c r="F150" i="17"/>
  <c r="M149" i="17"/>
  <c r="K149" i="17"/>
  <c r="I149" i="17"/>
  <c r="F149" i="17"/>
  <c r="N148" i="17"/>
  <c r="M148" i="17"/>
  <c r="K148" i="17"/>
  <c r="O148" i="17" s="1"/>
  <c r="I148" i="17"/>
  <c r="F148" i="17"/>
  <c r="M147" i="17"/>
  <c r="K147" i="17"/>
  <c r="I147" i="17"/>
  <c r="F147" i="17"/>
  <c r="N146" i="17"/>
  <c r="M146" i="17"/>
  <c r="K146" i="17"/>
  <c r="O146" i="17" s="1"/>
  <c r="I146" i="17"/>
  <c r="F146" i="17"/>
  <c r="M145" i="17"/>
  <c r="K145" i="17"/>
  <c r="I145" i="17"/>
  <c r="F145" i="17"/>
  <c r="O144" i="17"/>
  <c r="N144" i="17"/>
  <c r="M144" i="17"/>
  <c r="K144" i="17"/>
  <c r="I144" i="17"/>
  <c r="F144" i="17"/>
  <c r="M143" i="17"/>
  <c r="K143" i="17"/>
  <c r="I143" i="17"/>
  <c r="F143" i="17"/>
  <c r="O142" i="17"/>
  <c r="N142" i="17"/>
  <c r="M142" i="17"/>
  <c r="K142" i="17"/>
  <c r="I142" i="17"/>
  <c r="F142" i="17"/>
  <c r="M141" i="17"/>
  <c r="K141" i="17"/>
  <c r="I141" i="17"/>
  <c r="F141" i="17"/>
  <c r="O140" i="17"/>
  <c r="N140" i="17"/>
  <c r="M140" i="17"/>
  <c r="K140" i="17"/>
  <c r="I140" i="17"/>
  <c r="F140" i="17"/>
  <c r="M139" i="17"/>
  <c r="K139" i="17"/>
  <c r="K154" i="17" s="1"/>
  <c r="I139" i="17"/>
  <c r="F139" i="17"/>
  <c r="O138" i="17"/>
  <c r="N138" i="17"/>
  <c r="M138" i="17"/>
  <c r="K138" i="17"/>
  <c r="I138" i="17"/>
  <c r="I154" i="17" s="1"/>
  <c r="F138" i="17"/>
  <c r="F154" i="17" s="1"/>
  <c r="G137" i="17"/>
  <c r="D137" i="17"/>
  <c r="O136" i="17"/>
  <c r="M136" i="17"/>
  <c r="K136" i="17"/>
  <c r="N136" i="17" s="1"/>
  <c r="I136" i="17"/>
  <c r="F136" i="17"/>
  <c r="M135" i="17"/>
  <c r="K135" i="17"/>
  <c r="O135" i="17" s="1"/>
  <c r="I135" i="17"/>
  <c r="F135" i="17"/>
  <c r="O134" i="17"/>
  <c r="M134" i="17"/>
  <c r="K134" i="17"/>
  <c r="N134" i="17" s="1"/>
  <c r="I134" i="17"/>
  <c r="F134" i="17"/>
  <c r="M133" i="17"/>
  <c r="N133" i="17" s="1"/>
  <c r="K133" i="17"/>
  <c r="O133" i="17" s="1"/>
  <c r="I133" i="17"/>
  <c r="F133" i="17"/>
  <c r="O132" i="17"/>
  <c r="M132" i="17"/>
  <c r="K132" i="17"/>
  <c r="N132" i="17" s="1"/>
  <c r="I132" i="17"/>
  <c r="F132" i="17"/>
  <c r="M131" i="17"/>
  <c r="N131" i="17" s="1"/>
  <c r="K131" i="17"/>
  <c r="O131" i="17" s="1"/>
  <c r="I131" i="17"/>
  <c r="F131" i="17"/>
  <c r="O130" i="17"/>
  <c r="M130" i="17"/>
  <c r="K130" i="17"/>
  <c r="N130" i="17" s="1"/>
  <c r="I130" i="17"/>
  <c r="F130" i="17"/>
  <c r="O129" i="17"/>
  <c r="M129" i="17"/>
  <c r="N129" i="17" s="1"/>
  <c r="K129" i="17"/>
  <c r="I129" i="17"/>
  <c r="F129" i="17"/>
  <c r="O128" i="17"/>
  <c r="M128" i="17"/>
  <c r="K128" i="17"/>
  <c r="N128" i="17" s="1"/>
  <c r="I128" i="17"/>
  <c r="F128" i="17"/>
  <c r="O127" i="17"/>
  <c r="M127" i="17"/>
  <c r="N127" i="17" s="1"/>
  <c r="K127" i="17"/>
  <c r="I127" i="17"/>
  <c r="F127" i="17"/>
  <c r="O126" i="17"/>
  <c r="M126" i="17"/>
  <c r="K126" i="17"/>
  <c r="N126" i="17" s="1"/>
  <c r="I126" i="17"/>
  <c r="F126" i="17"/>
  <c r="O125" i="17"/>
  <c r="M125" i="17"/>
  <c r="N125" i="17" s="1"/>
  <c r="K125" i="17"/>
  <c r="I125" i="17"/>
  <c r="F125" i="17"/>
  <c r="O124" i="17"/>
  <c r="M124" i="17"/>
  <c r="K124" i="17"/>
  <c r="N124" i="17" s="1"/>
  <c r="I124" i="17"/>
  <c r="F124" i="17"/>
  <c r="O123" i="17"/>
  <c r="M123" i="17"/>
  <c r="N123" i="17" s="1"/>
  <c r="K123" i="17"/>
  <c r="I123" i="17"/>
  <c r="F123" i="17"/>
  <c r="O122" i="17"/>
  <c r="M122" i="17"/>
  <c r="K122" i="17"/>
  <c r="N122" i="17" s="1"/>
  <c r="I122" i="17"/>
  <c r="F122" i="17"/>
  <c r="O121" i="17"/>
  <c r="M121" i="17"/>
  <c r="N121" i="17" s="1"/>
  <c r="K121" i="17"/>
  <c r="I121" i="17"/>
  <c r="F121" i="17"/>
  <c r="O120" i="17"/>
  <c r="M120" i="17"/>
  <c r="K120" i="17"/>
  <c r="N120" i="17" s="1"/>
  <c r="I120" i="17"/>
  <c r="I137" i="17" s="1"/>
  <c r="F120" i="17"/>
  <c r="F137" i="17" s="1"/>
  <c r="G118" i="17"/>
  <c r="D118" i="17"/>
  <c r="M117" i="17"/>
  <c r="K117" i="17"/>
  <c r="I117" i="17"/>
  <c r="F117" i="17"/>
  <c r="N116" i="17"/>
  <c r="M116" i="17"/>
  <c r="K116" i="17"/>
  <c r="O116" i="17" s="1"/>
  <c r="I116" i="17"/>
  <c r="F116" i="17"/>
  <c r="M115" i="17"/>
  <c r="K115" i="17"/>
  <c r="I115" i="17"/>
  <c r="F115" i="17"/>
  <c r="N114" i="17"/>
  <c r="M114" i="17"/>
  <c r="K114" i="17"/>
  <c r="O114" i="17" s="1"/>
  <c r="I114" i="17"/>
  <c r="F114" i="17"/>
  <c r="M113" i="17"/>
  <c r="K113" i="17"/>
  <c r="I113" i="17"/>
  <c r="F113" i="17"/>
  <c r="N112" i="17"/>
  <c r="M112" i="17"/>
  <c r="K112" i="17"/>
  <c r="O112" i="17" s="1"/>
  <c r="I112" i="17"/>
  <c r="F112" i="17"/>
  <c r="M111" i="17"/>
  <c r="K111" i="17"/>
  <c r="I111" i="17"/>
  <c r="F111" i="17"/>
  <c r="N110" i="17"/>
  <c r="M110" i="17"/>
  <c r="K110" i="17"/>
  <c r="O110" i="17" s="1"/>
  <c r="I110" i="17"/>
  <c r="F110" i="17"/>
  <c r="M109" i="17"/>
  <c r="K109" i="17"/>
  <c r="I109" i="17"/>
  <c r="F109" i="17"/>
  <c r="N108" i="17"/>
  <c r="M108" i="17"/>
  <c r="K108" i="17"/>
  <c r="O108" i="17" s="1"/>
  <c r="I108" i="17"/>
  <c r="F108" i="17"/>
  <c r="M107" i="17"/>
  <c r="K107" i="17"/>
  <c r="I107" i="17"/>
  <c r="F107" i="17"/>
  <c r="N106" i="17"/>
  <c r="M106" i="17"/>
  <c r="K106" i="17"/>
  <c r="O106" i="17" s="1"/>
  <c r="I106" i="17"/>
  <c r="F106" i="17"/>
  <c r="M105" i="17"/>
  <c r="K105" i="17"/>
  <c r="I105" i="17"/>
  <c r="F105" i="17"/>
  <c r="N104" i="17"/>
  <c r="M104" i="17"/>
  <c r="K104" i="17"/>
  <c r="O104" i="17" s="1"/>
  <c r="I104" i="17"/>
  <c r="F104" i="17"/>
  <c r="M103" i="17"/>
  <c r="K103" i="17"/>
  <c r="I103" i="17"/>
  <c r="F103" i="17"/>
  <c r="N102" i="17"/>
  <c r="M102" i="17"/>
  <c r="K102" i="17"/>
  <c r="O102" i="17" s="1"/>
  <c r="I102" i="17"/>
  <c r="F102" i="17"/>
  <c r="M101" i="17"/>
  <c r="K101" i="17"/>
  <c r="I101" i="17"/>
  <c r="F101" i="17"/>
  <c r="N100" i="17"/>
  <c r="M100" i="17"/>
  <c r="K100" i="17"/>
  <c r="O100" i="17" s="1"/>
  <c r="I100" i="17"/>
  <c r="F100" i="17"/>
  <c r="M99" i="17"/>
  <c r="K99" i="17"/>
  <c r="K118" i="17" s="1"/>
  <c r="I99" i="17"/>
  <c r="F99" i="17"/>
  <c r="N98" i="17"/>
  <c r="M98" i="17"/>
  <c r="K98" i="17"/>
  <c r="O98" i="17" s="1"/>
  <c r="I98" i="17"/>
  <c r="F98" i="17"/>
  <c r="M97" i="17"/>
  <c r="K97" i="17"/>
  <c r="I97" i="17"/>
  <c r="I118" i="17" s="1"/>
  <c r="F97" i="17"/>
  <c r="G96" i="17"/>
  <c r="F96" i="17"/>
  <c r="D96" i="17"/>
  <c r="M95" i="17"/>
  <c r="K95" i="17"/>
  <c r="O95" i="17" s="1"/>
  <c r="I95" i="17"/>
  <c r="F95" i="17"/>
  <c r="O94" i="17"/>
  <c r="M94" i="17"/>
  <c r="K94" i="17"/>
  <c r="N94" i="17" s="1"/>
  <c r="I94" i="17"/>
  <c r="F94" i="17"/>
  <c r="M93" i="17"/>
  <c r="K93" i="17"/>
  <c r="O93" i="17" s="1"/>
  <c r="I93" i="17"/>
  <c r="F93" i="17"/>
  <c r="O92" i="17"/>
  <c r="M92" i="17"/>
  <c r="K92" i="17"/>
  <c r="N92" i="17" s="1"/>
  <c r="I92" i="17"/>
  <c r="F92" i="17"/>
  <c r="M91" i="17"/>
  <c r="K91" i="17"/>
  <c r="O91" i="17" s="1"/>
  <c r="I91" i="17"/>
  <c r="F91" i="17"/>
  <c r="O90" i="17"/>
  <c r="M90" i="17"/>
  <c r="K90" i="17"/>
  <c r="N90" i="17" s="1"/>
  <c r="I90" i="17"/>
  <c r="F90" i="17"/>
  <c r="M89" i="17"/>
  <c r="K89" i="17"/>
  <c r="O89" i="17" s="1"/>
  <c r="I89" i="17"/>
  <c r="F89" i="17"/>
  <c r="O88" i="17"/>
  <c r="M88" i="17"/>
  <c r="K88" i="17"/>
  <c r="N88" i="17" s="1"/>
  <c r="I88" i="17"/>
  <c r="F88" i="17"/>
  <c r="M87" i="17"/>
  <c r="K87" i="17"/>
  <c r="O87" i="17" s="1"/>
  <c r="I87" i="17"/>
  <c r="F87" i="17"/>
  <c r="O86" i="17"/>
  <c r="M86" i="17"/>
  <c r="K86" i="17"/>
  <c r="N86" i="17" s="1"/>
  <c r="I86" i="17"/>
  <c r="F86" i="17"/>
  <c r="M85" i="17"/>
  <c r="K85" i="17"/>
  <c r="O85" i="17" s="1"/>
  <c r="I85" i="17"/>
  <c r="F85" i="17"/>
  <c r="O84" i="17"/>
  <c r="M84" i="17"/>
  <c r="K84" i="17"/>
  <c r="N84" i="17" s="1"/>
  <c r="I84" i="17"/>
  <c r="F84" i="17"/>
  <c r="M83" i="17"/>
  <c r="K83" i="17"/>
  <c r="O83" i="17" s="1"/>
  <c r="I83" i="17"/>
  <c r="F83" i="17"/>
  <c r="O82" i="17"/>
  <c r="M82" i="17"/>
  <c r="K82" i="17"/>
  <c r="N82" i="17" s="1"/>
  <c r="I82" i="17"/>
  <c r="F82" i="17"/>
  <c r="M81" i="17"/>
  <c r="K81" i="17"/>
  <c r="O81" i="17" s="1"/>
  <c r="I81" i="17"/>
  <c r="F81" i="17"/>
  <c r="O80" i="17"/>
  <c r="M80" i="17"/>
  <c r="K80" i="17"/>
  <c r="N80" i="17" s="1"/>
  <c r="I80" i="17"/>
  <c r="F80" i="17"/>
  <c r="M79" i="17"/>
  <c r="K79" i="17"/>
  <c r="O79" i="17" s="1"/>
  <c r="I79" i="17"/>
  <c r="F79" i="17"/>
  <c r="O78" i="17"/>
  <c r="M78" i="17"/>
  <c r="K78" i="17"/>
  <c r="N78" i="17" s="1"/>
  <c r="I78" i="17"/>
  <c r="F78" i="17"/>
  <c r="M77" i="17"/>
  <c r="K77" i="17"/>
  <c r="O77" i="17" s="1"/>
  <c r="I77" i="17"/>
  <c r="F77" i="17"/>
  <c r="O76" i="17"/>
  <c r="M76" i="17"/>
  <c r="K76" i="17"/>
  <c r="N76" i="17" s="1"/>
  <c r="I76" i="17"/>
  <c r="F76" i="17"/>
  <c r="M75" i="17"/>
  <c r="K75" i="17"/>
  <c r="O75" i="17" s="1"/>
  <c r="I75" i="17"/>
  <c r="F75" i="17"/>
  <c r="O74" i="17"/>
  <c r="M74" i="17"/>
  <c r="K74" i="17"/>
  <c r="K96" i="17" s="1"/>
  <c r="I74" i="17"/>
  <c r="F74" i="17"/>
  <c r="G73" i="17"/>
  <c r="D73" i="17"/>
  <c r="M72" i="17"/>
  <c r="K72" i="17"/>
  <c r="I72" i="17"/>
  <c r="F72" i="17"/>
  <c r="O71" i="17"/>
  <c r="N71" i="17"/>
  <c r="M71" i="17"/>
  <c r="K71" i="17"/>
  <c r="I71" i="17"/>
  <c r="F71" i="17"/>
  <c r="M70" i="17"/>
  <c r="K70" i="17"/>
  <c r="I70" i="17"/>
  <c r="F70" i="17"/>
  <c r="O69" i="17"/>
  <c r="N69" i="17"/>
  <c r="M69" i="17"/>
  <c r="K69" i="17"/>
  <c r="I69" i="17"/>
  <c r="F69" i="17"/>
  <c r="M68" i="17"/>
  <c r="K68" i="17"/>
  <c r="I68" i="17"/>
  <c r="F68" i="17"/>
  <c r="O67" i="17"/>
  <c r="N67" i="17"/>
  <c r="M67" i="17"/>
  <c r="K67" i="17"/>
  <c r="I67" i="17"/>
  <c r="F67" i="17"/>
  <c r="M66" i="17"/>
  <c r="K66" i="17"/>
  <c r="I66" i="17"/>
  <c r="F66" i="17"/>
  <c r="O65" i="17"/>
  <c r="N65" i="17"/>
  <c r="M65" i="17"/>
  <c r="K65" i="17"/>
  <c r="I65" i="17"/>
  <c r="F65" i="17"/>
  <c r="M64" i="17"/>
  <c r="K64" i="17"/>
  <c r="I64" i="17"/>
  <c r="F64" i="17"/>
  <c r="O63" i="17"/>
  <c r="N63" i="17"/>
  <c r="M63" i="17"/>
  <c r="K63" i="17"/>
  <c r="I63" i="17"/>
  <c r="F63" i="17"/>
  <c r="M62" i="17"/>
  <c r="K62" i="17"/>
  <c r="I62" i="17"/>
  <c r="F62" i="17"/>
  <c r="O61" i="17"/>
  <c r="N61" i="17"/>
  <c r="M61" i="17"/>
  <c r="K61" i="17"/>
  <c r="I61" i="17"/>
  <c r="F61" i="17"/>
  <c r="M60" i="17"/>
  <c r="K60" i="17"/>
  <c r="I60" i="17"/>
  <c r="F60" i="17"/>
  <c r="O59" i="17"/>
  <c r="N59" i="17"/>
  <c r="M59" i="17"/>
  <c r="K59" i="17"/>
  <c r="I59" i="17"/>
  <c r="F59" i="17"/>
  <c r="M58" i="17"/>
  <c r="K58" i="17"/>
  <c r="I58" i="17"/>
  <c r="F58" i="17"/>
  <c r="O57" i="17"/>
  <c r="N57" i="17"/>
  <c r="M57" i="17"/>
  <c r="K57" i="17"/>
  <c r="I57" i="17"/>
  <c r="F57" i="17"/>
  <c r="M56" i="17"/>
  <c r="K56" i="17"/>
  <c r="I56" i="17"/>
  <c r="F56" i="17"/>
  <c r="O55" i="17"/>
  <c r="N55" i="17"/>
  <c r="M55" i="17"/>
  <c r="K55" i="17"/>
  <c r="I55" i="17"/>
  <c r="F55" i="17"/>
  <c r="M54" i="17"/>
  <c r="K54" i="17"/>
  <c r="I54" i="17"/>
  <c r="F54" i="17"/>
  <c r="O53" i="17"/>
  <c r="N53" i="17"/>
  <c r="M53" i="17"/>
  <c r="K53" i="17"/>
  <c r="I53" i="17"/>
  <c r="F53" i="17"/>
  <c r="M52" i="17"/>
  <c r="K52" i="17"/>
  <c r="I52" i="17"/>
  <c r="F52" i="17"/>
  <c r="O51" i="17"/>
  <c r="N51" i="17"/>
  <c r="M51" i="17"/>
  <c r="K51" i="17"/>
  <c r="I51" i="17"/>
  <c r="F51" i="17"/>
  <c r="M50" i="17"/>
  <c r="K50" i="17"/>
  <c r="I50" i="17"/>
  <c r="I73" i="17" s="1"/>
  <c r="F50" i="17"/>
  <c r="F73" i="17" s="1"/>
  <c r="G47" i="17"/>
  <c r="F47" i="17"/>
  <c r="F43" i="17" s="1"/>
  <c r="D47" i="17"/>
  <c r="M46" i="17"/>
  <c r="K46" i="17"/>
  <c r="O46" i="17" s="1"/>
  <c r="I46" i="17"/>
  <c r="F46" i="17"/>
  <c r="O45" i="17"/>
  <c r="M45" i="17"/>
  <c r="K45" i="17"/>
  <c r="N45" i="17" s="1"/>
  <c r="I45" i="17"/>
  <c r="F45" i="17"/>
  <c r="M44" i="17"/>
  <c r="N44" i="17" s="1"/>
  <c r="K44" i="17"/>
  <c r="K47" i="17" s="1"/>
  <c r="I44" i="17"/>
  <c r="I47" i="17" s="1"/>
  <c r="I43" i="17" s="1"/>
  <c r="F44" i="17"/>
  <c r="I42" i="17"/>
  <c r="G42" i="17"/>
  <c r="M41" i="17"/>
  <c r="N41" i="17" s="1"/>
  <c r="N42" i="17" s="1"/>
  <c r="K41" i="17"/>
  <c r="K42" i="17" s="1"/>
  <c r="I41" i="17"/>
  <c r="F41" i="17"/>
  <c r="F42" i="17" s="1"/>
  <c r="G40" i="17"/>
  <c r="D40" i="17"/>
  <c r="O39" i="17"/>
  <c r="N39" i="17"/>
  <c r="M39" i="17"/>
  <c r="K39" i="17"/>
  <c r="I39" i="17"/>
  <c r="F39" i="17"/>
  <c r="M38" i="17"/>
  <c r="K38" i="17"/>
  <c r="I38" i="17"/>
  <c r="F38" i="17"/>
  <c r="O37" i="17"/>
  <c r="N37" i="17"/>
  <c r="M37" i="17"/>
  <c r="K37" i="17"/>
  <c r="K40" i="17" s="1"/>
  <c r="I37" i="17"/>
  <c r="I40" i="17" s="1"/>
  <c r="I36" i="17" s="1"/>
  <c r="I35" i="17" s="1"/>
  <c r="F37" i="17"/>
  <c r="I34" i="17"/>
  <c r="I29" i="17" s="1"/>
  <c r="G34" i="17"/>
  <c r="D34" i="17"/>
  <c r="O33" i="17"/>
  <c r="M33" i="17"/>
  <c r="K33" i="17"/>
  <c r="N33" i="17" s="1"/>
  <c r="I33" i="17"/>
  <c r="F33" i="17"/>
  <c r="M32" i="17"/>
  <c r="K32" i="17"/>
  <c r="O32" i="17" s="1"/>
  <c r="I32" i="17"/>
  <c r="F32" i="17"/>
  <c r="O31" i="17"/>
  <c r="M31" i="17"/>
  <c r="K31" i="17"/>
  <c r="N31" i="17" s="1"/>
  <c r="I31" i="17"/>
  <c r="F31" i="17"/>
  <c r="M30" i="17"/>
  <c r="K30" i="17"/>
  <c r="O30" i="17" s="1"/>
  <c r="I30" i="17"/>
  <c r="F30" i="17"/>
  <c r="F34" i="17" s="1"/>
  <c r="F29" i="17" s="1"/>
  <c r="G28" i="17"/>
  <c r="D28" i="17"/>
  <c r="O27" i="17"/>
  <c r="M27" i="17"/>
  <c r="N27" i="17" s="1"/>
  <c r="N28" i="17" s="1"/>
  <c r="N25" i="17" s="1"/>
  <c r="K27" i="17"/>
  <c r="I27" i="17"/>
  <c r="I28" i="17" s="1"/>
  <c r="I25" i="17" s="1"/>
  <c r="F27" i="17"/>
  <c r="F28" i="17" s="1"/>
  <c r="O26" i="17"/>
  <c r="O28" i="17" s="1"/>
  <c r="O25" i="17" s="1"/>
  <c r="M26" i="17"/>
  <c r="K26" i="17"/>
  <c r="K28" i="17" s="1"/>
  <c r="F25" i="17"/>
  <c r="G24" i="17"/>
  <c r="D24" i="17"/>
  <c r="O23" i="17"/>
  <c r="O24" i="17" s="1"/>
  <c r="O22" i="17" s="1"/>
  <c r="M23" i="17"/>
  <c r="K23" i="17"/>
  <c r="N23" i="17" s="1"/>
  <c r="N24" i="17" s="1"/>
  <c r="N22" i="17" s="1"/>
  <c r="I23" i="17"/>
  <c r="I24" i="17" s="1"/>
  <c r="I22" i="17" s="1"/>
  <c r="F23" i="17"/>
  <c r="F24" i="17" s="1"/>
  <c r="F22" i="17" s="1"/>
  <c r="G21" i="17"/>
  <c r="D21" i="17"/>
  <c r="M20" i="17"/>
  <c r="K20" i="17"/>
  <c r="O20" i="17" s="1"/>
  <c r="I20" i="17"/>
  <c r="F20" i="17"/>
  <c r="O19" i="17"/>
  <c r="N19" i="17"/>
  <c r="M19" i="17"/>
  <c r="K19" i="17"/>
  <c r="I19" i="17"/>
  <c r="F19" i="17"/>
  <c r="F21" i="17" s="1"/>
  <c r="F17" i="17" s="1"/>
  <c r="F16" i="17" s="1"/>
  <c r="M18" i="17"/>
  <c r="K18" i="17"/>
  <c r="O18" i="17" s="1"/>
  <c r="I18" i="17"/>
  <c r="I21" i="17" s="1"/>
  <c r="I17" i="17" s="1"/>
  <c r="I16" i="17" s="1"/>
  <c r="F18" i="17"/>
  <c r="B6" i="17"/>
  <c r="I119" i="17" l="1"/>
  <c r="O21" i="17"/>
  <c r="O17" i="17" s="1"/>
  <c r="O16" i="17" s="1"/>
  <c r="O68" i="17"/>
  <c r="N68" i="17"/>
  <c r="O101" i="17"/>
  <c r="N101" i="17"/>
  <c r="O109" i="17"/>
  <c r="N109" i="17"/>
  <c r="O117" i="17"/>
  <c r="N117" i="17"/>
  <c r="O151" i="17"/>
  <c r="N151" i="17"/>
  <c r="O175" i="17"/>
  <c r="N175" i="17"/>
  <c r="O99" i="17"/>
  <c r="N99" i="17"/>
  <c r="O107" i="17"/>
  <c r="N107" i="17"/>
  <c r="O115" i="17"/>
  <c r="N115" i="17"/>
  <c r="O143" i="17"/>
  <c r="N143" i="17"/>
  <c r="O52" i="17"/>
  <c r="N52" i="17"/>
  <c r="O56" i="17"/>
  <c r="N56" i="17"/>
  <c r="O60" i="17"/>
  <c r="N60" i="17"/>
  <c r="K73" i="17"/>
  <c r="N18" i="17"/>
  <c r="N21" i="17" s="1"/>
  <c r="N17" i="17" s="1"/>
  <c r="N16" i="17" s="1"/>
  <c r="N20" i="17"/>
  <c r="O34" i="17"/>
  <c r="O29" i="17" s="1"/>
  <c r="O96" i="17"/>
  <c r="O103" i="17"/>
  <c r="N103" i="17"/>
  <c r="O111" i="17"/>
  <c r="N111" i="17"/>
  <c r="O141" i="17"/>
  <c r="N141" i="17"/>
  <c r="O145" i="17"/>
  <c r="N145" i="17"/>
  <c r="O153" i="17"/>
  <c r="N153" i="17"/>
  <c r="F179" i="17"/>
  <c r="F173" i="17" s="1"/>
  <c r="N179" i="17"/>
  <c r="N173" i="17" s="1"/>
  <c r="O177" i="17"/>
  <c r="N177" i="17"/>
  <c r="K21" i="17"/>
  <c r="O139" i="17"/>
  <c r="O154" i="17" s="1"/>
  <c r="N139" i="17"/>
  <c r="N154" i="17" s="1"/>
  <c r="O149" i="17"/>
  <c r="N149" i="17"/>
  <c r="K24" i="17"/>
  <c r="F49" i="17"/>
  <c r="F48" i="17" s="1"/>
  <c r="O64" i="17"/>
  <c r="N64" i="17"/>
  <c r="O72" i="17"/>
  <c r="N72" i="17"/>
  <c r="F118" i="17"/>
  <c r="F40" i="17"/>
  <c r="F36" i="17" s="1"/>
  <c r="F35" i="17" s="1"/>
  <c r="F15" i="17" s="1"/>
  <c r="N40" i="17"/>
  <c r="N36" i="17" s="1"/>
  <c r="N35" i="17" s="1"/>
  <c r="O38" i="17"/>
  <c r="O40" i="17" s="1"/>
  <c r="O36" i="17" s="1"/>
  <c r="N38" i="17"/>
  <c r="O50" i="17"/>
  <c r="N50" i="17"/>
  <c r="O54" i="17"/>
  <c r="N54" i="17"/>
  <c r="O58" i="17"/>
  <c r="N58" i="17"/>
  <c r="O62" i="17"/>
  <c r="N62" i="17"/>
  <c r="O66" i="17"/>
  <c r="N66" i="17"/>
  <c r="O70" i="17"/>
  <c r="N70" i="17"/>
  <c r="I96" i="17"/>
  <c r="I49" i="17" s="1"/>
  <c r="I48" i="17" s="1"/>
  <c r="I15" i="17" s="1"/>
  <c r="O97" i="17"/>
  <c r="O118" i="17" s="1"/>
  <c r="N97" i="17"/>
  <c r="O105" i="17"/>
  <c r="N105" i="17"/>
  <c r="O113" i="17"/>
  <c r="N113" i="17"/>
  <c r="F119" i="17"/>
  <c r="O137" i="17"/>
  <c r="O147" i="17"/>
  <c r="N147" i="17"/>
  <c r="N30" i="17"/>
  <c r="N32" i="17"/>
  <c r="K34" i="17"/>
  <c r="N46" i="17"/>
  <c r="N47" i="17" s="1"/>
  <c r="N43" i="17" s="1"/>
  <c r="N75" i="17"/>
  <c r="N77" i="17"/>
  <c r="N79" i="17"/>
  <c r="N81" i="17"/>
  <c r="N83" i="17"/>
  <c r="N85" i="17"/>
  <c r="N87" i="17"/>
  <c r="N89" i="17"/>
  <c r="N91" i="17"/>
  <c r="N93" i="17"/>
  <c r="N95" i="17"/>
  <c r="N135" i="17"/>
  <c r="N137" i="17" s="1"/>
  <c r="K137" i="17"/>
  <c r="N156" i="17"/>
  <c r="N172" i="17" s="1"/>
  <c r="N158" i="17"/>
  <c r="N160" i="17"/>
  <c r="N162" i="17"/>
  <c r="N164" i="17"/>
  <c r="N166" i="17"/>
  <c r="N168" i="17"/>
  <c r="N170" i="17"/>
  <c r="O174" i="17"/>
  <c r="O179" i="17" s="1"/>
  <c r="O173" i="17" s="1"/>
  <c r="O41" i="17"/>
  <c r="O42" i="17" s="1"/>
  <c r="O44" i="17"/>
  <c r="O47" i="17" s="1"/>
  <c r="O43" i="17" s="1"/>
  <c r="N74" i="17"/>
  <c r="N119" i="17" l="1"/>
  <c r="N96" i="17"/>
  <c r="N34" i="17"/>
  <c r="N29" i="17" s="1"/>
  <c r="O119" i="17"/>
  <c r="O73" i="17"/>
  <c r="O49" i="17" s="1"/>
  <c r="N73" i="17"/>
  <c r="N118" i="17"/>
  <c r="O35" i="17"/>
  <c r="O15" i="17" l="1"/>
  <c r="N49" i="17"/>
  <c r="N48" i="17" s="1"/>
  <c r="N15" i="17" s="1"/>
  <c r="O48" i="17"/>
  <c r="D57" i="8" l="1"/>
  <c r="D58" i="8"/>
  <c r="D56" i="8"/>
  <c r="D40" i="8"/>
  <c r="D41" i="8"/>
  <c r="D42" i="8"/>
  <c r="D43" i="8"/>
  <c r="D44" i="8"/>
  <c r="D45" i="8"/>
  <c r="D46" i="8"/>
  <c r="D47" i="8"/>
  <c r="E37" i="8"/>
  <c r="E38" i="8"/>
  <c r="E36" i="8"/>
  <c r="H71" i="8"/>
  <c r="G71" i="8"/>
  <c r="H107" i="8" l="1"/>
  <c r="G107" i="8"/>
  <c r="H86" i="8"/>
  <c r="G86" i="8"/>
  <c r="G83" i="8"/>
  <c r="G80" i="8"/>
  <c r="G66" i="8"/>
  <c r="H29" i="8"/>
  <c r="G29" i="8"/>
  <c r="H49" i="8"/>
  <c r="H48" i="8" s="1"/>
  <c r="H55" i="8"/>
  <c r="H59" i="8"/>
  <c r="G59" i="8"/>
  <c r="G55" i="8"/>
  <c r="G49" i="8"/>
  <c r="G48" i="8" s="1"/>
  <c r="G39" i="8"/>
  <c r="G35" i="8"/>
  <c r="G33" i="8"/>
  <c r="G28" i="8" l="1"/>
  <c r="G62" i="8"/>
  <c r="G27" i="8" l="1"/>
  <c r="G26" i="8" s="1"/>
  <c r="G117" i="8" s="1"/>
  <c r="H39" i="8" l="1"/>
  <c r="H35" i="8" l="1"/>
  <c r="H33" i="8"/>
  <c r="H28" i="8" l="1"/>
  <c r="D6" i="16" l="1"/>
  <c r="F7" i="8"/>
  <c r="E51" i="8" l="1"/>
  <c r="E52" i="8"/>
  <c r="E53" i="8"/>
  <c r="E50" i="8"/>
  <c r="E34" i="8"/>
  <c r="H66" i="8" l="1"/>
  <c r="H62" i="8" l="1"/>
  <c r="H27" i="8" s="1"/>
  <c r="H26" i="8" s="1"/>
  <c r="H117" i="8" s="1"/>
  <c r="E32" i="8" l="1"/>
  <c r="E31" i="8"/>
  <c r="E30" i="8"/>
  <c r="Q23" i="16" l="1"/>
  <c r="Q33" i="16" l="1"/>
  <c r="Q31" i="16"/>
  <c r="Q29" i="16"/>
  <c r="Q27" i="16"/>
  <c r="Q25" i="16"/>
  <c r="Q21" i="16"/>
  <c r="Q19" i="16"/>
  <c r="Q17" i="16"/>
  <c r="Q15" i="16"/>
  <c r="P14" i="16"/>
  <c r="O14" i="16"/>
  <c r="N14" i="16"/>
  <c r="M14" i="16"/>
  <c r="L14" i="16"/>
  <c r="K14" i="16"/>
  <c r="J14" i="16"/>
  <c r="I14" i="16"/>
  <c r="H14" i="16"/>
  <c r="G14" i="16"/>
  <c r="F14" i="16"/>
  <c r="E33" i="16"/>
  <c r="E31" i="16"/>
  <c r="E29" i="16"/>
  <c r="E27" i="16"/>
  <c r="E25" i="16"/>
  <c r="E23" i="16"/>
  <c r="E21" i="16"/>
  <c r="E19" i="16"/>
  <c r="E15" i="16"/>
  <c r="D17" i="16"/>
  <c r="D14" i="16" s="1"/>
  <c r="C17" i="16"/>
  <c r="C14" i="16" s="1"/>
  <c r="E17" i="16" l="1"/>
  <c r="E14" i="16"/>
  <c r="Q14" i="16"/>
  <c r="H101" i="8" l="1"/>
  <c r="G101" i="8"/>
  <c r="H98" i="8"/>
  <c r="G98" i="8"/>
  <c r="H90" i="8"/>
  <c r="G90" i="8"/>
  <c r="H83" i="8"/>
  <c r="H80" i="8"/>
  <c r="G79" i="8" l="1"/>
  <c r="G118" i="8" s="1"/>
  <c r="G116" i="8" s="1"/>
  <c r="H79" i="8"/>
  <c r="H118" i="8" s="1"/>
  <c r="H116" i="8" s="1"/>
  <c r="G110" i="8" l="1"/>
  <c r="H11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Alejandra Castañeda Rivera</author>
    <author>Daniel Fernando Romero Fandiño</author>
  </authors>
  <commentList>
    <comment ref="B6" authorId="0" shapeId="0" xr:uid="{00000000-0006-0000-0000-000001000000}">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B7" authorId="1" shapeId="0" xr:uid="{00000000-0006-0000-0000-000002000000}">
      <text>
        <r>
          <rPr>
            <sz val="9"/>
            <color indexed="81"/>
            <rFont val="Tahoma"/>
            <family val="2"/>
          </rPr>
          <t>El nombre de la unidad ejecutora se desplegará automáticamente después de seleccionar la sección.</t>
        </r>
      </text>
    </comment>
    <comment ref="F26" authorId="0" shapeId="0" xr:uid="{00000000-0006-0000-0000-000003000000}">
      <text>
        <r>
          <rPr>
            <sz val="8"/>
            <color indexed="81"/>
            <rFont val="Tahoma"/>
            <family val="2"/>
          </rPr>
          <t xml:space="preserve">Son los ingresos </t>
        </r>
        <r>
          <rPr>
            <b/>
            <sz val="8"/>
            <color indexed="81"/>
            <rFont val="Tahoma"/>
            <family val="2"/>
          </rPr>
          <t>REGULARES</t>
        </r>
        <r>
          <rPr>
            <sz val="8"/>
            <color indexed="81"/>
            <rFont val="Tahoma"/>
            <family val="2"/>
          </rPr>
          <t xml:space="preserve"> que percibe el Establecimiento Público.</t>
        </r>
      </text>
    </comment>
    <comment ref="F27" authorId="0" shapeId="0" xr:uid="{00000000-0006-0000-0000-000004000000}">
      <text>
        <r>
          <rPr>
            <sz val="8"/>
            <color rgb="FF000000"/>
            <rFont val="Tahoma"/>
            <family val="2"/>
          </rPr>
          <t xml:space="preserve">Son los ingresos corrientes que por ley </t>
        </r>
        <r>
          <rPr>
            <b/>
            <sz val="8"/>
            <color rgb="FF000000"/>
            <rFont val="Tahoma"/>
            <family val="2"/>
          </rPr>
          <t>NO</t>
        </r>
        <r>
          <rPr>
            <sz val="8"/>
            <color rgb="FF000000"/>
            <rFont val="Tahoma"/>
            <family val="2"/>
          </rPr>
          <t xml:space="preserve"> están definidos como impuestos.</t>
        </r>
      </text>
    </comment>
    <comment ref="F28" authorId="0" shapeId="0" xr:uid="{00000000-0006-0000-0000-000005000000}">
      <text>
        <r>
          <rPr>
            <sz val="8"/>
            <color indexed="81"/>
            <rFont val="Tahoma"/>
            <family val="2"/>
          </rPr>
          <t xml:space="preserve">Son los ingresos por cargas fiscales al patrimonio particular, sustentadas en la potestad tributaria del Estado. Incluye el ingreso por </t>
        </r>
        <r>
          <rPr>
            <b/>
            <sz val="8"/>
            <color indexed="81"/>
            <rFont val="Tahoma"/>
            <family val="2"/>
          </rPr>
          <t>contribuciones parafiscales</t>
        </r>
        <r>
          <rPr>
            <sz val="8"/>
            <color indexed="81"/>
            <rFont val="Tahoma"/>
            <family val="2"/>
          </rPr>
          <t xml:space="preserve">, que son los pagos que deben realizar los usuarios de algunos organismos públicos, mixtos o privados, para asegurar el financiamiento de estas entidades de manera autónoma. 
Hacen parte de las contribuciones que perciben los Establecimientos Públicos: Las contribuciones sociales, las contribuciones asociadas a la nómina y las contribuciones diversas.
</t>
        </r>
        <r>
          <rPr>
            <u/>
            <sz val="8"/>
            <color indexed="81"/>
            <rFont val="Tahoma"/>
            <family val="2"/>
          </rPr>
          <t xml:space="preserve">POR FAVOR INDIQUE CON CLARIDAD LA BASE LEGAL DE CADA UNA DE LAS CONTRIBUCIONES REGISTRADAS.
</t>
        </r>
      </text>
    </comment>
    <comment ref="F29" authorId="0" shapeId="0" xr:uid="{00000000-0006-0000-0000-000006000000}">
      <text>
        <r>
          <rPr>
            <sz val="8"/>
            <color rgb="FF000000"/>
            <rFont val="Tahoma"/>
            <family val="2"/>
          </rPr>
          <t xml:space="preserve">Son los ingresos por aportes de los empleados y de los empleadores a los sistemas de seguros sociales, destinados a cubrir un riesgo social como la enfermedad y la vejez.
</t>
        </r>
        <r>
          <rPr>
            <sz val="8"/>
            <color rgb="FF000000"/>
            <rFont val="Tahoma"/>
            <family val="2"/>
          </rPr>
          <t xml:space="preserve"> </t>
        </r>
        <r>
          <rPr>
            <u/>
            <sz val="8"/>
            <color rgb="FF000000"/>
            <rFont val="Tahoma"/>
            <family val="2"/>
          </rPr>
          <t xml:space="preserve">
</t>
        </r>
        <r>
          <rPr>
            <u/>
            <sz val="8"/>
            <color rgb="FF000000"/>
            <rFont val="Tahoma"/>
            <family val="2"/>
          </rPr>
          <t>SI SU ESTABLECIMIENTO RECIBE INGRESOS POR ESTE CONCEPTO, HAGA USO DE LA LISTA DESPLEGABLE PARA SEÑALAR LA CONTRIBUCIÓN CORRESPONDIENTE.</t>
        </r>
      </text>
    </comment>
    <comment ref="F33" authorId="0" shapeId="0" xr:uid="{00000000-0006-0000-0000-000007000000}">
      <text>
        <r>
          <rPr>
            <sz val="8"/>
            <color rgb="FF000000"/>
            <rFont val="Tahoma"/>
            <family val="2"/>
          </rPr>
          <t xml:space="preserve">Son los recaudos de aportes de los empleados y de los empleadores asociados a la nómina y que se destinan a financiar actividades del Instituto Colombiano de Bienestar Familiar - ICBF, el Servicio Nacional de Aprendizaje - SENA y la Escuela Superior de Administración Pública - ESAP.  
</t>
        </r>
        <r>
          <rPr>
            <sz val="8"/>
            <color rgb="FF000000"/>
            <rFont val="Tahoma"/>
            <family val="2"/>
          </rPr>
          <t xml:space="preserve"> </t>
        </r>
        <r>
          <rPr>
            <u/>
            <sz val="8"/>
            <color rgb="FF000000"/>
            <rFont val="Tahoma"/>
            <family val="2"/>
          </rPr>
          <t xml:space="preserve">
</t>
        </r>
        <r>
          <rPr>
            <u/>
            <sz val="8"/>
            <color rgb="FF000000"/>
            <rFont val="Tahoma"/>
            <family val="2"/>
          </rPr>
          <t>SI SU ESTABLECIMIENTO RECIBE INGRESOS POR ESTE CONCEPTO, HAGA USO DE LA LISTA DESPLEGABLE PARA SEÑALAR LA CONTRIBUCIÓN CORRESPONDIENTE.</t>
        </r>
      </text>
    </comment>
    <comment ref="F35" authorId="0" shapeId="0" xr:uid="{00000000-0006-0000-0000-000008000000}">
      <text>
        <r>
          <rPr>
            <sz val="8"/>
            <color rgb="FF000000"/>
            <rFont val="Tahoma"/>
            <family val="2"/>
          </rPr>
          <t xml:space="preserve">Comprende los ingresos por las demás contribuciones que no se clasifican en las cuentas anteriores.
</t>
        </r>
        <r>
          <rPr>
            <sz val="8"/>
            <color rgb="FF000000"/>
            <rFont val="Tahoma"/>
            <family val="2"/>
          </rPr>
          <t xml:space="preserve"> </t>
        </r>
        <r>
          <rPr>
            <u/>
            <sz val="8"/>
            <color rgb="FF000000"/>
            <rFont val="Tahoma"/>
            <family val="2"/>
          </rPr>
          <t xml:space="preserve">
</t>
        </r>
        <r>
          <rPr>
            <u/>
            <sz val="8"/>
            <color rgb="FF000000"/>
            <rFont val="Tahoma"/>
            <family val="2"/>
          </rPr>
          <t>SI SU ESTABLECIMIENTO RECIBE INGRESOS POR ESTE CONCEPTO, HAGA USO DE LA LISTA DESPLEGABLE PARA SEÑALAR LA CONTRIBUCIÓN CORRESPONDIENTE.</t>
        </r>
      </text>
    </comment>
    <comment ref="F39" authorId="0" shapeId="0" xr:uid="{00000000-0006-0000-0000-000009000000}">
      <text>
        <r>
          <rPr>
            <sz val="8"/>
            <color indexed="81"/>
            <rFont val="Tahoma"/>
            <family val="2"/>
          </rPr>
          <t xml:space="preserve">Son los ingresos derivados de la prestación directa y efectiva de un servicio público individualizado y específico o de las funciones regulatorias que realizan los establecimientos públicos (la expedición de visas, de cédulas de cidadanía, de tarjetas profesionales, de permisos de porte y tenencia de armas, entre otros).
LAS TASAS Y DERECHOS ADMINISTRATIVOS DEBEN ESTAR DEFINIDAS COMO TAL POR LEY, DE LO CONTRARIO SE REGISTRAN COMO VENTA DE BIENES Y SERVICIOS.
</t>
        </r>
        <r>
          <rPr>
            <u/>
            <sz val="8"/>
            <color indexed="81"/>
            <rFont val="Tahoma"/>
            <family val="2"/>
          </rPr>
          <t>SI SU ESTABLECIMIENTO RECIBE INGRESOS POR ESTE CONCEPTO, HAGA USO DE LA LISTA DESPLEGABLE PARA SEÑALAR LA TASA O EL DERECHO ADMINISTRATIVO CORRESPONDIENTE.</t>
        </r>
      </text>
    </comment>
    <comment ref="F47" authorId="0" shapeId="0" xr:uid="{00000000-0006-0000-0000-00000A000000}">
      <text>
        <r>
          <rPr>
            <sz val="8"/>
            <color rgb="FF000000"/>
            <rFont val="Tahoma"/>
            <family val="2"/>
          </rPr>
          <t xml:space="preserve">En caso de percibir ingresos por una tasa o derecho administrativo distinto a los señalados por favor haga uso de esta casilla para su registro. 
</t>
        </r>
        <r>
          <rPr>
            <sz val="8"/>
            <color rgb="FF000000"/>
            <rFont val="Tahoma"/>
            <family val="2"/>
          </rPr>
          <t xml:space="preserve">
</t>
        </r>
        <r>
          <rPr>
            <sz val="8"/>
            <color rgb="FF000000"/>
            <rFont val="Tahoma"/>
            <family val="2"/>
          </rPr>
          <t xml:space="preserve">ES OBLIGATORIO SEÑALAR LA BASE LEGAL DE LOS MISMOS PARA SU ANÁLISIS POSTERIOR.
</t>
        </r>
        <r>
          <rPr>
            <sz val="8"/>
            <color rgb="FF000000"/>
            <rFont val="Tahoma"/>
            <family val="2"/>
          </rPr>
          <t xml:space="preserve">
</t>
        </r>
        <r>
          <rPr>
            <sz val="8"/>
            <color rgb="FF000000"/>
            <rFont val="Tahoma"/>
            <family val="2"/>
          </rPr>
          <t xml:space="preserve">RECUERDE QUE ESTA CUENTA SOLO INCLUYE LOS CONCEPTOS QUE ESTÁN </t>
        </r>
        <r>
          <rPr>
            <b/>
            <sz val="8"/>
            <color rgb="FF000000"/>
            <rFont val="Tahoma"/>
            <family val="2"/>
          </rPr>
          <t>EXPRESAMENTE</t>
        </r>
        <r>
          <rPr>
            <sz val="8"/>
            <color rgb="FF000000"/>
            <rFont val="Tahoma"/>
            <family val="2"/>
          </rPr>
          <t xml:space="preserve"> DEFINIDOS COMO TASAS O DERECHOS ADMINISTRATIVOS EN UNA </t>
        </r>
        <r>
          <rPr>
            <b/>
            <sz val="8"/>
            <color rgb="FF000000"/>
            <rFont val="Tahoma"/>
            <family val="2"/>
          </rPr>
          <t>LEY.</t>
        </r>
      </text>
    </comment>
    <comment ref="F48" authorId="0" shapeId="0" xr:uid="{00000000-0006-0000-0000-00000B000000}">
      <text>
        <r>
          <rPr>
            <sz val="8"/>
            <color indexed="81"/>
            <rFont val="Tahoma"/>
            <family val="2"/>
          </rPr>
          <t>Incluye los ingresos por penalidades pecuniarias que derivan del poder punitivo del Estado, y que se establecen por el incumplimiento de leyes o normas administrativas, con el fin de prevenir un comportamiento considerado indeseable (Como infracciones, zonas francas, multas superintendencias, comparendos, otras multas, sanciones tributarias, aduaneras, cambiarias, disciplinarias, contractuales, comerciales, administrativas y fiscales); y los intereses de mora derivados del resarcimiento tarifado o indemnización de los perjuicios que padece un Estapúblico por no tener consigo el dinero en la oportunidad debida.</t>
        </r>
      </text>
    </comment>
    <comment ref="F49" authorId="0" shapeId="0" xr:uid="{00000000-0006-0000-0000-00000C000000}">
      <text>
        <r>
          <rPr>
            <sz val="8"/>
            <color indexed="81"/>
            <rFont val="Tahoma"/>
            <family val="2"/>
          </rPr>
          <t>Incluye los ingresos por penalidades pecuniarias que derivan del poder punitivo del Estado, y que se establecen por el incumplimiento de leyes o normas administrativas, con el fin de prevenir un comportamiento considerado indeseable.</t>
        </r>
      </text>
    </comment>
    <comment ref="F54" authorId="0" shapeId="0" xr:uid="{00000000-0006-0000-0000-00000D000000}">
      <text>
        <r>
          <rPr>
            <sz val="8"/>
            <color rgb="FF000000"/>
            <rFont val="Tahoma"/>
            <family val="2"/>
          </rPr>
          <t>Comprende los ingresos derivados del resarcimiento tarifado o indemnización de los perjuicios que padece un Estapúblico por no tener consigo el dinero en la oportunidad debida.</t>
        </r>
      </text>
    </comment>
    <comment ref="F55" authorId="0" shapeId="0" xr:uid="{00000000-0006-0000-0000-00000E000000}">
      <text>
        <r>
          <rPr>
            <sz val="8"/>
            <color indexed="81"/>
            <rFont val="Tahoma"/>
            <family val="2"/>
          </rPr>
          <t xml:space="preserve">Son los ingresos que se reciben como contraprestación por poner activos no producidos a disposición de otros, para su uso en el proceso de producción. Entiendase como activos no producidos los activos de origen natural (tierras,terrenos, yacimientos de minerales del subsuelo, peces en mares abiertos y el espectro radial); y las creaciones de la sociedad (ciertos contratos o concesiones).
</t>
        </r>
        <r>
          <rPr>
            <u/>
            <sz val="8"/>
            <color indexed="81"/>
            <rFont val="Tahoma"/>
            <family val="2"/>
          </rPr>
          <t>SI SU ESTABLECIMIENTO RECIBE INGRESOS POR ESTE CONCEPTO, HAGA USO DE LA LISTA DESPLEGABLE PARA SEÑALAR EL DERECHO ECONÓMICO POR USO DE RECURSOS NATURALES CORRESPONDIENTE.</t>
        </r>
        <r>
          <rPr>
            <sz val="8"/>
            <color indexed="81"/>
            <rFont val="Tahoma"/>
            <family val="2"/>
          </rPr>
          <t xml:space="preserve">
</t>
        </r>
      </text>
    </comment>
    <comment ref="F59" authorId="0" shapeId="0" xr:uid="{00000000-0006-0000-0000-00000F000000}">
      <text>
        <r>
          <rPr>
            <sz val="8"/>
            <color theme="1"/>
            <rFont val="Tahoma"/>
            <family val="2"/>
          </rPr>
          <t>Comprende los ingresos por la venta de bienes y la prestación de servicios que realiza el Establecimiento Público en desarrollo de sus funciones, independientemente de que las mismas estén o no relacionadas con actividades de producción, o si se venden o no a precios económicamente significativos.</t>
        </r>
      </text>
    </comment>
    <comment ref="F60" authorId="0" shapeId="0" xr:uid="{00000000-0006-0000-0000-000010000000}">
      <text>
        <r>
          <rPr>
            <sz val="8"/>
            <color indexed="81"/>
            <rFont val="Tahoma"/>
            <family val="2"/>
          </rPr>
          <t xml:space="preserve">Comprende la venta de bienes producidos o comercializados y de los servicios prestados por el Establecimiento Público de forma regular, en desarrollo de las funciones definidas por la Constitución o la ley.  
</t>
        </r>
        <r>
          <rPr>
            <u/>
            <sz val="8"/>
            <color indexed="81"/>
            <rFont val="Tahoma"/>
            <family val="2"/>
          </rPr>
          <t>NO  INCLUYE TASAS Y DERECHOS ADMINISTRATIVOS.</t>
        </r>
        <r>
          <rPr>
            <sz val="8"/>
            <color indexed="81"/>
            <rFont val="Tahoma"/>
            <family val="2"/>
          </rPr>
          <t xml:space="preserve">
</t>
        </r>
      </text>
    </comment>
    <comment ref="F61" authorId="0" shapeId="0" xr:uid="{00000000-0006-0000-0000-000011000000}">
      <text>
        <r>
          <rPr>
            <sz val="8"/>
            <color indexed="81"/>
            <rFont val="Tahoma"/>
            <family val="2"/>
          </rPr>
          <t xml:space="preserve">Comprende la venta de bienes y servicios que no están relacionados directamente con las funciones principales del Establecimiento Público. Es decir, que la venta de dichos bienes y servicios no resulta del desarrollo de las actividades económicas o sociales que realiza regularmente. 
</t>
        </r>
        <r>
          <rPr>
            <u/>
            <sz val="8"/>
            <color indexed="81"/>
            <rFont val="Tahoma"/>
            <family val="2"/>
          </rPr>
          <t>GENERALMENTE, SON VENTAS DE CARÁCTER INCIDENTAL.</t>
        </r>
      </text>
    </comment>
    <comment ref="F62" authorId="0" shapeId="0" xr:uid="{00000000-0006-0000-0000-000012000000}">
      <text>
        <r>
          <rPr>
            <sz val="8"/>
            <color indexed="81"/>
            <rFont val="Tahoma"/>
            <family val="2"/>
          </rPr>
          <t xml:space="preserve">Son los recursos que percibe REGULARMENTE el Establecimiento Público SIN que exista la obligación de adquirir un bien, servicio o activo a cambio como contrapartida directa. </t>
        </r>
      </text>
    </comment>
    <comment ref="F63" authorId="0" shapeId="0" xr:uid="{00000000-0006-0000-0000-000013000000}">
      <text>
        <r>
          <rPr>
            <sz val="8"/>
            <color indexed="81"/>
            <rFont val="Tahoma"/>
            <family val="2"/>
          </rPr>
          <t xml:space="preserve">Comprende los ingresos por indemnizaciones otorgadas por un sistema de aseguramiento contra riesgos, así como ingresos por liquidaciones de seguros no de vida que no sean excepcionales.
</t>
        </r>
        <r>
          <rPr>
            <u/>
            <sz val="8"/>
            <color indexed="81"/>
            <rFont val="Tahoma"/>
            <family val="2"/>
          </rPr>
          <t>SI ES UNA INDEMNIZACIÓN EXCEPCIONALMENTE CUANTIOSA QUE SE RECIBE POR UN DESASTRE O UNA CATÁSTROFE NATURAL SE REGISTRA COMO TRANSFERENCIA DE CAPITAL.</t>
        </r>
      </text>
    </comment>
    <comment ref="F64" authorId="0" shapeId="0" xr:uid="{00000000-0006-0000-0000-000014000000}">
      <text>
        <r>
          <rPr>
            <sz val="8"/>
            <color indexed="81"/>
            <rFont val="Tahoma"/>
            <family val="2"/>
          </rPr>
          <t>Ingresos recibidos como producto de conciliaciones, o fallos en procesos judiciales a favor del Estado, en donde haya lugar a una indemnización económica.</t>
        </r>
      </text>
    </comment>
    <comment ref="F65" authorId="0" shapeId="0" xr:uid="{00000000-0006-0000-0000-000015000000}">
      <text>
        <r>
          <rPr>
            <sz val="8"/>
            <color indexed="81"/>
            <rFont val="Tahoma"/>
            <family val="2"/>
          </rPr>
          <t>Comprende los ingresos por la devolución del Impuesto al Valor Agregado - IVA que pagan los Establecimientos Públicos en calidad de instituciones estatales u oficiales de educación superior.</t>
        </r>
      </text>
    </comment>
    <comment ref="F66" authorId="0" shapeId="0" xr:uid="{00000000-0006-0000-0000-000016000000}">
      <text>
        <r>
          <rPr>
            <sz val="8"/>
            <color indexed="81"/>
            <rFont val="Tahoma"/>
            <family val="2"/>
          </rPr>
          <t>Corresponde a las transferencias recibidas regularmente de otras unidades de gobierno y que no están condicionadas a la adquisición de un activo o al pago de un pasivo.</t>
        </r>
      </text>
    </comment>
    <comment ref="F67" authorId="0" shapeId="0" xr:uid="{00000000-0006-0000-0000-000017000000}">
      <text>
        <r>
          <rPr>
            <sz val="8"/>
            <color indexed="81"/>
            <rFont val="Tahoma"/>
            <family val="2"/>
          </rPr>
          <t>Son los recursos del PGN que el gobierno transfiere al Establecimiento Público con el objeto de contribuir a la atención de sus compromisos y al cumplimiento de sus funciones.</t>
        </r>
      </text>
    </comment>
    <comment ref="F68" authorId="0" shapeId="0" xr:uid="{00000000-0006-0000-0000-000018000000}">
      <text>
        <r>
          <rPr>
            <sz val="8"/>
            <color indexed="81"/>
            <rFont val="Tahoma"/>
            <family val="2"/>
          </rPr>
          <t xml:space="preserve">Corresponde a los ingresos por concepto de transferencias recibidas por otras unidades de gobierno, distintas de los aportes de la Nación.
</t>
        </r>
        <r>
          <rPr>
            <u/>
            <sz val="8"/>
            <color indexed="81"/>
            <rFont val="Tahoma"/>
            <family val="2"/>
          </rPr>
          <t xml:space="preserve">
POR FAVOR INDIQUE CON CLARIDAD LA BASE LEGAL O JUSTIFICACIÓN PARA PERCIBIR ESTE INGRESO.</t>
        </r>
      </text>
    </comment>
    <comment ref="F69" authorId="2" shapeId="0" xr:uid="{00000000-0006-0000-0000-000019000000}">
      <text>
        <r>
          <rPr>
            <sz val="9"/>
            <color rgb="FF000000"/>
            <rFont val="Tahoma"/>
            <family val="2"/>
          </rPr>
          <t xml:space="preserve">Corresponde a recursos de carácter transitorio que por disposición legal deben ser recepcionados por algunos órganos del PGN para su posterior asignación a los beneficiarios o ejecutores de los mismos.
</t>
        </r>
      </text>
    </comment>
    <comment ref="F70" authorId="0" shapeId="0" xr:uid="{00000000-0006-0000-0000-00001A000000}">
      <text>
        <r>
          <rPr>
            <sz val="8"/>
            <color indexed="81"/>
            <rFont val="Tahoma"/>
            <family val="2"/>
          </rPr>
          <t>Ingresos por concepto de los derechos atribuidos al ICBF, sobre los bienes muebles que se encuentran dentro del territorio respectivo a cargo de la Nación, sin dueño aparente o conocido; y sobre los activos pertenecientes a un patrimonio particular que le son atribuidos por vocación hereditaria, al encontrarse en el quinto orden sucesoral.</t>
        </r>
      </text>
    </comment>
    <comment ref="F71" authorId="2" shapeId="0" xr:uid="{00000000-0006-0000-0000-00001B000000}">
      <text>
        <r>
          <rPr>
            <sz val="8"/>
            <color indexed="81"/>
            <rFont val="Tahoma"/>
            <family val="2"/>
          </rPr>
          <t>Recursos provenientes de la compensación por Unidad de Pago por Capitación que reciben algunos Establecimientos Públicos que prestan servicios de aseguramiento en salud.</t>
        </r>
      </text>
    </comment>
    <comment ref="F72" authorId="3" shapeId="0" xr:uid="{00000000-0006-0000-0000-00001C000000}">
      <text>
        <r>
          <rPr>
            <sz val="9"/>
            <color rgb="FF000000"/>
            <rFont val="Tahoma"/>
            <family val="2"/>
          </rPr>
          <t>Corresponde al ingreso que percibe la Unidad de Salud del Fondo Pasivo Social de Ferrocarriles Nacionales de Colombia, como Entidad Promotora de Salud (EPS) y entidad Obligada a Compensar (EOC) correspondiente al descuento de las cotizaciones recaudadas íntegramente e identificadas para cada periodo al que pertenece el pago de la cotización.</t>
        </r>
      </text>
    </comment>
    <comment ref="F73" authorId="2" shapeId="0" xr:uid="{00000000-0006-0000-0000-00001D000000}">
      <text>
        <r>
          <rPr>
            <sz val="8"/>
            <color rgb="FF000000"/>
            <rFont val="Tahoma"/>
            <family val="2"/>
          </rPr>
          <t>Corresponde al ingreso que percibe la Unidad de Salud del Fondo Pasivo Social de Ferrocarriles Nacionales de Colombia, como Entidad Promotora de Salud (EPS) y entidad Obligada a Compensar (EOC) correspondiente a los recursos derivados de los procesos de compensación donde se reconoce el valor por afiliado correspondiente a promoción y prevención</t>
        </r>
      </text>
    </comment>
    <comment ref="F74" authorId="2" shapeId="0" xr:uid="{00000000-0006-0000-0000-00001E000000}">
      <text>
        <r>
          <rPr>
            <sz val="8"/>
            <color rgb="FF000000"/>
            <rFont val="Tahoma"/>
            <family val="2"/>
          </rPr>
          <t>Corresponde al ingreso que percibe la Unidad de Salud del Fondo Pasivo Social de Ferrocarriles Nacionales de Colombia, como Entidad Promotora de Salud (EPS) y entidad Obligada a Compensar (EOC) correspondiente a los recursos que debe reconocer al afiliado de manera directa o transferencia electrónica en un plazo no mayor a cinco (5) días hábiles contados a partir de la autorización de la prestación económica</t>
        </r>
        <r>
          <rPr>
            <sz val="9"/>
            <color rgb="FF000000"/>
            <rFont val="Tahoma"/>
            <family val="2"/>
          </rPr>
          <t xml:space="preserve">.
</t>
        </r>
      </text>
    </comment>
    <comment ref="F75" authorId="2" shapeId="0" xr:uid="{00000000-0006-0000-0000-00001F000000}">
      <text>
        <r>
          <rPr>
            <sz val="8"/>
            <color rgb="FF000000"/>
            <rFont val="Tahoma"/>
            <family val="2"/>
          </rPr>
          <t xml:space="preserve">Corresponde al ingreso que percibe la Unidad de Salud del Fondo Pasivo Social de Ferrocarriles
</t>
        </r>
        <r>
          <rPr>
            <sz val="8"/>
            <color rgb="FF000000"/>
            <rFont val="Tahoma"/>
            <family val="2"/>
          </rPr>
          <t xml:space="preserve">Nacionales de Colombia, como Entidad Promotora de Salud (EPS) y entidad Obligada a Compensar
</t>
        </r>
        <r>
          <rPr>
            <sz val="8"/>
            <color rgb="FF000000"/>
            <rFont val="Tahoma"/>
            <family val="2"/>
          </rPr>
          <t>(EOC) correspondiente a la desviación del perfil poblacional que analiza la cuenta de alto costo.</t>
        </r>
      </text>
    </comment>
    <comment ref="F77" authorId="2" shapeId="0" xr:uid="{00000000-0006-0000-0000-000020000000}">
      <text>
        <r>
          <rPr>
            <sz val="8"/>
            <color rgb="FF000000"/>
            <rFont val="Tahoma"/>
            <family val="2"/>
          </rPr>
          <t xml:space="preserve">Comprende al ingreso que percibe la Unidad Administrativa Especial - Dirección de Impuestos y
</t>
        </r>
        <r>
          <rPr>
            <sz val="8"/>
            <color rgb="FF000000"/>
            <rFont val="Tahoma"/>
            <family val="2"/>
          </rPr>
          <t xml:space="preserve">Aduanas Nacionales (DIAN), por concepto de la disposición de las mercancías declaradas como
</t>
        </r>
        <r>
          <rPr>
            <sz val="8"/>
            <color rgb="FF000000"/>
            <rFont val="Tahoma"/>
            <family val="2"/>
          </rPr>
          <t xml:space="preserve">Aprehendidas, Decomisadas y Abandonadas; durante el desarrollo de las funciones misionales de la
</t>
        </r>
        <r>
          <rPr>
            <sz val="8"/>
            <color rgb="FF000000"/>
            <rFont val="Tahoma"/>
            <family val="2"/>
          </rPr>
          <t>entidad (Ley 1450 de 2011 y el Decreto 2685 de 1999).</t>
        </r>
      </text>
    </comment>
    <comment ref="F78" authorId="0" shapeId="0" xr:uid="{00000000-0006-0000-0000-000021000000}">
      <text>
        <r>
          <rPr>
            <sz val="8"/>
            <color rgb="FF000000"/>
            <rFont val="Tahoma"/>
            <family val="2"/>
          </rPr>
          <t xml:space="preserve">En caso de percibir ingresos por una transferencia corriente distinta a las señaladas por favor haga uso de esta casilla para su registro. 
</t>
        </r>
        <r>
          <rPr>
            <sz val="8"/>
            <color rgb="FF000000"/>
            <rFont val="Tahoma"/>
            <family val="2"/>
          </rPr>
          <t xml:space="preserve">
</t>
        </r>
        <r>
          <rPr>
            <sz val="8"/>
            <color rgb="FF000000"/>
            <rFont val="Tahoma"/>
            <family val="2"/>
          </rPr>
          <t>ES OBLIGATORIO SEÑALAR LA BASE LEGAL DE LA MISMA PARA SU ANÁLISIS POSTERIOR.</t>
        </r>
      </text>
    </comment>
    <comment ref="F79" authorId="0" shapeId="0" xr:uid="{00000000-0006-0000-0000-000022000000}">
      <text>
        <r>
          <rPr>
            <sz val="8"/>
            <color rgb="FF000000"/>
            <rFont val="Tahoma"/>
            <family val="2"/>
          </rPr>
          <t>Recursos que entran a las arcas públicas de manera esporádica. Su cuantía es indeterminada, lo cual difícilmente asegura su continuidad durante amplios periodos presupuestales.</t>
        </r>
      </text>
    </comment>
    <comment ref="F80" authorId="0" shapeId="0" xr:uid="{00000000-0006-0000-0000-000023000000}">
      <text>
        <r>
          <rPr>
            <sz val="8"/>
            <color rgb="FF000000"/>
            <rFont val="Tahoma"/>
            <family val="2"/>
          </rPr>
          <t>Comprende los recursos provenientes del traslado de derecho y dominio parcial o total de activos con destino a la financiación del Estableciemiento Público.</t>
        </r>
      </text>
    </comment>
    <comment ref="F81" authorId="0" shapeId="0" xr:uid="{00000000-0006-0000-0000-000024000000}">
      <text>
        <r>
          <rPr>
            <sz val="8"/>
            <color rgb="FF000000"/>
            <rFont val="Tahoma"/>
            <family val="2"/>
          </rPr>
          <t xml:space="preserve">Son los ingresos recibidos a cambio de poner activos financieros a disposición de otra unidad. Entiéndase por activos financieros, aquellos activos que tienen un pasivo de contrapartida, es decir, que generan a su propietario un derecho sobre otra unidad institucional.
</t>
        </r>
        <r>
          <rPr>
            <sz val="8"/>
            <color rgb="FF000000"/>
            <rFont val="Tahoma"/>
            <family val="2"/>
          </rPr>
          <t xml:space="preserve">Incluye: Acciones, reducciones de capital y reembolso de participaciones en fondos de inversión.
</t>
        </r>
        <r>
          <rPr>
            <sz val="8"/>
            <color rgb="FF000000"/>
            <rFont val="Tahoma"/>
            <family val="2"/>
          </rPr>
          <t xml:space="preserve">
</t>
        </r>
        <r>
          <rPr>
            <u/>
            <sz val="8"/>
            <color rgb="FF000000"/>
            <rFont val="Tahoma"/>
            <family val="2"/>
          </rPr>
          <t>NO INCLUYE NI DISTRIBUCIÓN DE UTILIDADES NI EXCENDENTES FINANCIEROS.</t>
        </r>
      </text>
    </comment>
    <comment ref="F82" authorId="0" shapeId="0" xr:uid="{00000000-0006-0000-0000-000025000000}">
      <text>
        <r>
          <rPr>
            <sz val="8"/>
            <color indexed="81"/>
            <rFont val="Tahoma"/>
            <family val="2"/>
          </rPr>
          <t xml:space="preserve">Son los recursos recibidos esporádicamente, a cambio de poner activos no financieros (activos producidos y activos no producidos) a disposición de otra unidad. Estos ingresos no aumentan el patrimonio del Establecimiento Público.
</t>
        </r>
        <r>
          <rPr>
            <u/>
            <sz val="8"/>
            <color indexed="81"/>
            <rFont val="Tahoma"/>
            <family val="2"/>
          </rPr>
          <t>INCLUYE LA VENTA DE TERRENOS Y EDIFICACIONES.</t>
        </r>
        <r>
          <rPr>
            <sz val="8"/>
            <color indexed="81"/>
            <rFont val="Tahoma"/>
            <family val="2"/>
          </rPr>
          <t xml:space="preserve">
</t>
        </r>
      </text>
    </comment>
    <comment ref="F83" authorId="0" shapeId="0" xr:uid="{00000000-0006-0000-0000-000026000000}">
      <text>
        <r>
          <rPr>
            <sz val="8"/>
            <color indexed="81"/>
            <rFont val="Tahoma"/>
            <family val="2"/>
          </rPr>
          <t>Es el monto de recursos, proveniente de los Establecimientos Públicos del orden nacional, que anualmente el CONPES determina que entrarán a hacer parte del PGN por concepto de excedentes financieros.</t>
        </r>
      </text>
    </comment>
    <comment ref="F84" authorId="0" shapeId="0" xr:uid="{00000000-0006-0000-0000-000027000000}">
      <text>
        <r>
          <rPr>
            <sz val="8"/>
            <color indexed="81"/>
            <rFont val="Tahoma"/>
            <family val="2"/>
          </rPr>
          <t xml:space="preserve">Recursos provenientes del efecto patrimonial resultante de deducir al valor del patrimonio, el monto del capital social, la reserva legal y las donaciones. </t>
        </r>
      </text>
    </comment>
    <comment ref="F85" authorId="0" shapeId="0" xr:uid="{00000000-0006-0000-0000-000028000000}">
      <text>
        <r>
          <rPr>
            <sz val="8"/>
            <color rgb="FF000000"/>
            <rFont val="Tahoma"/>
            <family val="2"/>
          </rPr>
          <t>Comprende las ganancias que recibe el Establecimiento Público en calidad de propietario de inversiones de capital, a cambio de poner fondos a disposición de sociedades.</t>
        </r>
      </text>
    </comment>
    <comment ref="F86" authorId="0" shapeId="0" xr:uid="{00000000-0006-0000-0000-000029000000}">
      <text>
        <r>
          <rPr>
            <sz val="8"/>
            <color theme="1"/>
            <rFont val="Tahoma"/>
            <family val="2"/>
          </rPr>
          <t xml:space="preserve">Son los ingresos que se reciben en retorno por poner ciertos activos financieros a disposición de terceros, sin trasladar el derecho o dominio, total o parcial del activo. 
</t>
        </r>
        <r>
          <rPr>
            <u/>
            <sz val="8"/>
            <color theme="1"/>
            <rFont val="Tahoma"/>
            <family val="2"/>
          </rPr>
          <t>SI SE TRASLADA EL DERECHO O DOMINIO DEL ACTIVO SE REGISTRA COMO DISPOSICIÓN DE ACTIVOS FINANCIEROS.</t>
        </r>
      </text>
    </comment>
    <comment ref="F87" authorId="0" shapeId="0" xr:uid="{00000000-0006-0000-0000-00002A000000}">
      <text>
        <r>
          <rPr>
            <sz val="8"/>
            <color indexed="81"/>
            <rFont val="Tahoma"/>
            <family val="2"/>
          </rPr>
          <t>Son las rentas de inversión derivadas de las operaciones financieras que realiza el Establecimiento Público con sus excedentes de liquidez : Títulos participativos, depósitos, valores distintos de acciones, rendimientos de la Cuenta Única Nacional y anticipos a terceros.</t>
        </r>
      </text>
    </comment>
    <comment ref="F88" authorId="0" shapeId="0" xr:uid="{00000000-0006-0000-0000-00002B000000}">
      <text>
        <r>
          <rPr>
            <sz val="8"/>
            <color indexed="81"/>
            <rFont val="Tahoma"/>
            <family val="2"/>
          </rPr>
          <t>Son las rentas de inversión que generan los fondos en préstamo que tiene el Establecimiento Público.</t>
        </r>
      </text>
    </comment>
    <comment ref="F90" authorId="0" shapeId="0" xr:uid="{00000000-0006-0000-0000-00002C000000}">
      <text>
        <r>
          <rPr>
            <sz val="8"/>
            <color indexed="81"/>
            <rFont val="Tahoma"/>
            <family val="2"/>
          </rPr>
          <t xml:space="preserve">Corresponde a los recursos provenientes de operaciones de crédito público realizadas con agentes residentes fuera del país. Entiéndase por operaciones de crédito público todo acto o contrato que tienen por objeto dotar a la entidad estatal de recursos, bienes o servicios con plazo para su pago.
</t>
        </r>
      </text>
    </comment>
    <comment ref="F91" authorId="0" shapeId="0" xr:uid="{00000000-0006-0000-0000-00002D000000}">
      <text>
        <r>
          <rPr>
            <sz val="8"/>
            <color theme="1"/>
            <rFont val="Tahoma"/>
            <family val="2"/>
          </rPr>
          <t>Corresponde a los préstamos obtenidos por la banca comercial, en su función de intermediario entre quienes tienen recursos y quienes los necesitan.</t>
        </r>
        <r>
          <rPr>
            <sz val="11"/>
            <color theme="1"/>
            <rFont val="Calibri"/>
            <family val="2"/>
            <scheme val="minor"/>
          </rPr>
          <t xml:space="preserve">
</t>
        </r>
      </text>
    </comment>
    <comment ref="F92" authorId="0" shapeId="0" xr:uid="{00000000-0006-0000-0000-00002E000000}">
      <text>
        <r>
          <rPr>
            <sz val="8"/>
            <color indexed="81"/>
            <rFont val="Tahoma"/>
            <family val="2"/>
          </rPr>
          <t>Corresponde a los recursos obtenidos de una persona natural o jurídica, con residencia en el extranjero, que utiliza las disponibilidades económicas para adquirir una rentabilidad.</t>
        </r>
      </text>
    </comment>
    <comment ref="F93" authorId="0" shapeId="0" xr:uid="{00000000-0006-0000-0000-00002F000000}">
      <text>
        <r>
          <rPr>
            <sz val="8"/>
            <color theme="1"/>
            <rFont val="Tahoma"/>
            <family val="2"/>
          </rPr>
          <t>Corresponde a los recursos por concepto de préstamos que se obtienen de las entidades de fomento, las cuales apoyan a ciertos sectores económicos y funcionan por medio de operaciones de crédito público.</t>
        </r>
      </text>
    </comment>
    <comment ref="F94" authorId="0" shapeId="0" xr:uid="{00000000-0006-0000-0000-000030000000}">
      <text>
        <r>
          <rPr>
            <sz val="8"/>
            <color indexed="81"/>
            <rFont val="Tahoma"/>
            <family val="2"/>
          </rPr>
          <t xml:space="preserve">Son recursos a través de los cuales un gobierno extranjero adquiere el compromiso de poner a disposición de un Establecimiento Público los recursos para la financiación de determinados proyectos, bienes o servicios. 
</t>
        </r>
      </text>
    </comment>
    <comment ref="F95" authorId="0" shapeId="0" xr:uid="{00000000-0006-0000-0000-000031000000}">
      <text>
        <r>
          <rPr>
            <sz val="8"/>
            <color rgb="FF000000"/>
            <rFont val="Tahoma"/>
            <family val="2"/>
          </rPr>
          <t>Son recursos por conceptos de créditos de organismos internacionales creados con el objetivo de apoyar el desarrollo y crecimiento económico de los países menos desarrollados, mediante la consecución y la movilización de recursos en condiciones favorables, así como la asistencia técnica en la preparación, ejecución y evaluación de programas y proyectos.</t>
        </r>
        <r>
          <rPr>
            <sz val="11"/>
            <color rgb="FF000000"/>
            <rFont val="Calibri"/>
            <family val="2"/>
          </rPr>
          <t xml:space="preserve">
</t>
        </r>
      </text>
    </comment>
    <comment ref="F96" authorId="0" shapeId="0" xr:uid="{00000000-0006-0000-0000-000032000000}">
      <text>
        <r>
          <rPr>
            <sz val="8"/>
            <color rgb="FF000000"/>
            <rFont val="Tahoma"/>
            <family val="2"/>
          </rPr>
          <t xml:space="preserve">Comprende los créditos obtenidos con agentes residentes fuera del país, mediante los cuales se contrata la adquisición de bienes o servicios con plazo para su pago. </t>
        </r>
      </text>
    </comment>
    <comment ref="F97" authorId="0" shapeId="0" xr:uid="{00000000-0006-0000-0000-000033000000}">
      <text>
        <r>
          <rPr>
            <sz val="8"/>
            <color theme="1"/>
            <rFont val="Calibri"/>
            <family val="2"/>
            <scheme val="minor"/>
          </rPr>
          <t>Corresponde a recursos de crédito externo provenientes de otras instituciones que por su naturaleza no son clasificables en los rubros anteriores.</t>
        </r>
      </text>
    </comment>
    <comment ref="F98" authorId="0" shapeId="0" xr:uid="{00000000-0006-0000-0000-000034000000}">
      <text>
        <r>
          <rPr>
            <sz val="8"/>
            <color indexed="81"/>
            <rFont val="Tahoma"/>
            <family val="2"/>
          </rPr>
          <t>Corresponde a los recursos provenientes de operaciones de crédito público realizadas con agentes residentes en el territorio colombiano, para ser pagaderas en moneda legal colombiana. Entiéndase por operaciones de crédito público todo acto o contrato que tienen por objeto dotar al Establecimiento Público de recursos, bienes o servicios con plazo para su pago.</t>
        </r>
      </text>
    </comment>
    <comment ref="F99" authorId="0" shapeId="0" xr:uid="{00000000-0006-0000-0000-000035000000}">
      <text>
        <r>
          <rPr>
            <sz val="8"/>
            <color indexed="81"/>
            <rFont val="Tahoma"/>
            <family val="2"/>
          </rPr>
          <t xml:space="preserve">Corresponde a los recursos provenientes de las operaciones financieras ordinarias, las cuales incluyen la colocación de títulos de deuda pública, los bonos y otros títulos emitidos.
</t>
        </r>
      </text>
    </comment>
    <comment ref="F100" authorId="0" shapeId="0" xr:uid="{00000000-0006-0000-0000-000036000000}">
      <text>
        <r>
          <rPr>
            <sz val="8"/>
            <color indexed="81"/>
            <rFont val="Tahoma"/>
            <family val="2"/>
          </rPr>
          <t xml:space="preserve">Corresponde a los recursos provenientes de las operaciones de crédito público representadas en empréstitos con entidades financieras públicas.
</t>
        </r>
      </text>
    </comment>
    <comment ref="F101" authorId="0" shapeId="0" xr:uid="{00000000-0006-0000-0000-000037000000}">
      <text>
        <r>
          <rPr>
            <sz val="8"/>
            <color indexed="81"/>
            <rFont val="Tahoma"/>
            <family val="2"/>
          </rPr>
          <t xml:space="preserve">Son los ingresos que se reciben de otra unidad sin contrapartida directa, pero que implican el traspaso de la propiedad de un activo (distinto del efectivo y de las existencias ) de una unidad a otra, la obligación de adquirir o de disponer de un activo por una o ambas partes, o la obligación de pagar un pasivo por parte del Establecimiento Público. </t>
        </r>
      </text>
    </comment>
    <comment ref="F102" authorId="0" shapeId="0" xr:uid="{00000000-0006-0000-0000-000038000000}">
      <text>
        <r>
          <rPr>
            <sz val="8"/>
            <color theme="1"/>
            <rFont val="Tahoma"/>
            <family val="2"/>
          </rPr>
          <t xml:space="preserve">Recursos que se reciben de otros gobiernos o instituciones públicas o privadas de carácter nacional o internacional, sin contraprestación directa, pero con la destinación que establezca el donante. </t>
        </r>
      </text>
    </comment>
    <comment ref="F103" authorId="0" shapeId="0" xr:uid="{00000000-0006-0000-0000-000039000000}">
      <text>
        <r>
          <rPr>
            <sz val="8"/>
            <color theme="1"/>
            <rFont val="Tahoma"/>
            <family val="2"/>
          </rPr>
          <t>Recursos que se reciben por liquidaciones de seguros no de vida, excepcionalmente cuantiosas, que se reciben luego de un desastre o una catástrofe natural.</t>
        </r>
      </text>
    </comment>
    <comment ref="F104" authorId="0" shapeId="0" xr:uid="{00000000-0006-0000-0000-00003A000000}">
      <text>
        <r>
          <rPr>
            <sz val="8"/>
            <color indexed="81"/>
            <rFont val="Tahoma"/>
            <family val="2"/>
          </rPr>
          <t>Corresponde al reembolso de los aportes hechos al fondo de contingencia de las entidades estatales cuando se verifica en forma definitiva la no realización de los riesgos previstos.
LOS INTERESES GENERADOS POR EL FONDO SE INCLUYEN EN RENDIMIENTOS FINANCIEROS.</t>
        </r>
      </text>
    </comment>
    <comment ref="F105" authorId="0" shapeId="0" xr:uid="{00000000-0006-0000-0000-00003B000000}">
      <text>
        <r>
          <rPr>
            <sz val="8"/>
            <color indexed="81"/>
            <rFont val="Tahoma"/>
            <family val="2"/>
          </rPr>
          <t xml:space="preserve">Corresponde a la amortización de los préstamos que hace el Establecimiento Público a otras unidades del gobierno o a personas naturales. </t>
        </r>
        <r>
          <rPr>
            <sz val="9"/>
            <color indexed="81"/>
            <rFont val="Tahoma"/>
            <family val="2"/>
          </rPr>
          <t xml:space="preserve">
</t>
        </r>
      </text>
    </comment>
    <comment ref="F106" authorId="0" shapeId="0" xr:uid="{00000000-0006-0000-0000-00003C000000}">
      <text>
        <r>
          <rPr>
            <sz val="8"/>
            <color theme="1"/>
            <rFont val="Tahoma"/>
            <family val="2"/>
          </rPr>
          <t>Son los recursos que ingresan a la tesorería del Establecimiento Público en una vigencia y quedan disponibles para la vigencia siguiente.</t>
        </r>
      </text>
    </comment>
    <comment ref="F107" authorId="1" shapeId="0" xr:uid="{00000000-0006-0000-0000-00003D000000}">
      <text>
        <r>
          <rPr>
            <sz val="8"/>
            <color indexed="81"/>
            <rFont val="Tahoma"/>
            <family val="2"/>
          </rPr>
          <t>Son los recursos que se consignan transitoriamente en un Establecimiento Público, porque la norma centraliza su recaudo en esa unidad, mientras se entregan a su beneficiario legal.</t>
        </r>
      </text>
    </comment>
    <comment ref="F108" authorId="0" shapeId="0" xr:uid="{00000000-0006-0000-0000-00003E000000}">
      <text>
        <r>
          <rPr>
            <sz val="8"/>
            <color indexed="81"/>
            <rFont val="Tahoma"/>
            <family val="2"/>
          </rPr>
          <t>Son los ingresos que reciben algunos Establecimientos Públicos por concepto de un depósito original en prenda en contratos de arrendamiento o disposición no remunerada de activos fijos del Estado.</t>
        </r>
      </text>
    </comment>
    <comment ref="F109" authorId="0" shapeId="0" xr:uid="{00000000-0006-0000-0000-00003F000000}">
      <text>
        <r>
          <rPr>
            <sz val="8"/>
            <color indexed="81"/>
            <rFont val="Tahoma"/>
            <family val="2"/>
          </rPr>
          <t>Son los montos que las entidades financiadas con aportes del presupuesto nacional reintegran a la DGCPTN, como saldos de recursos no ejecutados o valores superiores no previstos.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s>
  <commentList>
    <comment ref="A5" authorId="0" shapeId="0" xr:uid="{212111C6-6034-4BD6-BC33-80C65D635A24}">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A6" authorId="1" shapeId="0" xr:uid="{F7098305-446E-4B80-8FC9-6821F7423F1B}">
      <text>
        <r>
          <rPr>
            <sz val="9"/>
            <color indexed="81"/>
            <rFont val="Tahoma"/>
            <family val="2"/>
          </rPr>
          <t>El nombre de la unidad ejecutora se desplegará automáticamente después de seleccionar la sección.</t>
        </r>
      </text>
    </comment>
    <comment ref="A10" authorId="0" shapeId="0" xr:uid="{52CEC54C-B333-4B8A-9110-23A64DEAAD1B}">
      <text>
        <r>
          <rPr>
            <sz val="9"/>
            <color indexed="81"/>
            <rFont val="Tahoma"/>
            <family val="2"/>
          </rPr>
          <t>Haga uso de las listas desplegables para escoger el producto respectivo cuando sea el caso.</t>
        </r>
      </text>
    </comment>
    <comment ref="B10" authorId="0" shapeId="0" xr:uid="{6EAB1FF8-B994-4D91-9F30-8F4FD17C1794}">
      <text>
        <r>
          <rPr>
            <sz val="9"/>
            <color indexed="81"/>
            <rFont val="Tahoma"/>
            <family val="2"/>
          </rPr>
          <t xml:space="preserve">Utilice esta columna para clasificar cada uno de los productos registrados en la cuenta 1.02.5. VENTA DE BIENES Y SERVICIOS dentro de la Clasificación Central de Productos (CPC) al primer nivel de desagregación.
</t>
        </r>
        <r>
          <rPr>
            <u/>
            <sz val="9"/>
            <color indexed="81"/>
            <rFont val="Tahoma"/>
            <family val="2"/>
          </rPr>
          <t xml:space="preserve">Haga uso de la lista desplegable generada para tal fin.
</t>
        </r>
        <r>
          <rPr>
            <sz val="9"/>
            <color indexed="81"/>
            <rFont val="Tahoma"/>
            <family val="2"/>
          </rPr>
          <t xml:space="preserve">
EL USO DE ESTA COLUMNA NO APLICA PARA LAS CUENTAS DE CONTRIBUCIONES, TASAS Y DERECHOS ADMINISTRATIVOS, MULTAS, SANCIONES E INTERESES DE MORA, DERECHOS ECONÓMICOS POR USO DE RECURSOS NATURALES NI TRANSFERENCIAS CORRIENTES.</t>
        </r>
      </text>
    </comment>
    <comment ref="J12" authorId="0" shapeId="0" xr:uid="{B52BB990-8EB0-4BC7-98DA-1706962F4AFD}">
      <text>
        <r>
          <rPr>
            <sz val="9"/>
            <color indexed="81"/>
            <rFont val="Tahoma"/>
            <family val="2"/>
          </rPr>
          <t>Se expresa en forma de razón, sumada la unidad. Por ejemplo, si varía en 3%, se debe notar como 1,03 (1 que es el valor base + 0,03 que es la expresión como razón de 3%)</t>
        </r>
        <r>
          <rPr>
            <sz val="9"/>
            <color indexed="81"/>
            <rFont val="Tahoma"/>
            <family val="2"/>
          </rPr>
          <t xml:space="preserve">
</t>
        </r>
      </text>
    </comment>
    <comment ref="A33" authorId="0" shapeId="0" xr:uid="{F70CBFB0-B976-410D-AFA3-27EF9854358A}">
      <text>
        <r>
          <rPr>
            <sz val="8"/>
            <color indexed="81"/>
            <rFont val="Tahoma"/>
            <family val="2"/>
          </rPr>
          <t xml:space="preserve">En caso de percibir ingresos por una tasa o derecho administrativo distinto a los señalados por favor haga uso de esta casilla para su registro. 
ES OBLIGATORIO SEÑALAR LA BASE LEGAL DE LOS MISMOS PARA SU ANÁLISIS POSTERIOR.
RECUERDE QUE ESTA CUENTA SOLO INCLUYE LOS CONCEPTOS QUE ESTÁN </t>
        </r>
        <r>
          <rPr>
            <b/>
            <sz val="8"/>
            <color indexed="81"/>
            <rFont val="Tahoma"/>
            <family val="2"/>
          </rPr>
          <t>EXPRESAMENTE</t>
        </r>
        <r>
          <rPr>
            <sz val="8"/>
            <color indexed="81"/>
            <rFont val="Tahoma"/>
            <family val="2"/>
          </rPr>
          <t xml:space="preserve"> DEFINIDOS COMO TASAS O DERECHOS ADMINISTRATIVOS EN UNA </t>
        </r>
        <r>
          <rPr>
            <b/>
            <sz val="8"/>
            <color indexed="81"/>
            <rFont val="Tahoma"/>
            <family val="2"/>
          </rPr>
          <t>LEY.</t>
        </r>
      </text>
    </comment>
    <comment ref="A178" authorId="0" shapeId="0" xr:uid="{E554C5EF-7F97-4550-9A32-986C50A5731F}">
      <text>
        <r>
          <rPr>
            <b/>
            <sz val="9"/>
            <color indexed="81"/>
            <rFont val="Tahoma"/>
            <family val="2"/>
          </rPr>
          <t>En caso de percibir ingresos por una transferencia corriente distinta a las señaladas en la lista desplegable por favor haga uso de esta casilla para su registro. 
ES OBLIGATORIO SEÑALAR LA BASE LEGAL DE LA MISMA PARA SU ANÁLISIS POSTERIOR.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Daniel Fernando Romero Fandiño</author>
    <author>Alejandra Castañeda Rivera</author>
    <author>alejandra castañeda rivera</author>
  </authors>
  <commentList>
    <comment ref="A5" authorId="0" shapeId="0" xr:uid="{705422A6-7A38-4A36-88E3-D3CB55FF811F}">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A6" authorId="1" shapeId="0" xr:uid="{60073556-DC14-47B2-8023-6BAB7401743C}">
      <text>
        <r>
          <rPr>
            <sz val="9"/>
            <color indexed="81"/>
            <rFont val="Tahoma"/>
            <family val="2"/>
          </rPr>
          <t>El nombre de la unidad ejecutora se desplegará automáticamente después de seleccionar la sección.</t>
        </r>
      </text>
    </comment>
    <comment ref="O13" authorId="2" shapeId="0" xr:uid="{DA53345E-BABE-4837-958F-8255E48C0E57}">
      <text>
        <r>
          <rPr>
            <sz val="9"/>
            <color indexed="81"/>
            <rFont val="Tahoma"/>
            <family val="2"/>
          </rPr>
          <t xml:space="preserve">Utilice esta columna para registrar el fundamento legal / justificación que sustenta el gasto respectivo, que constituye el soporte para el análisis de programación por parte de la DGPPN. </t>
        </r>
      </text>
    </comment>
    <comment ref="E16" authorId="0" shapeId="0" xr:uid="{1C92A110-7D10-4B7E-A335-42881AB04442}">
      <text>
        <r>
          <rPr>
            <sz val="8"/>
            <color indexed="81"/>
            <rFont val="Tahoma"/>
            <family val="2"/>
          </rPr>
          <t xml:space="preserve">Son los gastos asociados con el personal vinculado laboralmente con el Estado. Entiéndase como personal vinculado laboralmente con el Estado a los servidores públicos –en estricto sentido- que prestan servicios personales remunerados en los organismos y entidades de la administración pública a través de una relación legal/reglamentaria o de una relación contractual laboral.
</t>
        </r>
        <r>
          <rPr>
            <b/>
            <sz val="8"/>
            <color indexed="81"/>
            <rFont val="Tahoma"/>
            <family val="2"/>
          </rPr>
          <t>NO</t>
        </r>
        <r>
          <rPr>
            <sz val="8"/>
            <color indexed="81"/>
            <rFont val="Tahoma"/>
            <family val="2"/>
          </rPr>
          <t xml:space="preserve"> incluye aquellos servicios personales indirectos o hechos a través de contratos de prestación de servicios personales.</t>
        </r>
      </text>
    </comment>
    <comment ref="E17" authorId="0" shapeId="0" xr:uid="{DBAD22BC-E727-4D6E-8C23-A244EF2CB414}">
      <text>
        <r>
          <rPr>
            <sz val="8"/>
            <color rgb="FF000000"/>
            <rFont val="Tahoma"/>
            <family val="2"/>
          </rPr>
          <t xml:space="preserve">Comprende la remuneración por los servicios laborales prestados por servidores públicos vinculados a la planta de personal aprobada para cada Establecimiento Público. La planta de personal es el conjunto de empleos requeridos para el cumplimiento de los objetivos y funciones asignadas a una institución, identificados y ordenados jerárquicamente, acorde con un sistema de nomenclatura y clasificación vigente y aplicable a la respectiva institución.
</t>
        </r>
        <r>
          <rPr>
            <sz val="8"/>
            <color rgb="FF000000"/>
            <rFont val="Tahoma"/>
            <family val="2"/>
          </rPr>
          <t xml:space="preserve">
</t>
        </r>
        <r>
          <rPr>
            <sz val="8"/>
            <color rgb="FF000000"/>
            <rFont val="Tahoma"/>
            <family val="2"/>
          </rPr>
          <t>Antes servicios personales asociados a la nómina.</t>
        </r>
      </text>
    </comment>
    <comment ref="E18" authorId="0" shapeId="0" xr:uid="{435B9E7A-3BB8-414B-BA8A-E64F5E058F31}">
      <text>
        <r>
          <rPr>
            <sz val="8"/>
            <color indexed="81"/>
            <rFont val="Tahoma"/>
            <family val="2"/>
          </rPr>
          <t>Son las remuneraciones pagadas en efectivo o en especie a los empleados, como contraprestación por los servicios prestados. El salario se compone por un sueldo básico y los demás pagos que tienen como particularidad remunerar</t>
        </r>
        <r>
          <rPr>
            <b/>
            <sz val="8"/>
            <color indexed="81"/>
            <rFont val="Tahoma"/>
            <family val="2"/>
          </rPr>
          <t xml:space="preserve"> el trabajo</t>
        </r>
        <r>
          <rPr>
            <sz val="8"/>
            <color indexed="81"/>
            <rFont val="Tahoma"/>
            <family val="2"/>
          </rPr>
          <t xml:space="preserve"> del empleado. 
</t>
        </r>
      </text>
    </comment>
    <comment ref="E19" authorId="0" shapeId="0" xr:uid="{4B8D47C7-68BA-4EFB-A804-119197008418}">
      <text>
        <r>
          <rPr>
            <sz val="8"/>
            <color theme="1"/>
            <rFont val="Tahoma"/>
            <family val="2"/>
          </rPr>
          <t>Corresponde a las contribuciones legales que debe hacer una entidad como empleadora, a entidades del sector privado y público, tales como: Cajas de Compensación Familiar, SENA, ICBF, ESAP, Fondo Nacional de Ahorro, Fondos Administradores de Cesantías y Pensiones, Empresas Promotoras de Salud privadas y públicas, así como, las administradoras públicas y privadas de aportes que se destinan para accidentes de trabajo y enfermedad profesional.</t>
        </r>
      </text>
    </comment>
    <comment ref="E20" authorId="0" shapeId="0" xr:uid="{A62AC327-4442-48C3-AFF8-754B0A2417E5}">
      <text>
        <r>
          <rPr>
            <sz val="8"/>
            <color rgb="FF000000"/>
            <rFont val="Tahoma"/>
            <family val="2"/>
          </rPr>
          <t>Corresponde a los gastos del personal vinculado laboralmente con el Estado que la ley no reconoce como constitutivos de factor salarial.  Estos pagos</t>
        </r>
        <r>
          <rPr>
            <b/>
            <sz val="8"/>
            <color rgb="FF000000"/>
            <rFont val="Tahoma"/>
            <family val="2"/>
          </rPr>
          <t xml:space="preserve"> NO forman parte de la base para el cálculo y pago de las prestaciones sociales, aportes parafiscales y seguridad social</t>
        </r>
        <r>
          <rPr>
            <sz val="8"/>
            <color rgb="FF000000"/>
            <rFont val="Tahoma"/>
            <family val="2"/>
          </rPr>
          <t xml:space="preserve">, aunque sí forman parte de la base de retención en la fuente, por ingresos laborales.
</t>
        </r>
        <r>
          <rPr>
            <sz val="8"/>
            <color rgb="FF000000"/>
            <rFont val="Tahoma"/>
            <family val="2"/>
          </rPr>
          <t xml:space="preserve">
</t>
        </r>
        <r>
          <rPr>
            <sz val="8"/>
            <color rgb="FF000000"/>
            <rFont val="Tahoma"/>
            <family val="2"/>
          </rPr>
          <t xml:space="preserve">Incluye: Sueldo de vacaciones, indemnización por vacaciones, bonificación especial de recreación, prima técnica no salarial, bonificación especial por servicios de seguridad a ex presidentes, Bonificación especial por servicios de comisión en Presidencia,  prima de riesgo, prima de gestión, prima de dirección, prima geográfica, prima costos de vida, prima de capacitación, prima de localización y vivienda, prima de alto mando, prima de alta gestión, prima de clima, estímulos a los empleados del Estado, vivienda para los embajadores, viáticos de los funcionarios en comisión (cuando es por un término </t>
        </r>
        <r>
          <rPr>
            <b/>
            <sz val="8"/>
            <color rgb="FF000000"/>
            <rFont val="Tahoma"/>
            <family val="2"/>
          </rPr>
          <t>menor</t>
        </r>
        <r>
          <rPr>
            <sz val="8"/>
            <color rgb="FF000000"/>
            <rFont val="Tahoma"/>
            <family val="2"/>
          </rPr>
          <t xml:space="preserve"> a 180 días), entre otras. 
</t>
        </r>
      </text>
    </comment>
    <comment ref="E21" authorId="0" shapeId="0" xr:uid="{CD48F723-558A-41C9-9B23-4BFE224512CD}">
      <text>
        <r>
          <rPr>
            <sz val="8"/>
            <color indexed="81"/>
            <rFont val="Tahoma"/>
            <family val="2"/>
          </rPr>
          <t xml:space="preserve">Se consideran aquí los otros gastos de personal previo concepto DGPPN para la programación de incremento salarial y otros gastos de personal correspondientes a personal local en sedes en el exterior del Ministerio de Relaciones Exteriores. </t>
        </r>
      </text>
    </comment>
    <comment ref="E23" authorId="0" shapeId="0" xr:uid="{25147EC4-B92C-43E6-9C15-8430E7AD7FB0}">
      <text>
        <r>
          <rPr>
            <sz val="8"/>
            <color indexed="81"/>
            <rFont val="Tahoma"/>
            <family val="2"/>
          </rPr>
          <t>Comprende la remuneración por los servicios laborales prestados por el personal vinculado de forma temporal o transitoria con la administración pública, bien sea dentro de una planta de personal temporal o como personal supernumerario.
Incluye: Remuneración a empleados públicos de las Unidades Técnicas Legislativas (UTL) del Congreso de la República y profesores por horas Cátedra.</t>
        </r>
      </text>
    </comment>
    <comment ref="E24" authorId="0" shapeId="0" xr:uid="{EAADECC5-9E10-4FDD-98A0-822C45FC1F9F}">
      <text>
        <r>
          <rPr>
            <sz val="8"/>
            <color rgb="FF000000"/>
            <rFont val="Tahoma"/>
            <family val="2"/>
          </rPr>
          <t>Son las remuneraciones pagadas en efectivo o en especie a los empleados, como contraprestación por los servicios prestados. El salario se compone por un sueldo básico y los demás pagos que tienen como particularidad remunerar</t>
        </r>
        <r>
          <rPr>
            <b/>
            <sz val="8"/>
            <color rgb="FF000000"/>
            <rFont val="Tahoma"/>
            <family val="2"/>
          </rPr>
          <t xml:space="preserve"> el trabajo</t>
        </r>
        <r>
          <rPr>
            <sz val="8"/>
            <color rgb="FF000000"/>
            <rFont val="Tahoma"/>
            <family val="2"/>
          </rPr>
          <t xml:space="preserve"> del empleado. </t>
        </r>
      </text>
    </comment>
    <comment ref="E25" authorId="0" shapeId="0" xr:uid="{2BE8868B-6072-48B2-969F-9CBFC6DAACAF}">
      <text>
        <r>
          <rPr>
            <sz val="8"/>
            <color rgb="FF000000"/>
            <rFont val="Tahoma"/>
            <family val="2"/>
          </rPr>
          <t>Corresponde a las contribuciones legales que debe hacer una entidad como empleadora, a entidades del sector privado y público, tales como: Cajas de Compensación Familiar, SENA, ICBF, ESAP, Fondo Nacional de Ahorro, Fondos Administradores de Cesantías y Pensiones, Empresas Promotoras de Salud privadas y públicas, así como, las administradoras públicas y privadas de aportes que se destinan para accidentes de trabajo y enfermedad profesional.</t>
        </r>
      </text>
    </comment>
    <comment ref="E26" authorId="0" shapeId="0" xr:uid="{2B572464-B5DC-4A09-AFC1-8669B4393EFF}">
      <text>
        <r>
          <rPr>
            <sz val="8"/>
            <color rgb="FF000000"/>
            <rFont val="Tahoma"/>
            <family val="2"/>
          </rPr>
          <t>Corresponde a los gastos del personal vinculado laboralmente con el Estado que la ley no reconoce como constitutivos de factor salarial.  Estos pagos</t>
        </r>
        <r>
          <rPr>
            <b/>
            <sz val="8"/>
            <color rgb="FF000000"/>
            <rFont val="Tahoma"/>
            <family val="2"/>
          </rPr>
          <t xml:space="preserve"> NO forman parte de la base para el cálculo y pago de las prestaciones sociales, aportes parafiscales y seguridad social</t>
        </r>
        <r>
          <rPr>
            <sz val="8"/>
            <color rgb="FF000000"/>
            <rFont val="Tahoma"/>
            <family val="2"/>
          </rPr>
          <t xml:space="preserve">, aunque sí forman parte de la base de retención en la fuente, por ingresos laborales.
</t>
        </r>
        <r>
          <rPr>
            <sz val="8"/>
            <color rgb="FF000000"/>
            <rFont val="Tahoma"/>
            <family val="2"/>
          </rPr>
          <t xml:space="preserve">
</t>
        </r>
        <r>
          <rPr>
            <sz val="8"/>
            <color rgb="FF000000"/>
            <rFont val="Tahoma"/>
            <family val="2"/>
          </rPr>
          <t xml:space="preserve">Incluye: Sueldo de vacaciones, indemnización por vacaciones, bonificación especial de recreación, prima técnica no salarial, bonificación especial por servicios de seguridad a ex presidentes, Bonificación especial por servicios de comisión en Presidencia,  prima de riesgo, prima de gestión, prima de dirección, prima geográfica, prima costos de vida, prima de capacitación, prima de localización y vivienda, prima de alto mando, prima de alta gestión, prima de clima, estímulos a los empleados del Estado, vivienda para los embajadores, viáticos de los funcionarios en comisión (cuando es por un término </t>
        </r>
        <r>
          <rPr>
            <b/>
            <sz val="8"/>
            <color rgb="FF000000"/>
            <rFont val="Tahoma"/>
            <family val="2"/>
          </rPr>
          <t>menor</t>
        </r>
        <r>
          <rPr>
            <sz val="8"/>
            <color rgb="FF000000"/>
            <rFont val="Tahoma"/>
            <family val="2"/>
          </rPr>
          <t xml:space="preserve"> a 180 días), entre otras. 
</t>
        </r>
      </text>
    </comment>
    <comment ref="E27" authorId="0" shapeId="0" xr:uid="{12269B1F-E938-4F83-88C3-E07B3DAABE23}">
      <text>
        <r>
          <rPr>
            <sz val="8"/>
            <color indexed="81"/>
            <rFont val="Tahoma"/>
            <family val="2"/>
          </rPr>
          <t>Se consideran aquí los otros gastos de personal previo concepto DGPPN para la programación de incremento salarial.</t>
        </r>
      </text>
    </comment>
    <comment ref="E29" authorId="0" shapeId="0" xr:uid="{ACD67053-7FA2-4785-8F3F-2E4CC3BFE1C0}">
      <text>
        <r>
          <rPr>
            <sz val="8"/>
            <color rgb="FF000000"/>
            <rFont val="Tahoma"/>
            <family val="2"/>
          </rPr>
          <t xml:space="preserve">Son los gastos asociados a la compra de bienes y a la contratación de servicios, suministrados por personas naturales o jurídicas, que son necesarios para el cumplimiento de las funciones asignadas por la Constitución Política y la ley al Establecimiento Público.
</t>
        </r>
        <r>
          <rPr>
            <sz val="8"/>
            <color rgb="FF000000"/>
            <rFont val="Tahoma"/>
            <family val="2"/>
          </rPr>
          <t xml:space="preserve">
</t>
        </r>
        <r>
          <rPr>
            <u/>
            <sz val="8"/>
            <color rgb="FF000000"/>
            <rFont val="Tahoma"/>
            <family val="2"/>
          </rPr>
          <t>ESTA CATEGORÍA REORDENA LOS OBJETOS DE GASTO ANTES CLASIFICADOS EN GASTOS GENERALES E INCLUYE EL GASTO POR SERVICIOS PERSONALES INDIRECTOS Y HONORARIOS.</t>
        </r>
      </text>
    </comment>
    <comment ref="E30" authorId="0" shapeId="0" xr:uid="{E35B5B54-A6E9-41A7-85E9-48F9770146C0}">
      <text>
        <r>
          <rPr>
            <sz val="8"/>
            <color rgb="FF000000"/>
            <rFont val="Tahoma"/>
            <family val="2"/>
          </rPr>
          <t xml:space="preserve">Comprende las transacciones que realiza un Establecimiento Público a otra unidad sin recibir de esta última ningún bien, servicio o activo a cambio como contrapartida directa. 
</t>
        </r>
        <r>
          <rPr>
            <sz val="8"/>
            <color rgb="FF000000"/>
            <rFont val="Tahoma"/>
            <family val="2"/>
          </rPr>
          <t xml:space="preserve">
</t>
        </r>
        <r>
          <rPr>
            <u/>
            <sz val="8"/>
            <color rgb="FF000000"/>
            <rFont val="Tahoma"/>
            <family val="2"/>
          </rPr>
          <t>A DIFERENCIA DE LAS DE CAPITAL, NO ESTÁN CONDICIONADAS A LA ADQUISICIÓN DE UN ACTIVO O AL PAGO DE UN PASIVO.</t>
        </r>
      </text>
    </comment>
    <comment ref="E31" authorId="0" shapeId="0" xr:uid="{F8E5B31E-E5E9-4366-8344-9D0DD69E41BD}">
      <text>
        <r>
          <rPr>
            <sz val="8"/>
            <color rgb="FF000000"/>
            <rFont val="Tahoma"/>
            <family val="2"/>
          </rPr>
          <t>Comprende las transferencias que los Establecimientos Públicos hacen a las empresas, con el fin de ejercer influencia en sus niveles de producción o en los precios de los bienes y servicios que estas producen, venden, exportan o importan.</t>
        </r>
      </text>
    </comment>
    <comment ref="E32" authorId="0" shapeId="0" xr:uid="{83B0B6F4-4749-4944-B7C2-83C19E0004B9}">
      <text>
        <r>
          <rPr>
            <sz val="8"/>
            <color indexed="81"/>
            <rFont val="Tahoma"/>
            <family val="2"/>
          </rPr>
          <t>Son empresas públicas financieras, aquellas residentes en Colombia que están controladas directa o indirectamente por el gobierno y prestan servicios financieros.</t>
        </r>
      </text>
    </comment>
    <comment ref="E35" authorId="0" shapeId="0" xr:uid="{A16B5B1F-4E99-46B0-A265-B76122136CFF}">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36" authorId="0" shapeId="0" xr:uid="{5EB673C5-3AD2-439A-82D9-3173E31415F2}">
      <text>
        <r>
          <rPr>
            <sz val="8"/>
            <color rgb="FF000000"/>
            <rFont val="Tahoma"/>
            <family val="2"/>
          </rPr>
          <t>Son empresas públicas no financieras, aquellas residentes en Colombia que están controladas directa o indirectamente por el gobierno, no prestan servicios financieros y son productores de mercado.</t>
        </r>
      </text>
    </comment>
    <comment ref="E38" authorId="0" shapeId="0" xr:uid="{23D6FCF1-01A7-424A-AE96-F958F1AE8EAE}">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39" authorId="0" shapeId="0" xr:uid="{EA847C88-BADE-412C-9D89-4034687B8E29}">
      <text>
        <r>
          <rPr>
            <sz val="8"/>
            <color rgb="FF000000"/>
            <rFont val="Tahoma"/>
            <family val="2"/>
          </rPr>
          <t>Son empresas privadas financieras, aquellas residentes en Colombia que no están controladas por el gobierno y prestan servicios financieros.</t>
        </r>
      </text>
    </comment>
    <comment ref="E40" authorId="0" shapeId="0" xr:uid="{CFC88959-9844-4BB5-B34B-2B65545DAEB5}">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1" authorId="0" shapeId="0" xr:uid="{0F6F1C7F-C0B1-4E77-B21A-D7C6FEF60E0A}">
      <text>
        <r>
          <rPr>
            <sz val="8"/>
            <color rgb="FF000000"/>
            <rFont val="Tahoma"/>
            <family val="2"/>
          </rPr>
          <t>Son empresas privadas no financieras, aquellas residentes en Colombia que no están controladas por el gobierno, no prestan servicios financieros y son productores de mercado.</t>
        </r>
      </text>
    </comment>
    <comment ref="E45" authorId="0" shapeId="0" xr:uid="{7DFC4563-DF19-4A6F-8E15-DFBC0BF79B2F}">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46" authorId="0" shapeId="0" xr:uid="{D0D8B36A-60C0-4629-9C96-67405DBC2169}">
      <text>
        <r>
          <rPr>
            <sz val="8"/>
            <color indexed="81"/>
            <rFont val="Tahoma"/>
            <family val="2"/>
          </rPr>
          <t>Son transferencias corrientes entregadas a gobiernos y organizaciones internacionales derivadas de acuerdos y convenios de cooperación internacional, y de cuotas de afiliación o membresías a organismos o asociaciones internacionales.</t>
        </r>
      </text>
    </comment>
    <comment ref="E47" authorId="0" shapeId="0" xr:uid="{52C1F4FF-0DA8-410E-99FF-760BB2497ABB}">
      <text>
        <r>
          <rPr>
            <sz val="8"/>
            <color rgb="FF000000"/>
            <rFont val="Tahoma"/>
            <family val="2"/>
          </rPr>
          <t xml:space="preserve">Son transferencias corrientes entregadas a gobiernos extranjeros, es decir, aquellos que se encuentran fuera del territorio económico colombiano y ejercen soberanía sobre un área determinada del resto del mundo. </t>
        </r>
      </text>
    </comment>
    <comment ref="E48" authorId="0" shapeId="0" xr:uid="{AF3BB4F8-A352-4091-A955-D84C6D2D293A}">
      <text>
        <r>
          <rPr>
            <sz val="8"/>
            <color indexed="81"/>
            <rFont val="Tahoma"/>
            <family val="2"/>
          </rPr>
          <t xml:space="preserve">Incluyen las transferencias por </t>
        </r>
        <r>
          <rPr>
            <b/>
            <sz val="8"/>
            <color indexed="81"/>
            <rFont val="Tahoma"/>
            <family val="2"/>
          </rPr>
          <t>membresías</t>
        </r>
        <r>
          <rPr>
            <sz val="8"/>
            <color indexed="81"/>
            <rFont val="Tahoma"/>
            <family val="2"/>
          </rPr>
          <t xml:space="preserve"> o cuotas de afiliación y las transferencias </t>
        </r>
        <r>
          <rPr>
            <b/>
            <sz val="8"/>
            <color indexed="81"/>
            <rFont val="Tahoma"/>
            <family val="2"/>
          </rPr>
          <t>distintas a las membresías</t>
        </r>
        <r>
          <rPr>
            <sz val="8"/>
            <color indexed="81"/>
            <rFont val="Tahoma"/>
            <family val="2"/>
          </rPr>
          <t xml:space="preserve"> relacionadas con centros internacionales, convenios, comisiones económicas y permanentes, convenciones, fondos, entre otros.</t>
        </r>
      </text>
    </comment>
    <comment ref="E49" authorId="0" shapeId="0" xr:uid="{B7D6705D-14BB-492F-886D-7AE743B87BE2}">
      <text>
        <r>
          <rPr>
            <sz val="8"/>
            <color indexed="81"/>
            <rFont val="Tahoma"/>
            <family val="2"/>
          </rPr>
          <t>Son transferencias corrientes que una entidad ejecutora del PGN realiza a una unidad del gobierno general o a un esquema asociativo de gobierno.</t>
        </r>
        <r>
          <rPr>
            <sz val="9"/>
            <color indexed="81"/>
            <rFont val="Tahoma"/>
            <family val="2"/>
          </rPr>
          <t xml:space="preserve"> </t>
        </r>
      </text>
    </comment>
    <comment ref="E50" authorId="0" shapeId="0" xr:uid="{FB51B2DE-4B4C-4897-AD14-7DAA3317B5B5}">
      <text>
        <r>
          <rPr>
            <sz val="8"/>
            <color rgb="FF000000"/>
            <rFont val="Tahoma"/>
            <family val="2"/>
          </rPr>
          <t xml:space="preserve">Son transferencias corrientes que una entidad ejecutora realiza a otro órgano  del PGN.
</t>
        </r>
        <r>
          <rPr>
            <sz val="8"/>
            <color rgb="FF000000"/>
            <rFont val="Tahoma"/>
            <family val="2"/>
          </rPr>
          <t xml:space="preserve">
</t>
        </r>
        <r>
          <rPr>
            <sz val="8"/>
            <color rgb="FF000000"/>
            <rFont val="Tahoma"/>
            <family val="2"/>
          </rPr>
          <t xml:space="preserve">Incluye:
</t>
        </r>
        <r>
          <rPr>
            <sz val="8"/>
            <color rgb="FF000000"/>
            <rFont val="Tahoma"/>
            <family val="2"/>
          </rPr>
          <t xml:space="preserve">• Transferencias a establecimientos públicos .
</t>
        </r>
        <r>
          <rPr>
            <sz val="8"/>
            <color rgb="FF000000"/>
            <rFont val="Tahoma"/>
            <family val="2"/>
          </rPr>
          <t>• Aportes que realiza la Nación a las entidades descentralizadas del orden nacional con el objeto de contribuir a la atención de sus compromisos y al cumplimiento de sus funciones</t>
        </r>
        <r>
          <rPr>
            <sz val="9"/>
            <color rgb="FF000000"/>
            <rFont val="Tahoma"/>
            <family val="2"/>
          </rPr>
          <t>.</t>
        </r>
        <r>
          <rPr>
            <u/>
            <sz val="9"/>
            <color rgb="FF000000"/>
            <rFont val="Tahoma"/>
            <family val="2"/>
          </rPr>
          <t xml:space="preserve">
</t>
        </r>
      </text>
    </comment>
    <comment ref="E109" authorId="0" shapeId="0" xr:uid="{33B50F95-0908-4C02-A06C-60619B59BC7F}">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110" authorId="0" shapeId="0" xr:uid="{01B79F94-5340-48CD-BD4D-3D4BC9718A74}">
      <text>
        <r>
          <rPr>
            <sz val="9"/>
            <color rgb="FF000000"/>
            <rFont val="Tahoma"/>
            <family val="2"/>
          </rPr>
          <t xml:space="preserve">Comprende las transferencias corrientes que un órgano del PGN realiza a una entidad territorial pero que no se desarrollan dentro del Sistema General de Participaciones - SGP. 
</t>
        </r>
        <r>
          <rPr>
            <sz val="9"/>
            <color rgb="FF000000"/>
            <rFont val="Tahoma"/>
            <family val="2"/>
          </rPr>
          <t xml:space="preserve">
</t>
        </r>
        <r>
          <rPr>
            <u/>
            <sz val="9"/>
            <color rgb="FF000000"/>
            <rFont val="Tahoma"/>
            <family val="2"/>
          </rPr>
          <t xml:space="preserve">INCLUIR SOLO LAS TRANSFERENCIAS CORRIENTES A ENTIDADES TERRITORIALES QUE </t>
        </r>
        <r>
          <rPr>
            <b/>
            <u/>
            <sz val="9"/>
            <color rgb="FF000000"/>
            <rFont val="Tahoma"/>
            <family val="2"/>
          </rPr>
          <t>NO</t>
        </r>
        <r>
          <rPr>
            <u/>
            <sz val="9"/>
            <color rgb="FF000000"/>
            <rFont val="Tahoma"/>
            <family val="2"/>
          </rPr>
          <t xml:space="preserve"> ESTÉN INCLUIDAS EN LA SECCIÓN 03.03.05.</t>
        </r>
      </text>
    </comment>
    <comment ref="E145" authorId="0" shapeId="0" xr:uid="{C4C4E1E7-B5BC-4526-8C2F-23E9E0C3DCFA}">
      <text>
        <r>
          <rPr>
            <sz val="8"/>
            <color indexed="81"/>
            <rFont val="Tahoma"/>
            <family val="2"/>
          </rPr>
          <t xml:space="preserve">En caso de programar gastos por una transferencia de este tipo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146" authorId="0" shapeId="0" xr:uid="{D842471B-1522-4BA0-8210-2FA2890AE7E5}">
      <text>
        <r>
          <rPr>
            <sz val="8"/>
            <color rgb="FF000000"/>
            <rFont val="Tahoma"/>
            <family val="2"/>
          </rPr>
          <t>Comprende las transferencias corrientes que un órgano del PGN realiza a un esquema asociativo territorial. Constituyen esquemas asociativos territoriales las regiones administrativas y de planificación, las regiones de planeación y gestión, las asociaciones de departamentos, las áreas metropolitanas, las asociaciones de distritos especiales, las provincias administrativas y de planificación, y las asociaciones de municipios.</t>
        </r>
      </text>
    </comment>
    <comment ref="E147" authorId="0" shapeId="0" xr:uid="{011A782B-F9A9-4DB9-AA6E-BC5CD8BB482B}">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148" authorId="0" shapeId="0" xr:uid="{CBC91DA7-099B-4635-BAD1-0B4BD0913CF1}">
      <text>
        <r>
          <rPr>
            <sz val="8"/>
            <color indexed="81"/>
            <rFont val="Tahoma"/>
            <family val="2"/>
          </rPr>
          <t>Comprende las transferencias a entidades del gobierno distintas a establecimientos públicos, entidades territoriales y esquemas asociativos.</t>
        </r>
      </text>
    </comment>
    <comment ref="E194" authorId="0" shapeId="0" xr:uid="{B4F837B9-959F-49F1-8ED1-800B8525DE14}">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195" authorId="0" shapeId="0" xr:uid="{9DCFF77A-3C17-4069-B478-E5201071254A}">
      <text>
        <r>
          <rPr>
            <sz val="8"/>
            <color rgb="FF000000"/>
            <rFont val="Tahoma"/>
            <family val="2"/>
          </rPr>
          <t>Comprende las transferencias corrientes que la Nación hace a las entidades territoriales por concepto del Sistema General de Participaciones – SGP establecido en los artículos 356 y 357 de la Constitución Política de Colombia.</t>
        </r>
      </text>
    </comment>
    <comment ref="E205" authorId="0" shapeId="0" xr:uid="{A8B15EB3-4D45-4EAC-8D8D-CEE7FFEA0451}">
      <text>
        <r>
          <rPr>
            <sz val="8"/>
            <color indexed="81"/>
            <rFont val="Tahoma"/>
            <family val="2"/>
          </rPr>
          <t>Comprende las transferencias que los órganos del PGN hacen a los hogares o a sus empleados con el fin de cubrir las necesidades que surgen de riesgos sociales como la enfernedad, la invalidez, la discapacidad, los accidentes o enfermedades ocupacionales, la vejez, la maternidad y el desempleo.</t>
        </r>
      </text>
    </comment>
    <comment ref="E206" authorId="0" shapeId="0" xr:uid="{D0A90716-684A-48FB-954A-E8CD33A3215B}">
      <text>
        <r>
          <rPr>
            <sz val="8"/>
            <color indexed="81"/>
            <rFont val="Tahoma"/>
            <family val="2"/>
          </rPr>
          <t xml:space="preserve">Comprende las transferencias corrientes que los órganos del PGN hacen directamente a los hogares (y no a través de un sistema de aseguramiento), para cubrir necesidades que se derivan de los riesgos sociales. </t>
        </r>
        <r>
          <rPr>
            <b/>
            <sz val="8"/>
            <color indexed="81"/>
            <rFont val="Tahoma"/>
            <family val="2"/>
          </rPr>
          <t xml:space="preserve"> </t>
        </r>
      </text>
    </comment>
    <comment ref="E223" authorId="0" shapeId="0" xr:uid="{8E317D2A-84F9-4B53-AAF0-1A8276A8EBA4}">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224" authorId="0" shapeId="0" xr:uid="{DBBDEB62-28B2-48EA-BF80-D99DD8503507}">
      <text>
        <r>
          <rPr>
            <sz val="8"/>
            <color indexed="81"/>
            <rFont val="Tahoma"/>
            <family val="2"/>
          </rPr>
          <t>Comprende las transferencias corrientes que los órganos del PGN hacen</t>
        </r>
        <r>
          <rPr>
            <b/>
            <sz val="8"/>
            <color indexed="81"/>
            <rFont val="Tahoma"/>
            <family val="2"/>
          </rPr>
          <t xml:space="preserve"> directamente</t>
        </r>
        <r>
          <rPr>
            <sz val="8"/>
            <color indexed="81"/>
            <rFont val="Tahoma"/>
            <family val="2"/>
          </rPr>
          <t xml:space="preserve"> a sus empleados para cubrir necesidades derivadas de riesgos sociales. El pago de las prestaciones sociales relacionadas con el empleo se hace con los recursos del gobierno, sin la intervención de una empresa de seguros o un fondo de pensiones autónomo o no autónomo.</t>
        </r>
      </text>
    </comment>
    <comment ref="E308" authorId="0" shapeId="0" xr:uid="{6E7ABC05-A364-4DBC-9DFC-18EBF8F68B6B}">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09" authorId="0" shapeId="0" xr:uid="{9B5D0863-B2FA-4AF3-B070-020FC7E6475E}">
      <text>
        <r>
          <rPr>
            <sz val="8"/>
            <color rgb="FF000000"/>
            <rFont val="Tahoma"/>
            <family val="2"/>
          </rPr>
          <t xml:space="preserve">Comprende las transferencias corrientes que los órganos del PGN hacen a los hogares </t>
        </r>
        <r>
          <rPr>
            <b/>
            <sz val="8"/>
            <color rgb="FF000000"/>
            <rFont val="Tahoma"/>
            <family val="2"/>
          </rPr>
          <t>a través de un sistema de aseguramiento</t>
        </r>
        <r>
          <rPr>
            <sz val="8"/>
            <color rgb="FF000000"/>
            <rFont val="Tahoma"/>
            <family val="2"/>
          </rPr>
          <t>, para cubrir necesidades derivadas de riesgos sociales.</t>
        </r>
      </text>
    </comment>
    <comment ref="E322" authorId="0" shapeId="0" xr:uid="{35D1F1C5-D18B-4336-AFE0-D4A1C0DE606C}">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323" authorId="0" shapeId="0" xr:uid="{3BE1FA07-6EAC-47EB-98ED-A23EF63D2CC0}">
      <text>
        <r>
          <rPr>
            <sz val="9"/>
            <color rgb="FF000000"/>
            <rFont val="Tahoma"/>
            <family val="2"/>
          </rPr>
          <t>Compr</t>
        </r>
        <r>
          <rPr>
            <sz val="8"/>
            <color rgb="FF000000"/>
            <rFont val="Tahoma"/>
            <family val="2"/>
          </rPr>
          <t>ende las transferencias corrientes que los órganos del PGN hacen a instituciones sin ánimo de lucro que sirven a los hogares, de manera regular u ocasional, en forma de cuotas, suscripciones y donaciones voluntarias. Estas transferencias se hacen para cubrir parte de los gastos en que incurren las instituciones sin ánimo de lucro en el desarrollo de sus actividades sociales o para proporcionar recursos a los hogares beneficiarios de las mismas.</t>
        </r>
        <r>
          <rPr>
            <sz val="9"/>
            <color rgb="FF000000"/>
            <rFont val="Tahoma"/>
            <family val="2"/>
          </rPr>
          <t xml:space="preserve"> </t>
        </r>
      </text>
    </comment>
    <comment ref="E340" authorId="0" shapeId="0" xr:uid="{796C1C78-4A25-4D69-BC1E-B12D96CC5E9E}">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341" authorId="0" shapeId="0" xr:uid="{C3C94483-BAB9-4046-BC4E-24B63C1CA1AA}">
      <text>
        <r>
          <rPr>
            <sz val="8"/>
            <color indexed="81"/>
            <rFont val="Tahoma"/>
            <family val="2"/>
          </rPr>
          <t>Comprende la compensación por los perjuicios relacionados con lesiones personales o daños a la propiedad ocasionados por el gobierno general o las unidades del gobierno.</t>
        </r>
        <r>
          <rPr>
            <sz val="9"/>
            <color indexed="81"/>
            <rFont val="Tahoma"/>
            <family val="2"/>
          </rPr>
          <t xml:space="preserve"> </t>
        </r>
      </text>
    </comment>
    <comment ref="E342" authorId="0" shapeId="0" xr:uid="{DB209910-E645-42B0-BD9A-7963DF0A99C7}">
      <text>
        <r>
          <rPr>
            <sz val="8"/>
            <color indexed="81"/>
            <rFont val="Tahoma"/>
            <family val="2"/>
          </rPr>
          <t>Consiste en los pagos directamente a los hogares por concepto de becas y otros beneficios de educación que no están relacionados con riesgos sociales.</t>
        </r>
      </text>
    </comment>
    <comment ref="E346" authorId="0" shapeId="0" xr:uid="{69258F49-9568-431E-AFE5-EA027EF0A05E}">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347" authorId="0" shapeId="0" xr:uid="{A69BB96E-CCDC-452A-9A3D-122C613E15BA}">
      <text>
        <r>
          <rPr>
            <sz val="8"/>
            <color rgb="FF000000"/>
            <rFont val="Tahoma"/>
            <family val="2"/>
          </rPr>
          <t xml:space="preserve">En este tipo de transferencias, los órganos del PGN adquieren bienes y servicios con productores de mercado, y estos últimos los distribuyen directamente a los hogares para su consumo final.
</t>
        </r>
        <r>
          <rPr>
            <sz val="8"/>
            <color rgb="FF000000"/>
            <rFont val="Tahoma"/>
            <family val="2"/>
          </rPr>
          <t xml:space="preserve">
</t>
        </r>
        <r>
          <rPr>
            <sz val="8"/>
            <color rgb="FF000000"/>
            <rFont val="Tahoma"/>
            <family val="2"/>
          </rPr>
          <t>Incluye: Bienes que adquiere el gobierno y entrega a los hogares sin transformarlos.</t>
        </r>
      </text>
    </comment>
    <comment ref="E350" authorId="0" shapeId="0" xr:uid="{997D9FB7-E7B8-4FCC-86D5-643C137B20A0}">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51" authorId="0" shapeId="0" xr:uid="{6E3C114F-1FE5-4514-A1B6-93178A261FB8}">
      <text>
        <r>
          <rPr>
            <sz val="8"/>
            <color indexed="81"/>
            <rFont val="Tahoma"/>
            <family val="2"/>
          </rPr>
          <t>Comprende las transferencias por el acatamiento de un fallo judicial, de un mandamiento ejecutivo, de créditos judicialmente reconocidos, de laudos arbitrales, o de una conciliación ante autoridad competente, en los que se ordene resarcir un derecho de terceros.</t>
        </r>
      </text>
    </comment>
    <comment ref="E352" authorId="0" shapeId="0" xr:uid="{D64DDA60-3439-4156-9B10-B943FA4C23C7}">
      <text>
        <r>
          <rPr>
            <sz val="8"/>
            <color rgb="FF000000"/>
            <rFont val="Tahoma"/>
            <family val="2"/>
          </rPr>
          <t xml:space="preserve">Son aquellas transferencias que </t>
        </r>
        <r>
          <rPr>
            <b/>
            <sz val="8"/>
            <color rgb="FF000000"/>
            <rFont val="Tahoma"/>
            <family val="2"/>
          </rPr>
          <t>NO</t>
        </r>
        <r>
          <rPr>
            <sz val="8"/>
            <color rgb="FF000000"/>
            <rFont val="Tahoma"/>
            <family val="2"/>
          </rPr>
          <t xml:space="preserve"> están basadas en el nivel de producción ni los precios de las empresas públicas o privadas. Tampoco implican la adquisición de activos ni la reducción de pasivos o cubrimiento de déficit. 
</t>
        </r>
        <r>
          <rPr>
            <u/>
            <sz val="8"/>
            <color rgb="FF000000"/>
            <rFont val="Tahoma"/>
            <family val="2"/>
          </rPr>
          <t>NO INCLUYE SUBVENCIONES (SECCIÓN 03.01)</t>
        </r>
      </text>
    </comment>
    <comment ref="E353" authorId="0" shapeId="0" xr:uid="{2989372C-3CE6-4768-A033-80C07D03675E}">
      <text>
        <r>
          <rPr>
            <sz val="8"/>
            <color rgb="FF000000"/>
            <rFont val="Tahoma"/>
            <family val="2"/>
          </rPr>
          <t>Comprende las transferencias  a empresas que prestan servicios de atención de la salud humana y de asistencia social</t>
        </r>
      </text>
    </comment>
    <comment ref="E362" authorId="0" shapeId="0" xr:uid="{B3914763-F290-467E-B742-D05D168A0791}">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63" authorId="0" shapeId="0" xr:uid="{6FC6DB16-FC1B-4477-8F87-2FD840F87336}">
      <text>
        <r>
          <rPr>
            <sz val="8"/>
            <color indexed="81"/>
            <rFont val="Tahoma"/>
            <family val="2"/>
          </rPr>
          <t>Comprende las transferencias a empresas que realizan actividades de explotación de recursos naturales vegetales y animales, es decir, actividades de cultivo, cría y reproducción de animales; explotación maderera y recolección de plantas, animales o de productos animales en explotaciones agropecuarias o en su hábitat natural.</t>
        </r>
      </text>
    </comment>
    <comment ref="E365" authorId="0" shapeId="0" xr:uid="{D37232F5-AE3E-4CCA-B224-30A9B018FCFA}">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66" authorId="0" shapeId="0" xr:uid="{11D59C30-0188-405E-AC71-861CA5F56C0A}">
      <text>
        <r>
          <rPr>
            <sz val="8"/>
            <color indexed="81"/>
            <rFont val="Tahoma"/>
            <family val="2"/>
          </rPr>
          <t xml:space="preserve">Comprende las transferencias a empresas que realizan actividades que están a cargo de la administración pública, entre las que se cuentan las actividades legislativas, ejecutivas y judiciales; actividades tributarias, de defensa nacional, de orden público y seguridad; y las relaciones exteriores y la administración de programas gubernamentales. Se incluyen también las actividades relacionadas con planes de seguridad social de afiliación obligatoria. </t>
        </r>
      </text>
    </comment>
    <comment ref="E370" authorId="0" shapeId="0" xr:uid="{2729D315-1F2C-46E0-AB1B-F916180E64AE}">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71" authorId="0" shapeId="0" xr:uid="{E8138B6A-026D-41EA-B3B9-11376FC9B09F}">
      <text>
        <r>
          <rPr>
            <sz val="8"/>
            <color indexed="81"/>
            <rFont val="Tahoma"/>
            <family val="2"/>
          </rPr>
          <t>Comprende las transferencias a empresas que prestan servicios relacionados con la educación pública o privada en todos sus niveles.</t>
        </r>
      </text>
    </comment>
    <comment ref="E373" authorId="0" shapeId="0" xr:uid="{D6FCD67F-8FCD-4D66-934D-03FED2D3072A}">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74" authorId="0" shapeId="0" xr:uid="{4F076C6D-9DBC-414F-BE94-1883F2D43515}">
      <text>
        <r>
          <rPr>
            <sz val="8"/>
            <color indexed="81"/>
            <rFont val="Tahoma"/>
            <family val="2"/>
          </rPr>
          <t>Comprende las transferencias a empresas que prestan servicios financieros, incluyendo actividades de seguros, reaseguros y de pensiones y actividades de apoyo a los servicios financieros.</t>
        </r>
      </text>
    </comment>
    <comment ref="E380" authorId="0" shapeId="0" xr:uid="{BF6C7723-C395-468C-8E4A-E65D66672C85}">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81" authorId="0" shapeId="0" xr:uid="{959B07CD-3BE1-4575-BED0-5AA1F667BE47}">
      <text>
        <r>
          <rPr>
            <sz val="8"/>
            <color rgb="FF000000"/>
            <rFont val="Tahoma"/>
            <family val="2"/>
          </rPr>
          <t xml:space="preserve">Comprende las transferencias a empresas dedicadas a la producción y distribución de información y productos culturales, el suministro de los medios para transmitir o distribuir esos productos, así como de datos o de comunicaciones, actividades de tecnologías de información y el procesamiento de datos y otras actividades de servicios de información. </t>
        </r>
      </text>
    </comment>
    <comment ref="E385" authorId="0" shapeId="0" xr:uid="{82AA36D9-BE2D-47EB-908F-A2CC9C4D6597}">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86" authorId="0" shapeId="0" xr:uid="{BB400733-D732-43AA-BDCE-A55200F33F6E}">
      <text>
        <r>
          <rPr>
            <sz val="8"/>
            <color indexed="81"/>
            <rFont val="Tahoma"/>
            <family val="2"/>
          </rPr>
          <t xml:space="preserve">Comprende las transferencias a empresas dedicadas a las actividades de las asociaciones, la reparación de computadores, efectos personales y enseres domésticos y una variedad de servicios personales, no cubiertos en otros lugares de la clasificación. </t>
        </r>
      </text>
    </comment>
    <comment ref="E388" authorId="0" shapeId="0" xr:uid="{02940443-8E11-47FB-A0EF-26CF846F4D42}">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389" authorId="0" shapeId="0" xr:uid="{207BB20D-8A23-4937-8F86-F3353CA579DE}">
      <text>
        <r>
          <rPr>
            <sz val="8"/>
            <color indexed="81"/>
            <rFont val="Tahoma"/>
            <family val="2"/>
          </rPr>
          <t xml:space="preserve">Comprende las transferencias corrientes que los órganos del PGN hacen a empresas dedicadas a actividades relacionadas con la venta al por mayor y al por menor (venta sin transformación) de cualquier tipo de productos y la 
prestación de servicios relacionados con la venta de mercancía.
</t>
        </r>
      </text>
    </comment>
    <comment ref="E391" authorId="3" shapeId="0" xr:uid="{8F45A65D-4AD7-4FEB-8410-86614DB9E886}">
      <text>
        <r>
          <rPr>
            <sz val="9"/>
            <color indexed="81"/>
            <rFont val="Tahoma"/>
            <family val="2"/>
          </rPr>
          <t>En caso de registrar transferencias diferentes a las señaladas anteriormente se sugiere utilizar esta casilla</t>
        </r>
        <r>
          <rPr>
            <b/>
            <sz val="9"/>
            <color indexed="81"/>
            <rFont val="Tahoma"/>
            <family val="2"/>
          </rPr>
          <t xml:space="preserve">
</t>
        </r>
      </text>
    </comment>
    <comment ref="E392" authorId="0" shapeId="0" xr:uid="{F8D37A94-50DB-4394-99DD-99E3F1141ABB}">
      <text>
        <r>
          <rPr>
            <sz val="8"/>
            <color rgb="FF000000"/>
            <rFont val="Tahoma"/>
            <family val="2"/>
          </rPr>
          <t>Comprende las transferencias corrientes que los órganos del PGN hacen a empresas dedicadas A actividades relacionadas con distribución de agua, ya que a menudo las realizan las mismas unidades encargadas del tratamiento de aguas residuales</t>
        </r>
      </text>
    </comment>
    <comment ref="E394" authorId="3" shapeId="0" xr:uid="{6FF53A47-CACB-49D5-AAD4-3C0259F564D0}">
      <text>
        <r>
          <rPr>
            <sz val="9"/>
            <color indexed="81"/>
            <rFont val="Tahoma"/>
            <family val="2"/>
          </rPr>
          <t>En caso de registrar transferencias diferentes a las señaladas anteriormente se sugiere utilizar esta casilla</t>
        </r>
        <r>
          <rPr>
            <b/>
            <sz val="9"/>
            <color indexed="81"/>
            <rFont val="Tahoma"/>
            <family val="2"/>
          </rPr>
          <t xml:space="preserve">
</t>
        </r>
      </text>
    </comment>
    <comment ref="E395" authorId="0" shapeId="0" xr:uid="{3775B452-9D31-41E5-B03E-8B4601927379}">
      <text>
        <r>
          <rPr>
            <sz val="8"/>
            <color indexed="81"/>
            <rFont val="Tahoma"/>
            <family val="2"/>
          </rPr>
          <t xml:space="preserve">Son transferencias a los hogares que </t>
        </r>
        <r>
          <rPr>
            <b/>
            <sz val="8"/>
            <color indexed="81"/>
            <rFont val="Tahoma"/>
            <family val="2"/>
          </rPr>
          <t xml:space="preserve">NO </t>
        </r>
        <r>
          <rPr>
            <sz val="8"/>
            <color indexed="81"/>
            <rFont val="Tahoma"/>
            <family val="2"/>
          </rPr>
          <t xml:space="preserve">cubren un riesgo social.
</t>
        </r>
        <r>
          <rPr>
            <u/>
            <sz val="8"/>
            <color indexed="81"/>
            <rFont val="Tahoma"/>
            <family val="2"/>
          </rPr>
          <t>NO INCLUYE GASTOS POR PRESTACIONES SOCIALES (SECCIÓN 03.04.01)</t>
        </r>
      </text>
    </comment>
    <comment ref="E399" authorId="0" shapeId="0" xr:uid="{946FBB47-BC06-4F98-88DC-8D5673FA561E}">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00" authorId="0" shapeId="0" xr:uid="{09702011-6C86-4584-9A9F-A57E522FE488}">
      <text>
        <r>
          <rPr>
            <sz val="8"/>
            <color indexed="81"/>
            <rFont val="Tahoma"/>
            <family val="2"/>
          </rPr>
          <t xml:space="preserve">Comprende las transacciones que realiza un órgano del PGN  </t>
        </r>
        <r>
          <rPr>
            <b/>
            <sz val="8"/>
            <color indexed="81"/>
            <rFont val="Tahoma"/>
            <family val="2"/>
          </rPr>
          <t>condicionada</t>
        </r>
        <r>
          <rPr>
            <sz val="8"/>
            <color indexed="81"/>
            <rFont val="Tahoma"/>
            <family val="2"/>
          </rPr>
          <t xml:space="preserve"> a la adquisición de un bien o el pago de un pasivo, sin recibir de esta última ningún bien, servicio o activo a cambio como contrapartida directa. 
A diferencia de las transferencias corrientes, estas implican el traspaso de la propiedad de un activo (distinto del efectivo y de las existencias ) de una unidad a otra, la obligación de adquirir o de disponer de un activo por una o ambas partes, o la obligación de pagar un pasivo por parte del receptor.</t>
        </r>
      </text>
    </comment>
    <comment ref="E401" authorId="0" shapeId="0" xr:uid="{0F03FA87-703F-4015-80B1-06FEF257A3F6}">
      <text>
        <r>
          <rPr>
            <sz val="8"/>
            <color indexed="81"/>
            <rFont val="Tahoma"/>
            <family val="2"/>
          </rPr>
          <t>Incluye los gastos que estén relacionados con la capitalización de organismos o asociaciones internacionales.</t>
        </r>
      </text>
    </comment>
    <comment ref="E402" authorId="0" shapeId="0" xr:uid="{CE87A76A-8157-41CD-9D8B-1F6D6CA829E3}">
      <text>
        <r>
          <rPr>
            <sz val="8"/>
            <color rgb="FF000000"/>
            <rFont val="Tahoma"/>
            <family val="2"/>
          </rPr>
          <t xml:space="preserve">Son transferencias </t>
        </r>
        <r>
          <rPr>
            <b/>
            <sz val="8"/>
            <color rgb="FF000000"/>
            <rFont val="Tahoma"/>
            <family val="2"/>
          </rPr>
          <t>condicionadas</t>
        </r>
        <r>
          <rPr>
            <sz val="8"/>
            <color rgb="FF000000"/>
            <rFont val="Tahoma"/>
            <family val="2"/>
          </rPr>
          <t xml:space="preserve"> entregadas a gobiernos extranjeros, es decir, aquellos que se encuentran fuera del territorio económico colombiano y ejercen soberanía sobre un área determinada del resto del mundo. </t>
        </r>
      </text>
    </comment>
    <comment ref="E403" authorId="0" shapeId="0" xr:uid="{970003BB-1F8B-4C26-9FD2-85BCF1E30FDA}">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04" authorId="0" shapeId="0" xr:uid="{970E7579-74CE-46B0-822C-ECE76C691EDF}">
      <text>
        <r>
          <rPr>
            <sz val="8"/>
            <color indexed="81"/>
            <rFont val="Tahoma"/>
            <family val="2"/>
          </rPr>
          <t>Son las transferencias condicionadas que se entregan a las  organizaciones internacionales.</t>
        </r>
        <r>
          <rPr>
            <sz val="9"/>
            <color indexed="81"/>
            <rFont val="Tahoma"/>
            <family val="2"/>
          </rPr>
          <t xml:space="preserve">
</t>
        </r>
      </text>
    </comment>
    <comment ref="E405" authorId="0" shapeId="0" xr:uid="{32F5AA7C-B824-4807-97BF-DBF0EFB37CAE}">
      <text>
        <r>
          <rPr>
            <sz val="8"/>
            <color indexed="81"/>
            <rFont val="Tahoma"/>
            <family val="2"/>
          </rPr>
          <t xml:space="preserve">En caso de programar gastos por una transferencia de este tipo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406" authorId="0" shapeId="0" xr:uid="{2F3C6E59-CCEB-46EC-9F17-D151931B4BC8}">
      <text>
        <r>
          <rPr>
            <sz val="8"/>
            <color indexed="81"/>
            <rFont val="Tahoma"/>
            <family val="2"/>
          </rPr>
          <t>Comprende las transferencias que los órganos del PGN hacen a una unidad del gobierno general, a un esquema asociativo de gobierno, a entidades territoriales o a otras entidades públicas y están condicionadas a la adquisición de un bien o al pago de un pasivo.</t>
        </r>
      </text>
    </comment>
    <comment ref="E407" authorId="0" shapeId="0" xr:uid="{17F3A7F0-AEE3-4CE5-BFCB-EC506A2FCE3A}">
      <text>
        <r>
          <rPr>
            <sz val="8"/>
            <color rgb="FF000000"/>
            <rFont val="Tahoma"/>
            <family val="2"/>
          </rPr>
          <t xml:space="preserve">Son transferencias de capital que una entidad ejecutora realiza a otro órgano  del PGN.
</t>
        </r>
        <r>
          <rPr>
            <sz val="8"/>
            <color rgb="FF000000"/>
            <rFont val="Tahoma"/>
            <family val="2"/>
          </rPr>
          <t xml:space="preserve">
</t>
        </r>
        <r>
          <rPr>
            <sz val="8"/>
            <color rgb="FF000000"/>
            <rFont val="Tahoma"/>
            <family val="2"/>
          </rPr>
          <t>Incluye: Transferencias a Establecimientos Públicos.</t>
        </r>
      </text>
    </comment>
    <comment ref="E408" authorId="0" shapeId="0" xr:uid="{A3CCDDCF-256B-4D0F-8C9C-B15CCE769BE7}">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09" authorId="0" shapeId="0" xr:uid="{80B7B5B3-240E-464C-AD85-CD285CEA602B}">
      <text>
        <r>
          <rPr>
            <sz val="8"/>
            <color rgb="FF000000"/>
            <rFont val="Tahoma"/>
            <family val="2"/>
          </rPr>
          <t>Comprende las transferencias de capital que un órgano del PGN realiza a una entidad territorial. Constituyen entidades territoriales los departamentos, distritos, municipios o territorios indígenas.</t>
        </r>
      </text>
    </comment>
    <comment ref="E410" authorId="0" shapeId="0" xr:uid="{2618B067-BF0D-42DE-B96D-58F7E0DD6A2A}">
      <text>
        <r>
          <rPr>
            <sz val="8"/>
            <color indexed="81"/>
            <rFont val="Tahoma"/>
            <family val="2"/>
          </rPr>
          <t xml:space="preserve">En caso de programar gastos por una transferencia de este tipo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411" authorId="0" shapeId="0" xr:uid="{B8F31008-DE03-4F2D-8EDF-D121496C728A}">
      <text>
        <r>
          <rPr>
            <sz val="8"/>
            <color rgb="FF000000"/>
            <rFont val="Tahoma"/>
            <family val="2"/>
          </rPr>
          <t>Comprende las transferencias de capital que un órgano del PGN realiza a un esquema asociativo territorial. Constituyen esquemas asociativos territoriales: las regiones administrativas y de planificación, las regiones de planeación y gestión, las asociaciones de departamentos, las áreas metropolitanas, las asociaciones de distritos especiales, las provincias administrativas y de planificación y las asociaciones de municipios.</t>
        </r>
      </text>
    </comment>
    <comment ref="E412" authorId="0" shapeId="0" xr:uid="{7FCFB73E-F114-4732-B2FC-1F9438DC3245}">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13" authorId="0" shapeId="0" xr:uid="{69EDC96C-D6FE-40B5-ABFF-898385F7C332}">
      <text>
        <r>
          <rPr>
            <sz val="8"/>
            <color indexed="81"/>
            <rFont val="Tahoma"/>
            <family val="2"/>
          </rPr>
          <t>Comprende las transferencias de capital que un órgano del PGN realiza a una entidad del gobierno general.</t>
        </r>
      </text>
    </comment>
    <comment ref="E414" authorId="0" shapeId="0" xr:uid="{8F42502E-7B33-4E52-81E3-7A439BE7DBAB}">
      <text>
        <r>
          <rPr>
            <sz val="8"/>
            <color rgb="FF000000"/>
            <rFont val="Tahoma"/>
            <family val="2"/>
          </rPr>
          <t xml:space="preserve">En caso de programar gastos por una transferencia de este tipo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15" authorId="0" shapeId="0" xr:uid="{FC4446E8-F473-4C80-86A8-61E476BA4AF0}">
      <text>
        <r>
          <rPr>
            <sz val="8"/>
            <color indexed="81"/>
            <rFont val="Tahoma"/>
            <family val="2"/>
          </rPr>
          <t xml:space="preserve">Comprende las transferencias de capital que un órgano del PGN realiza a otras entidades públicas para el fortalecimiento, por ejemplo, de las participaciones del Estado en entidades financieras públicas.
</t>
        </r>
      </text>
    </comment>
    <comment ref="E420" authorId="0" shapeId="0" xr:uid="{8AA036FD-E4EF-4AE1-A71B-AF3E66172104}">
      <text>
        <r>
          <rPr>
            <sz val="8"/>
            <color rgb="FF000000"/>
            <rFont val="Tahoma"/>
            <family val="2"/>
          </rPr>
          <t xml:space="preserve">En caso de programar gastos por una transferencia distinta a las señaladas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21" authorId="0" shapeId="0" xr:uid="{62321B2F-69BB-4048-BE92-7340E3AB64F7}">
      <text>
        <r>
          <rPr>
            <sz val="8"/>
            <color rgb="FF000000"/>
            <rFont val="Tahoma"/>
            <family val="2"/>
          </rPr>
          <t xml:space="preserve">Comprende las transferencias de capital que los órganos del PGN deben hacer a otra unidad para compensar los perjuicios relacionados con lesiones graves derivadas por catástrofes no cubiertas por pólizas de seguros. 
</t>
        </r>
      </text>
    </comment>
    <comment ref="E422" authorId="0" shapeId="0" xr:uid="{3B59B691-903F-456E-BD0E-B6E43BDEBE5C}">
      <text>
        <r>
          <rPr>
            <sz val="8"/>
            <color indexed="81"/>
            <rFont val="Tahoma"/>
            <family val="2"/>
          </rPr>
          <t>Comprende las transferencias de capital que los órganos del PGN hacen a los hogares para financiar la adquisición de activos no financieros.</t>
        </r>
      </text>
    </comment>
    <comment ref="E424" authorId="0" shapeId="0" xr:uid="{104C4592-4D8E-4D23-9AD7-9B30246B2B4A}">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425" authorId="0" shapeId="0" xr:uid="{D953E82A-9D19-42AF-A2F0-EC2BF5C5E41E}">
      <text>
        <r>
          <rPr>
            <sz val="8"/>
            <color indexed="81"/>
            <rFont val="Tahoma"/>
            <family val="2"/>
          </rPr>
          <t>Son los recursos que los órganos del PGN hacen a una unidad para cubrir su déficit de los últimos dos años o más. .</t>
        </r>
      </text>
    </comment>
    <comment ref="E426" authorId="0" shapeId="0" xr:uid="{C23AC546-98A7-4A07-B63B-B2DAEB01DDEF}">
      <text>
        <r>
          <rPr>
            <sz val="8"/>
            <color rgb="FF000000"/>
            <rFont val="Tahoma"/>
            <family val="2"/>
          </rPr>
          <t>Son los recursos que una entidad ejecutora del PGN gira a una entidad para que esta pague el monto que adeuda o los intereses de la misma.</t>
        </r>
      </text>
    </comment>
    <comment ref="E430" authorId="0" shapeId="0" xr:uid="{74ED0FD3-A856-4799-8FC9-CA8E9301DFDB}">
      <text>
        <r>
          <rPr>
            <sz val="8"/>
            <color indexed="81"/>
            <rFont val="Tahoma"/>
            <family val="2"/>
          </rPr>
          <t xml:space="preserve">En caso de programar gastos por una transferencia distinta a las señaladas por favor haga uso de esta casilla para su registro. </t>
        </r>
        <r>
          <rPr>
            <b/>
            <sz val="9"/>
            <color indexed="81"/>
            <rFont val="Tahoma"/>
            <family val="2"/>
          </rPr>
          <t xml:space="preserve">
</t>
        </r>
        <r>
          <rPr>
            <b/>
            <sz val="8"/>
            <color indexed="81"/>
            <rFont val="Tahoma"/>
            <family val="2"/>
          </rPr>
          <t xml:space="preserve">
ES OBLIGATORIO SEÑALAR LA BASE LEGAL DE LA MISMA PARA SU ANÁLISIS POSTERIOR</t>
        </r>
        <r>
          <rPr>
            <b/>
            <sz val="9"/>
            <color indexed="81"/>
            <rFont val="Tahoma"/>
            <family val="2"/>
          </rPr>
          <t>.</t>
        </r>
      </text>
    </comment>
    <comment ref="E431" authorId="0" shapeId="0" xr:uid="{D74541F1-7836-4B08-A0C5-262B2899FFF1}">
      <text>
        <r>
          <rPr>
            <sz val="8"/>
            <color indexed="81"/>
            <rFont val="Tahoma"/>
            <family val="2"/>
          </rPr>
          <t xml:space="preserve">Montos pagaderos en exceso del valor de las obligaciones para provisiones de derechos de pensiones asumidos por otras entidades. </t>
        </r>
      </text>
    </comment>
    <comment ref="E432" authorId="0" shapeId="0" xr:uid="{F451FE78-0E31-4F7B-82DD-26A6C78A0725}">
      <text>
        <r>
          <rPr>
            <sz val="8"/>
            <color indexed="81"/>
            <rFont val="Tahoma"/>
            <family val="2"/>
          </rPr>
          <t xml:space="preserve">Comprende los gastos asociados a la adquisición de insumos necesarios para la producción y comercialización de los bienes y servicios que provee el órgano del PGN.
</t>
        </r>
        <r>
          <rPr>
            <u/>
            <sz val="8"/>
            <color indexed="81"/>
            <rFont val="Tahoma"/>
            <family val="2"/>
          </rPr>
          <t>ESTA SECCIÓN  ADOPTA LA CLASIFICACACIÓN DEL CPC.</t>
        </r>
      </text>
    </comment>
    <comment ref="E433" authorId="0" shapeId="0" xr:uid="{31774B9B-41F7-411B-806F-5BAD303F53D6}">
      <text>
        <r>
          <rPr>
            <sz val="8"/>
            <color theme="1"/>
            <rFont val="Calibri"/>
            <family val="2"/>
            <scheme val="minor"/>
          </rPr>
          <t>Comprende los recursos destinados a la adquisición de derechos financieros, los cuales brindan a su propietario el derecho a recibir fondos u otros recursos de otra unidad.</t>
        </r>
      </text>
    </comment>
    <comment ref="E434" authorId="0" shapeId="0" xr:uid="{2509FBCF-14AB-4D6C-BFD7-D67894FFD4A1}">
      <text>
        <r>
          <rPr>
            <sz val="8"/>
            <color rgb="FF000000"/>
            <rFont val="Tahoma"/>
            <family val="2"/>
          </rPr>
          <t>Comprende los recursos financieros concedidos  a instituciones del sector público en calidad de préstamo, para el desarrollo de objetivos de política. Entiéndase como préstamo, todo instrumento financiero que se crea cuando un acreedor entrega fondos directamente a un deudor y recibe un documento no negociable como evidencia del activo.</t>
        </r>
      </text>
    </comment>
    <comment ref="E451" authorId="0" shapeId="0" xr:uid="{B9C7AE2C-DE50-47A0-9531-0F108F28BE1F}">
      <text>
        <r>
          <rPr>
            <sz val="8"/>
            <color rgb="FF000000"/>
            <rFont val="Tahoma"/>
            <family val="2"/>
          </rPr>
          <t xml:space="preserve">En caso de programar gastos por la conseción de préstamos distintos a las señalados por favor haga uso de esta casilla para su registro. </t>
        </r>
        <r>
          <rPr>
            <b/>
            <sz val="9"/>
            <color rgb="FF000000"/>
            <rFont val="Tahoma"/>
            <family val="2"/>
          </rPr>
          <t xml:space="preserve">
</t>
        </r>
        <r>
          <rPr>
            <b/>
            <sz val="8"/>
            <color rgb="FF000000"/>
            <rFont val="Tahoma"/>
            <family val="2"/>
          </rPr>
          <t xml:space="preserve">
</t>
        </r>
        <r>
          <rPr>
            <b/>
            <sz val="8"/>
            <color rgb="FF000000"/>
            <rFont val="Tahoma"/>
            <family val="2"/>
          </rPr>
          <t>ES OBLIGATORIO SEÑALAR LA BASE LEGAL DE LA MISMA PARA SU ANÁLISIS POSTERIOR</t>
        </r>
        <r>
          <rPr>
            <b/>
            <sz val="9"/>
            <color rgb="FF000000"/>
            <rFont val="Tahoma"/>
            <family val="2"/>
          </rPr>
          <t>.</t>
        </r>
      </text>
    </comment>
    <comment ref="E452" authorId="0" shapeId="0" xr:uid="{B27C6F23-2756-4659-A855-E1668F778814}">
      <text>
        <r>
          <rPr>
            <sz val="8"/>
            <color indexed="81"/>
            <rFont val="Tahoma"/>
            <family val="2"/>
          </rPr>
          <t>Comprende los recursos destinados a la adquisición de acciones. Las acciones son todos los instrumentos y registros que reconocen derechos sobre el valor residual de una empresa, una vez se hayan satisfecho los derechos de todos los acreedores.</t>
        </r>
      </text>
    </comment>
    <comment ref="E453" authorId="0" shapeId="0" xr:uid="{24787E53-42A3-4501-98CF-53891B543912}">
      <text>
        <r>
          <rPr>
            <sz val="8"/>
            <color indexed="81"/>
            <rFont val="Tahoma"/>
            <family val="2"/>
          </rPr>
          <t xml:space="preserve"> Aportes realizados a organismos internacionales para la adquisición de acciones u otros valores representativos de capital.</t>
        </r>
      </text>
    </comment>
    <comment ref="E454" authorId="0" shapeId="0" xr:uid="{42005068-4535-4A12-B921-5FBD9E9E0ABC}">
      <text>
        <r>
          <rPr>
            <sz val="8"/>
            <color indexed="81"/>
            <rFont val="Tahoma"/>
            <family val="2"/>
          </rPr>
          <t>Comprende la adquisición de acciones de empresas públicas financieras.</t>
        </r>
      </text>
    </comment>
    <comment ref="E455" authorId="0" shapeId="0" xr:uid="{5FFF72FD-FF37-4BF0-A5C2-8B6E5E388F0B}">
      <text>
        <r>
          <rPr>
            <sz val="8"/>
            <color indexed="81"/>
            <rFont val="Tahoma"/>
            <family val="2"/>
          </rPr>
          <t xml:space="preserve">Comprende la adquisición de acciones de empresas públicas no financieras. </t>
        </r>
      </text>
    </comment>
    <comment ref="E456" authorId="0" shapeId="0" xr:uid="{EF3E0A39-D746-4734-8271-B5240B677DDC}">
      <text>
        <r>
          <rPr>
            <sz val="8"/>
            <color rgb="FF000000"/>
            <rFont val="Tahoma"/>
            <family val="2"/>
          </rPr>
          <t>Comprende la adquisición de acciones de empresas privadas financiera</t>
        </r>
      </text>
    </comment>
    <comment ref="E457" authorId="0" shapeId="0" xr:uid="{9E963D1F-A7AA-487D-AE2C-5DC0BE38F26B}">
      <text>
        <r>
          <rPr>
            <sz val="8"/>
            <color indexed="81"/>
            <rFont val="Tahoma"/>
            <family val="2"/>
          </rPr>
          <t>Comprende la adquisición de acciones de empresas privadas no financieras.</t>
        </r>
      </text>
    </comment>
    <comment ref="E458" authorId="0" shapeId="0" xr:uid="{21635ED5-8C2B-4560-9E76-ADD99558BADB}">
      <text>
        <r>
          <rPr>
            <sz val="8"/>
            <color indexed="81"/>
            <rFont val="Tahoma"/>
            <family val="2"/>
          </rPr>
          <t>Comprende los recursos destinados a la adquisición de participaciones de capital. Las participaciones de capital son las participaciones que el Establecimiento Público tiene en sociedades que no se encuentran divididas en acciones.</t>
        </r>
      </text>
    </comment>
    <comment ref="E467" authorId="0" shapeId="0" xr:uid="{CC0099BE-5D66-440E-8E0B-FA7662B44994}">
      <text>
        <r>
          <rPr>
            <sz val="8"/>
            <color rgb="FF000000"/>
            <rFont val="Tahoma"/>
            <family val="2"/>
          </rPr>
          <t>Son los gastos asociados a una obligación de pago adquirida por el Establecimiento Público, pero que está sustentada en el recaudo previo de los recursos. Los gastos por disminución de pasivos se caracterizan por no afectar el patrimonio de la unidad institucional.</t>
        </r>
      </text>
    </comment>
    <comment ref="E468" authorId="0" shapeId="0" xr:uid="{FD82C5A6-4C72-40A0-95E2-A64CF7C1D87D}">
      <text>
        <r>
          <rPr>
            <sz val="8"/>
            <color indexed="81"/>
            <rFont val="Tahoma"/>
            <family val="2"/>
          </rPr>
          <t xml:space="preserve">Son los gastos asociados a la devolución del ahorro forzoso que deben hacer los trabajadores con el fin de cubrir o prever las necesidades que se originan al momento de quedar cesante. La devolución de cesantías se causa por regla general, al momento de la terminación del contrato de trabajo; y de manera excepcional, como simple anticipo para pagar, adquirir, construir o liberar gravámenes de bienes raíces destinados a la vivienda del trabajador o para financiar o pagar matrículas y demás conceptos de educación del trabajador, cónyuge, compañero permanente e hijos
</t>
        </r>
        <r>
          <rPr>
            <u/>
            <sz val="8"/>
            <color indexed="81"/>
            <rFont val="Tahoma"/>
            <family val="2"/>
          </rPr>
          <t>SOLO APLICA PARA LOS ÓRGANOS DEL PGN QUE ADMINISTREN SUS PROPIOS FONDOS DE SEGUROS SOCIALES.</t>
        </r>
      </text>
    </comment>
    <comment ref="E471" authorId="0" shapeId="0" xr:uid="{BB40F1F2-9252-48F2-BEE1-A1A128946F19}">
      <text>
        <r>
          <rPr>
            <sz val="8"/>
            <color indexed="81"/>
            <rFont val="Tahoma"/>
            <family val="2"/>
          </rPr>
          <t>Son los gastos asociados a la devolución de los recursos que reciben algunos Establecimientos Públicos por concepto de ahorros hacen sus trabajadores de manera voluntaria.</t>
        </r>
      </text>
    </comment>
    <comment ref="E472" authorId="0" shapeId="0" xr:uid="{40DC86A6-97E4-4BD9-BCCC-23ACC26391A9}">
      <text>
        <r>
          <rPr>
            <sz val="8"/>
            <color theme="1"/>
            <rFont val="Tahoma"/>
            <family val="2"/>
          </rPr>
          <t>La devolución de depósito en prenda comprende el reintegro que aplique sobre depósito original en prenda en contratos de arrendamiento o disposición no remunerada de activos fijos del Estado.</t>
        </r>
      </text>
    </comment>
    <comment ref="E473" authorId="0" shapeId="0" xr:uid="{FCD47468-FBCD-479B-B359-BF5D13E136E5}">
      <text>
        <r>
          <rPr>
            <sz val="8"/>
            <color theme="1"/>
            <rFont val="Tahoma"/>
            <family val="2"/>
          </rPr>
          <t xml:space="preserve">Partida para uso del administrador tributario en la que se incorporan los saldos a favor generados en declaraciones del impuesto sobre la renta e IVA, en los casos en que estos no sean compensados mediante otro instrumento como los Títulos de devolución de Impuestos -TIDIS o contra el impuesto a cargo. </t>
        </r>
      </text>
    </comment>
    <comment ref="E474" authorId="0" shapeId="0" xr:uid="{3E8867A4-3893-4449-9A5E-4B436DDEF433}">
      <text>
        <r>
          <rPr>
            <sz val="8"/>
            <color rgb="FF000000"/>
            <rFont val="Tahoma"/>
            <family val="2"/>
          </rPr>
          <t xml:space="preserve">Comprende el gasto por tributos, multas, sanciones e intereses de mora, que por mandato legal deben atender los órganos del PGN. Entiéndase por tributos, las prestaciones pecuniarias establecidas por una autoridad estatal, en ejercicio de su poder de imperio, para el cumplimiento de sus fines. </t>
        </r>
      </text>
    </comment>
    <comment ref="E475" authorId="0" shapeId="0" xr:uid="{92616F20-AB9B-43ED-BDCF-503691E99BA8}">
      <text>
        <r>
          <rPr>
            <sz val="8"/>
            <color indexed="81"/>
            <rFont val="Tahoma"/>
            <family val="2"/>
          </rPr>
          <t>Son los gastos asociados a pagos obligatorios que debe realizar el Establecimiento Público a la Nación, Municipio o Departamento, sin que exista una retribución particular por parte de los mismos, en función de su condición de contribuyente o sujeto pasivo de un impuesto nacional o territorial.</t>
        </r>
      </text>
    </comment>
    <comment ref="E476" authorId="0" shapeId="0" xr:uid="{CA841A57-DED6-483E-9FAE-F30119CD8914}">
      <text>
        <r>
          <rPr>
            <sz val="8"/>
            <color indexed="81"/>
            <rFont val="Tahoma"/>
            <family val="2"/>
          </rPr>
          <t xml:space="preserve">Son los gastos asociados al pago de estampillas. Las estampillas pertenecen a una especie de tasas parafiscales, dado que cumplen con las siguientes características:
· Constituyen un gravamen cuyo pago obligatorio deben realizar los usuarios de algunas operaciones o actividades que se realizan frente a organismos de carácter público;
· Son de carácter excepcional en cuanto al sujeto pasivo del tributo;
· Los recursos se revierten en beneficio de un sector específico; y
· Están destinados a sufragar gastos en que incurran las entidades que desarrollan o prestan un servicio público, como función propia del Estado. </t>
        </r>
      </text>
    </comment>
    <comment ref="E477" authorId="0" shapeId="0" xr:uid="{D5D25E98-B19E-45E0-9165-D931902B3255}">
      <text>
        <r>
          <rPr>
            <sz val="8"/>
            <color rgb="FF000000"/>
            <rFont val="Tahoma"/>
            <family val="2"/>
          </rPr>
          <t>Son los gastos asociados al pago por la prestación directa y efectiva de un servicio público individualizado y específico (tasa); o al pago de un bien o servicio ofrecido por un órgano del PGN en cumplimiento de su función regulatoria (derecho administrativo).</t>
        </r>
      </text>
    </comment>
    <comment ref="E478" authorId="0" shapeId="0" xr:uid="{71EFD76E-C643-4A6A-956F-558DF170E5FC}">
      <text>
        <r>
          <rPr>
            <sz val="8"/>
            <color rgb="FF000000"/>
            <rFont val="Tahoma"/>
            <family val="2"/>
          </rPr>
          <t xml:space="preserve">Son los gastos asociados al pago de cargas fiscales que recaen sobre el patrimonio particular, sustentadas en la potestad tributaria del Estado. La jurisprudencia diferencia entre contribuciones parafiscales y contribuciones especiales; las primeras son los pagos que deben realizar los usuarios de algunos organismos públicos, mixtos o privados, para asegurar el financiamiento de estas entidades de manera autónoma, mientras que las segundas corresponden al pago por una inversión que beneficia a un grupo de personas.
</t>
        </r>
        <r>
          <rPr>
            <sz val="8"/>
            <color rgb="FF000000"/>
            <rFont val="Tahoma"/>
            <family val="2"/>
          </rPr>
          <t xml:space="preserve">
</t>
        </r>
        <r>
          <rPr>
            <sz val="8"/>
            <color rgb="FF000000"/>
            <rFont val="Tahoma"/>
            <family val="2"/>
          </rPr>
          <t>No incluye: Contribuciones sociales ni contribuciones asociadas a la nómina.</t>
        </r>
      </text>
    </comment>
    <comment ref="E479" authorId="0" shapeId="0" xr:uid="{BB7F2B03-4F83-4C0E-BAD5-C499FC826D6D}">
      <text>
        <r>
          <rPr>
            <sz val="8"/>
            <color rgb="FF000000"/>
            <rFont val="Tahoma"/>
            <family val="2"/>
          </rPr>
          <t xml:space="preserve">Son los gastos asociados al pago de la tarifa de control fiscal que cobra la Contraloría General de la República (CGR) a los organismos y entidades fiscalizadas, con el fin de asegurar su financiamiento de manera autónoma. </t>
        </r>
      </text>
    </comment>
    <comment ref="E480" authorId="0" shapeId="0" xr:uid="{509925F4-5655-47DC-951F-B1DDB626393F}">
      <text>
        <r>
          <rPr>
            <sz val="8"/>
            <color indexed="81"/>
            <rFont val="Tahoma"/>
            <family val="2"/>
          </rPr>
          <t>Son los gastos asociados al pago de la contribución que exige la Superintendencia Financiera de Colombia a las entidades vigiladas, con el fin de asegurar su financiamiento de manera autónoma.</t>
        </r>
      </text>
    </comment>
    <comment ref="E481" authorId="0" shapeId="0" xr:uid="{A2482480-A70B-4C59-9EF0-2AA0979B53D7}">
      <text>
        <r>
          <rPr>
            <sz val="8"/>
            <color rgb="FF000000"/>
            <rFont val="Tahoma"/>
            <family val="2"/>
          </rPr>
          <t>Son los gastos asociados al pago del gravamen que genera los beneficios adquiridos por obras de interés público o por proyectos de infraestructura que realiza la</t>
        </r>
        <r>
          <rPr>
            <b/>
            <sz val="8"/>
            <color rgb="FF000000"/>
            <rFont val="Tahoma"/>
            <family val="2"/>
          </rPr>
          <t xml:space="preserve"> Nación</t>
        </r>
        <r>
          <rPr>
            <sz val="8"/>
            <color rgb="FF000000"/>
            <rFont val="Tahoma"/>
            <family val="2"/>
          </rPr>
          <t>. Dicha contribución se establece como un mecanismo de recuperación de los costos o como participación de los beneficios generados y recae sobre Ios bienes inmuebles que se afecten con la ejecución de las obras.</t>
        </r>
      </text>
    </comment>
    <comment ref="E482" authorId="0" shapeId="0" xr:uid="{166CE291-4C07-484E-9182-14B207015226}">
      <text>
        <r>
          <rPr>
            <sz val="8"/>
            <color indexed="81"/>
            <rFont val="Tahoma"/>
            <family val="2"/>
          </rPr>
          <t>Son los gastos asociados al gravamen sobre las propiedades raíces que se benefician con las obras de interés público que ejecutan los</t>
        </r>
        <r>
          <rPr>
            <b/>
            <sz val="8"/>
            <color indexed="81"/>
            <rFont val="Tahoma"/>
            <family val="2"/>
          </rPr>
          <t xml:space="preserve"> municipios</t>
        </r>
        <r>
          <rPr>
            <sz val="8"/>
            <color indexed="81"/>
            <rFont val="Tahoma"/>
            <family val="2"/>
          </rPr>
          <t>, como la limpieza y canalización de ríos, la construcción de diques para evitar inundaciones, la desecación de lagos, pantanos y tierras anegadizas, regadíos y otras análogas.</t>
        </r>
      </text>
    </comment>
    <comment ref="E483" authorId="3" shapeId="0" xr:uid="{747C1D45-371C-414A-ABE7-186DF7D47F98}">
      <text>
        <r>
          <rPr>
            <sz val="9"/>
            <color rgb="FF000000"/>
            <rFont val="Tahoma"/>
            <family val="2"/>
          </rPr>
          <t>Son los gastos asociados al gravamen sobre las propiedades raíces que se benefician con las obras de interés público que ejecutan los departamentos, como la limpieza y canalización de ríos, la construcción de diques para evitar inundaciones, la desecación de lagos, pantanos y tierras anegadizas, regadíos y otras análogas</t>
        </r>
      </text>
    </comment>
    <comment ref="E484" authorId="4" shapeId="0" xr:uid="{D5446D89-CF9A-4B45-8A11-330D07DE8DFF}">
      <text>
        <r>
          <rPr>
            <sz val="9"/>
            <color rgb="FF000000"/>
            <rFont val="+mn-lt"/>
            <charset val="1"/>
          </rPr>
          <t>Corresponde al gasto asociado a la contribución que exige la Superintendencia de Vigilancia y Seguridad Privada para cubrir los costos y gastos asociados a su funcionamiento e inversión y la cual está a cargo de las personas naturales o jurídicas que ejerzan o presten las actividades y los servicios sometidos a su control, inspección y vigilancia (Art. 76, Ley 1151 de 2007)</t>
        </r>
        <r>
          <rPr>
            <sz val="9"/>
            <color rgb="FF000000"/>
            <rFont val="+mn-lt"/>
            <charset val="1"/>
          </rPr>
          <t xml:space="preserve">
</t>
        </r>
      </text>
    </comment>
    <comment ref="E485" authorId="4" shapeId="0" xr:uid="{5F01344A-2341-401C-A548-68EB320E1761}">
      <text>
        <r>
          <rPr>
            <sz val="9"/>
            <color rgb="FF000000"/>
            <rFont val="+mn-lt"/>
            <charset val="1"/>
          </rPr>
          <t>Son los gastos asociados a la contribución que exige la Superintendencia Nacional de Salud con el fin de apoyar el cubrimiento de los costos y gastos que ocasione el funcionamiento e inversión de dicha Superintendencia, la cual deberán cancelar anualmente las personas jurídicas de derecho privado y derecho público sometidos a Inspección, Vigilancia y Control (IVC) de acuerdo con la ley o el reglamento. (Art. 76 Ley 1955 de 2019)</t>
        </r>
        <r>
          <rPr>
            <sz val="9"/>
            <color rgb="FF000000"/>
            <rFont val="+mn-lt"/>
            <charset val="1"/>
          </rPr>
          <t xml:space="preserve">
</t>
        </r>
      </text>
    </comment>
    <comment ref="E486" authorId="0" shapeId="0" xr:uid="{F2046B99-CE36-4774-A3A3-648C221948D6}">
      <text>
        <r>
          <rPr>
            <sz val="8"/>
            <color theme="1"/>
            <rFont val="Tahoma"/>
            <family val="2"/>
          </rPr>
          <t>Son los gastos asociados al pago de penalidades pecuniarias que se derivan del poder punitivo del Estado, y que se establecen por el incumplimiento de leyes o normas administrativas, con el fin de prevenir un comportamiento considerado indeseable.
Esta cuenta incluye también el pago de los intereses de mora generados como resarcimiento tarifado o indemnización a los perjuicios que padece el acreedor por no tener consigo el dinero en la oportunidad debida.</t>
        </r>
      </text>
    </comment>
    <comment ref="E487" authorId="0" shapeId="0" xr:uid="{6E49A3CD-C2E6-4AA8-BC61-0575EC2AF15C}">
      <text>
        <r>
          <rPr>
            <sz val="8"/>
            <color rgb="FF000000"/>
            <rFont val="Tahoma"/>
            <family val="2"/>
          </rPr>
          <t>Corresponde al pago de amortizaciones, intereses y otros gastos asociados a los recursos de crédito contraídos con agentes públicos o privados (bancos comerciales, inversionistas, entidades de fomento, etc.) con residencia fuera de Colombia.</t>
        </r>
      </text>
    </comment>
    <comment ref="E488" authorId="0" shapeId="0" xr:uid="{0BEE2C0C-56E3-4ABA-BD91-445B1D808502}">
      <text>
        <r>
          <rPr>
            <sz val="8"/>
            <color indexed="81"/>
            <rFont val="Tahoma"/>
            <family val="2"/>
          </rPr>
          <t xml:space="preserve">Corresponde a los pagos realizados por concepto de amortizaciones de recursos de crédito externo. Su pago genera una redención o extinción gradual de la obligación (amortización de empréstitos) contratada. </t>
        </r>
      </text>
    </comment>
    <comment ref="E489" authorId="0" shapeId="0" xr:uid="{931C35C7-8131-478F-A27D-11E2AB14E08D}">
      <text>
        <r>
          <rPr>
            <sz val="8"/>
            <color indexed="81"/>
            <rFont val="Tahoma"/>
            <family val="2"/>
          </rPr>
          <t xml:space="preserve">Incluye el pago de las amortizaciones de la deuda pública externa contraída por medio de un título de deuda. </t>
        </r>
      </text>
    </comment>
    <comment ref="E490" authorId="0" shapeId="0" xr:uid="{C3BEEFC1-5DC2-4525-A2C2-5601A19AD374}">
      <text>
        <r>
          <rPr>
            <sz val="8"/>
            <color rgb="FF000000"/>
            <rFont val="Tahoma"/>
            <family val="2"/>
          </rPr>
          <t>Incluye el pago del principal de la deuda pública externa adquirida por medio de préstamos.</t>
        </r>
      </text>
    </comment>
    <comment ref="E491" authorId="0" shapeId="0" xr:uid="{8679653C-1BA0-438B-831E-330BB31B97F1}">
      <text>
        <r>
          <rPr>
            <sz val="8"/>
            <color rgb="FF000000"/>
            <rFont val="Tahoma"/>
            <family val="2"/>
          </rPr>
          <t>Incluye el pago del principal de otras cuentas por pagar. Por ejemplo, la deuda pública contratada con proveedores extranjeros, para el pago en un plazo establecido de la adquisición de bienes y servicios.</t>
        </r>
      </text>
    </comment>
    <comment ref="E492" authorId="0" shapeId="0" xr:uid="{E355FC61-5FB1-4CBB-B2A7-2B103D06B8E3}">
      <text>
        <r>
          <rPr>
            <sz val="8"/>
            <color indexed="81"/>
            <rFont val="Tahoma"/>
            <family val="2"/>
          </rPr>
          <t>Corresponde a los pagos realizados por concepto de intereses de la deuda pública externa.
No incluye: Comisiones, cargos por servicios y otros cargos cobrados por los agentes financieros en su labor de intermediación.</t>
        </r>
      </text>
    </comment>
    <comment ref="E493" authorId="0" shapeId="0" xr:uid="{D1633EFE-55C5-45E3-A82F-D1B3F7DA025F}">
      <text>
        <r>
          <rPr>
            <sz val="8"/>
            <color indexed="81"/>
            <rFont val="Tahoma"/>
            <family val="2"/>
          </rPr>
          <t xml:space="preserve">Incluye el pago de lntereses de la deuda pública externa contraída por medio de un título de deuda. </t>
        </r>
      </text>
    </comment>
    <comment ref="E494" authorId="0" shapeId="0" xr:uid="{837B7450-22A0-4A9F-8274-FBE930282047}">
      <text>
        <r>
          <rPr>
            <sz val="8"/>
            <color indexed="81"/>
            <rFont val="Tahoma"/>
            <family val="2"/>
          </rPr>
          <t>Incluye el pago de intereses de la deuda pública externa adquirida a través de préstamos.</t>
        </r>
      </text>
    </comment>
    <comment ref="E495" authorId="0" shapeId="0" xr:uid="{B2B8A9DB-089B-4398-9F2C-BC8F02B8AE38}">
      <text>
        <r>
          <rPr>
            <sz val="8"/>
            <color indexed="81"/>
            <rFont val="Tahoma"/>
            <family val="2"/>
          </rPr>
          <t>Incluye el pago de los intereses correspondientes a otras cuentas por pagar con unidades extranjeras.</t>
        </r>
      </text>
    </comment>
    <comment ref="E496" authorId="0" shapeId="0" xr:uid="{3EE862EF-F918-477E-AD2C-872B1EDA399A}">
      <text>
        <r>
          <rPr>
            <sz val="8"/>
            <color indexed="81"/>
            <rFont val="Tahoma"/>
            <family val="2"/>
          </rPr>
          <t xml:space="preserve">Corresponde a los pagos realizados por concepto de comisiones y otros cargos cobrados por los agentes financieros en su labor de intermediación.
</t>
        </r>
        <r>
          <rPr>
            <u/>
            <sz val="8"/>
            <color indexed="81"/>
            <rFont val="Tahoma"/>
            <family val="2"/>
          </rPr>
          <t>AHORA SE SEPARAN DE LOS PAGOS DE INTERESES</t>
        </r>
      </text>
    </comment>
    <comment ref="E497" authorId="0" shapeId="0" xr:uid="{D8236C5A-1C71-45F4-A6CE-30FF5EAC481E}">
      <text>
        <r>
          <rPr>
            <sz val="8"/>
            <color indexed="81"/>
            <rFont val="Tahoma"/>
            <family val="2"/>
          </rPr>
          <t>Corresponde al pago de comisiones y otros cargos de la deuda pública externa adquirida por medio de títulos de deuda.</t>
        </r>
      </text>
    </comment>
    <comment ref="E498" authorId="0" shapeId="0" xr:uid="{040B7328-1626-4D66-974A-4AE5715B2A93}">
      <text>
        <r>
          <rPr>
            <sz val="8"/>
            <color indexed="81"/>
            <rFont val="Tahoma"/>
            <family val="2"/>
          </rPr>
          <t>Incluye el pago de comisiones y otros cargos de la deuda pública externa adquirida a través de préstamos.</t>
        </r>
      </text>
    </comment>
    <comment ref="E499" authorId="0" shapeId="0" xr:uid="{2CD14C0F-88BD-4748-8C6B-45050E250D58}">
      <text>
        <r>
          <rPr>
            <sz val="8"/>
            <color indexed="81"/>
            <rFont val="Tahoma"/>
            <family val="2"/>
          </rPr>
          <t xml:space="preserve">Incluye el pago de comisiones y otros cargos de la deuda pública externa correspondiente a otras cuentas por pagar. </t>
        </r>
      </text>
    </comment>
    <comment ref="E500" authorId="0" shapeId="0" xr:uid="{30DA2587-F110-4B3A-B3E6-673B2ECC213E}">
      <text>
        <r>
          <rPr>
            <sz val="8"/>
            <color rgb="FF000000"/>
            <rFont val="Tahoma"/>
            <family val="2"/>
          </rPr>
          <t>Corresponde al pago de amortizaciones e intereses asociados a los recursos de crédito contraídos con agentes nacionales, a través de préstamos u otras operaciones financieras ordinarias.</t>
        </r>
      </text>
    </comment>
    <comment ref="E501" authorId="0" shapeId="0" xr:uid="{CA7D0901-8B57-4F7C-BFB5-6E41DCC31AB8}">
      <text>
        <r>
          <rPr>
            <sz val="8"/>
            <color indexed="81"/>
            <rFont val="Tahoma"/>
            <family val="2"/>
          </rPr>
          <t xml:space="preserve">Corresponde a los pagos realizados por concepto de amortizaciones de recursos de crédito interno. Su pago genera una redención o extinción gradual de la obligación (amortización de empréstitos) contratada. </t>
        </r>
      </text>
    </comment>
    <comment ref="E502" authorId="0" shapeId="0" xr:uid="{81C9774B-4A1D-4A9F-934A-EB28BB62F348}">
      <text>
        <r>
          <rPr>
            <sz val="8"/>
            <color indexed="81"/>
            <rFont val="Tahoma"/>
            <family val="2"/>
          </rPr>
          <t xml:space="preserve">Incluye el pago de las amortizaciones de la deuda pública interna contraída por medio de un título de deuda. </t>
        </r>
      </text>
    </comment>
    <comment ref="E503" authorId="0" shapeId="0" xr:uid="{EC0F0F5C-75A2-4056-A6A9-1E8C7AFC5EA8}">
      <text>
        <r>
          <rPr>
            <sz val="8"/>
            <color indexed="81"/>
            <rFont val="Tahoma"/>
            <family val="2"/>
          </rPr>
          <t>Es el pago del principal de la deuda pública interna adquirida por medio de préstamos.</t>
        </r>
      </text>
    </comment>
    <comment ref="E504" authorId="0" shapeId="0" xr:uid="{FA00A1C2-24D4-460C-9F7E-A473C0362A17}">
      <text>
        <r>
          <rPr>
            <sz val="8"/>
            <color indexed="81"/>
            <rFont val="Tahoma"/>
            <family val="2"/>
          </rPr>
          <t>Incluye el pago del principal de otras cuentas por pagar. Por ejemplo, la deuda pública contratada con proveedores nacionales, para el pago en un plazo establecido de la adquisición de bienes y servicios.</t>
        </r>
      </text>
    </comment>
    <comment ref="E505" authorId="0" shapeId="0" xr:uid="{7C837CE2-137D-454A-AEF9-F021BECCBB6F}">
      <text>
        <r>
          <rPr>
            <sz val="8"/>
            <color rgb="FF000000"/>
            <rFont val="Tahoma"/>
            <family val="2"/>
          </rPr>
          <t xml:space="preserve">Corresponde a los pagos realizados por concepto de intereses de la deuda pública interna.
</t>
        </r>
        <r>
          <rPr>
            <sz val="8"/>
            <color rgb="FF000000"/>
            <rFont val="Tahoma"/>
            <family val="2"/>
          </rPr>
          <t xml:space="preserve">
</t>
        </r>
        <r>
          <rPr>
            <sz val="8"/>
            <color rgb="FF000000"/>
            <rFont val="Tahoma"/>
            <family val="2"/>
          </rPr>
          <t>No incluye: Comisiones, cargos por servicios y otros cargos cobrados por los agentes financieros en su labor de intermediación.</t>
        </r>
      </text>
    </comment>
    <comment ref="E506" authorId="0" shapeId="0" xr:uid="{640E02B0-D20A-4B5B-BA16-FDCE27382AE5}">
      <text>
        <r>
          <rPr>
            <sz val="8"/>
            <color indexed="81"/>
            <rFont val="Tahoma"/>
            <family val="2"/>
          </rPr>
          <t>Incluye el pago de lntereses de la deuda pública interna contraída por medio de un título de deuda.</t>
        </r>
      </text>
    </comment>
    <comment ref="E507" authorId="0" shapeId="0" xr:uid="{BB3E710F-3030-4D11-A726-C7310B70F702}">
      <text>
        <r>
          <rPr>
            <sz val="8"/>
            <color indexed="81"/>
            <rFont val="Tahoma"/>
            <family val="2"/>
          </rPr>
          <t>Es el pago de los intereses de la deuda pública interna adquirida por medio de préstamos.</t>
        </r>
      </text>
    </comment>
    <comment ref="E508" authorId="0" shapeId="0" xr:uid="{A40AFA14-483A-4B64-A1DC-3DDFDF30A61C}">
      <text>
        <r>
          <rPr>
            <sz val="8"/>
            <color indexed="81"/>
            <rFont val="Tahoma"/>
            <family val="2"/>
          </rPr>
          <t>Incluye el pago de los intereses correspondientes a otras cuentas por pagar con unidades connacionales.</t>
        </r>
      </text>
    </comment>
    <comment ref="E509" authorId="0" shapeId="0" xr:uid="{D84B08A4-1D74-4054-B896-BB6E4DB7BE77}">
      <text>
        <r>
          <rPr>
            <sz val="8"/>
            <color rgb="FF000000"/>
            <rFont val="Tahoma"/>
            <family val="2"/>
          </rPr>
          <t xml:space="preserve">Corresponde a los pagos realizados por concepto de comisiones y otros cargos cobrados por los agentes financieros en su labor de intermediación.
</t>
        </r>
        <r>
          <rPr>
            <sz val="8"/>
            <color rgb="FF000000"/>
            <rFont val="Tahoma"/>
            <family val="2"/>
          </rPr>
          <t xml:space="preserve">
</t>
        </r>
        <r>
          <rPr>
            <u/>
            <sz val="8"/>
            <color rgb="FF000000"/>
            <rFont val="Tahoma"/>
            <family val="2"/>
          </rPr>
          <t>AHORA SE SEPARAN DE LOS PAGOS DE INTERESES</t>
        </r>
      </text>
    </comment>
    <comment ref="E510" authorId="0" shapeId="0" xr:uid="{132AC486-5468-4DA8-931E-2C0DB7E205FE}">
      <text>
        <r>
          <rPr>
            <sz val="8"/>
            <color indexed="81"/>
            <rFont val="Tahoma"/>
            <family val="2"/>
          </rPr>
          <t>Corresponde al pago de comisiones y otros cargos de la deuda pública interna adquirida por medio de títulos de deuda.</t>
        </r>
      </text>
    </comment>
    <comment ref="E511" authorId="0" shapeId="0" xr:uid="{FEC4D9CA-A1D0-4D7B-8014-54F49FBC7E53}">
      <text>
        <r>
          <rPr>
            <sz val="8"/>
            <color indexed="81"/>
            <rFont val="Tahoma"/>
            <family val="2"/>
          </rPr>
          <t>Incluye el pago de comisiones y otros cargos de la deuda pública interna adquirida a través de préstamos.</t>
        </r>
      </text>
    </comment>
    <comment ref="E512" authorId="0" shapeId="0" xr:uid="{2995CC2A-97E0-4EF5-9C81-B6FF75252B83}">
      <text>
        <r>
          <rPr>
            <sz val="8"/>
            <color indexed="81"/>
            <rFont val="Tahoma"/>
            <family val="2"/>
          </rPr>
          <t>Incluye el pago de las comisiones y otros gastos correspondientes a otras cuentas por pagar con unidades connacionales.</t>
        </r>
      </text>
    </comment>
    <comment ref="E513" authorId="0" shapeId="0" xr:uid="{05015CB6-B8BE-46CC-985E-A0B1600C11C5}">
      <text>
        <r>
          <rPr>
            <sz val="8"/>
            <color indexed="81"/>
            <rFont val="Tahoma"/>
            <family val="2"/>
          </rPr>
          <t>Corresponde a los aportes de recursos al Fondo de Contingencias de las Entidades Estatales creado por la Ley 448 de 1998. Están obligados a realizar estos aportes: La Nación, los establecimientos públicos, las empresas industriales y comerciales del Estado, las sociedades de economía mixta, las unidades administrativas especiales con personería jurídica, las corporaciones autónomas regionales, los departamentos, municipios y distritos, y las empresas de servicios públicos oficiales y mixtos.</t>
        </r>
      </text>
    </comment>
    <comment ref="E514" authorId="0" shapeId="0" xr:uid="{80A52D3F-CE05-4AFC-A19A-A71F168A3A23}">
      <text>
        <r>
          <rPr>
            <sz val="8"/>
            <color indexed="81"/>
            <rFont val="Tahoma"/>
            <family val="2"/>
          </rPr>
          <t>Incluye el pago de las comisiones y otros gastos correspondientes a otras cuentas por pagar con unidades connacionales.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Lelio Rodriguez Pabon</author>
  </authors>
  <commentList>
    <comment ref="B5" authorId="0" shapeId="0" xr:uid="{00000000-0006-0000-0600-000001000000}">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B6" authorId="1" shapeId="0" xr:uid="{00000000-0006-0000-0600-000002000000}">
      <text>
        <r>
          <rPr>
            <sz val="9"/>
            <color indexed="81"/>
            <rFont val="Tahoma"/>
            <family val="2"/>
          </rPr>
          <t>El nombre de la unidad ejecutora se desplegará automáticamente después de seleccionar la sección.</t>
        </r>
      </text>
    </comment>
    <comment ref="L13" authorId="0" shapeId="0" xr:uid="{00000000-0006-0000-0600-000003000000}">
      <text>
        <r>
          <rPr>
            <sz val="10"/>
            <color rgb="FF000000"/>
            <rFont val="Tahoma"/>
            <family val="2"/>
          </rPr>
          <t>Las celdas habilitadas en este concepto (y en otros específicos) contienen comentarios para guiar la clasificación.</t>
        </r>
      </text>
    </comment>
    <comment ref="L15" authorId="2" shapeId="0" xr:uid="{00000000-0006-0000-0600-000004000000}">
      <text>
        <r>
          <rPr>
            <sz val="9"/>
            <color indexed="81"/>
            <rFont val="Tahoma"/>
            <family val="2"/>
          </rPr>
          <t>Aportes al SENA, ICBF, ESAP</t>
        </r>
      </text>
    </comment>
    <comment ref="N21" authorId="2" shapeId="0" xr:uid="{00000000-0006-0000-0600-000005000000}">
      <text>
        <r>
          <rPr>
            <sz val="9"/>
            <color indexed="81"/>
            <rFont val="Tahoma"/>
            <family val="2"/>
          </rPr>
          <t>Elementos militares
de un solo uso</t>
        </r>
      </text>
    </comment>
    <comment ref="K23" authorId="2" shapeId="0" xr:uid="{00000000-0006-0000-0600-000006000000}">
      <text>
        <r>
          <rPr>
            <sz val="9"/>
            <color indexed="81"/>
            <rFont val="Tahoma"/>
            <family val="2"/>
          </rPr>
          <t>Pensiones y programas de asistencia social.</t>
        </r>
      </text>
    </comment>
    <comment ref="L23" authorId="2" shapeId="0" xr:uid="{00000000-0006-0000-0600-000007000000}">
      <text>
        <r>
          <rPr>
            <sz val="9"/>
            <color indexed="81"/>
            <rFont val="Tahoma"/>
            <family val="2"/>
          </rPr>
          <t>A instituciones sin ánimo de lucro, becas, sentencias, entre otros.</t>
        </r>
      </text>
    </comment>
    <comment ref="N23" authorId="2" shapeId="0" xr:uid="{00000000-0006-0000-0600-000008000000}">
      <text>
        <r>
          <rPr>
            <sz val="9"/>
            <color indexed="81"/>
            <rFont val="Tahoma"/>
            <family val="2"/>
          </rPr>
          <t>A productores de mercado que se distribuyen directamente a los hogares</t>
        </r>
      </text>
    </comment>
    <comment ref="L25" authorId="2" shapeId="0" xr:uid="{00000000-0006-0000-0600-000009000000}">
      <text>
        <r>
          <rPr>
            <sz val="9"/>
            <color indexed="81"/>
            <rFont val="Tahoma"/>
            <family val="2"/>
          </rPr>
          <t>Para pago de deuda o intereses.</t>
        </r>
      </text>
    </comment>
    <comment ref="L33" authorId="0" shapeId="0" xr:uid="{00000000-0006-0000-0600-00000A000000}">
      <text>
        <r>
          <rPr>
            <sz val="9"/>
            <color indexed="81"/>
            <rFont val="Tahoma"/>
            <family val="2"/>
          </rPr>
          <t>Impuestos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Daniel Fernando Romero Fandiño</author>
  </authors>
  <commentList>
    <comment ref="A4" authorId="0" shapeId="0" xr:uid="{5419A70B-5E05-4929-8555-9284952F4ACD}">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A5" authorId="1" shapeId="0" xr:uid="{6D8BDBE1-2403-4FF8-80AF-6CEEECEF8509}">
      <text>
        <r>
          <rPr>
            <sz val="9"/>
            <color indexed="81"/>
            <rFont val="Tahoma"/>
            <family val="2"/>
          </rPr>
          <t>El nombre de la unidad ejecutora se desplegará automáticamente después de seleccionar la sección.</t>
        </r>
      </text>
    </comment>
    <comment ref="D9" authorId="2" shapeId="0" xr:uid="{54FFCE7D-25E0-4577-BA5E-1E58CDA96A44}">
      <text>
        <r>
          <rPr>
            <sz val="9"/>
            <color indexed="81"/>
            <rFont val="Tahoma"/>
            <family val="2"/>
          </rPr>
          <t xml:space="preserve">Comprende las remuneraciones pagadas en efectivo o en especie a los empleados vinculados laboralmente con el Estado, como contraprestación por los servicios prestados.
SE COMPONE DE UN SUELDO BÁSICO Y POR LOS DEMÁS PAGOS QUE TIENEN COMO FINALIDAD REMUNERAR EL TRABAJO DEL EMPLEADO. 
</t>
        </r>
      </text>
    </comment>
    <comment ref="W9" authorId="2" shapeId="0" xr:uid="{860348C8-AE2C-4F93-BC10-4B5EB38B9EF6}">
      <text>
        <r>
          <rPr>
            <sz val="9"/>
            <color indexed="81"/>
            <rFont val="Tahoma"/>
            <family val="2"/>
          </rPr>
          <t xml:space="preserve">Corresponde a los gastos del personal vinculado laboralmente con el Estado que la ley  </t>
        </r>
        <r>
          <rPr>
            <b/>
            <sz val="9"/>
            <color indexed="81"/>
            <rFont val="Tahoma"/>
            <family val="2"/>
          </rPr>
          <t>NO</t>
        </r>
        <r>
          <rPr>
            <sz val="9"/>
            <color indexed="81"/>
            <rFont val="Tahoma"/>
            <family val="2"/>
          </rPr>
          <t xml:space="preserve"> </t>
        </r>
        <r>
          <rPr>
            <b/>
            <sz val="9"/>
            <color indexed="81"/>
            <rFont val="Tahoma"/>
            <family val="2"/>
          </rPr>
          <t>RECONOCE</t>
        </r>
        <r>
          <rPr>
            <sz val="9"/>
            <color indexed="81"/>
            <rFont val="Tahoma"/>
            <family val="2"/>
          </rPr>
          <t xml:space="preserve"> como constitutivos de factor salarial. 
Incluye los beneficios que se reconocen a favor de los servidores públicos que solamente constituyen factor, para efectos de determinar el ingreso base de cotización (IBC) del Sistema General de Pensiones, y para la cotización al Sistema General de Seguridad Social en Salud.
</t>
        </r>
      </text>
    </comment>
    <comment ref="AG9" authorId="2" shapeId="0" xr:uid="{90316D16-CBCA-4F92-9D6F-5A361C7AFEF7}">
      <text>
        <r>
          <rPr>
            <sz val="9"/>
            <color indexed="81"/>
            <rFont val="Tahoma"/>
            <family val="2"/>
          </rPr>
          <t>Corresponde a las contribuciones legales que debe hacer una entidad como empleadora, a entidades del sector privado y público.</t>
        </r>
      </text>
    </comment>
    <comment ref="AR9" authorId="2" shapeId="0" xr:uid="{67B6023A-2AD7-42DD-A700-26ACFD8DE2D1}">
      <text>
        <r>
          <rPr>
            <sz val="9"/>
            <color indexed="81"/>
            <rFont val="Tahoma"/>
            <family val="2"/>
          </rPr>
          <t>Comprende las transferencias corrientes que los órganos del PGN hacen directamente a sus empleados para cubrir necesidades derivadas de riesgos sociales. 
INCLUYE  EL RECONOCIMIENTO DE SALARIOS DURANTE</t>
        </r>
        <r>
          <rPr>
            <b/>
            <sz val="9"/>
            <color indexed="81"/>
            <rFont val="Tahoma"/>
            <family val="2"/>
          </rPr>
          <t xml:space="preserve"> PERIODOS DE AUSENCIA DEL TRABAJO DEBIDO A INCAPACIDAD MÉDICA, ACCIDENTES Y LICENCIAS DE MATERNIDAD Y PATERNIDAD </t>
        </r>
        <r>
          <rPr>
            <sz val="9"/>
            <color indexed="81"/>
            <rFont val="Tahoma"/>
            <family val="2"/>
          </rPr>
          <t xml:space="preserve">TENIENDO EN CUENTA QUE LA NATURALEZA ECONÓMICA DE ESTOS GASTOS CONSTITUYEN LA ENTREGA DE RECURSOS POR PARTE DE UNA UNIDAD DE GOBIERNO A SUS EMPLEADOS SIN RECIBIR DE ESTOS NINGUNA CONTRAPRESTACIÓN DE SERVICIOS, SINO CON EL FIN DE CUBRIR UNA NECESIDAD DERIVADA DE UN RIESGO SOCIAL.
</t>
        </r>
      </text>
    </comment>
    <comment ref="D10" authorId="2" shapeId="0" xr:uid="{380F1640-8201-4735-9DB1-2C6A0614E099}">
      <text>
        <r>
          <rPr>
            <sz val="9"/>
            <color indexed="81"/>
            <rFont val="Tahoma"/>
            <family val="2"/>
          </rPr>
          <t>Corresponde a los componentes del salario que son comunes   a todo el personal vinculado laboralmente con el Estado (empleados públicos y trabajadores oficiales), de conformidad con lo señalado en el Decreto Ley 1042 de 1978</t>
        </r>
      </text>
    </comment>
    <comment ref="Q10" authorId="2" shapeId="0" xr:uid="{2DA2B06C-3DA0-43CF-92AF-F56A8A4769EA}">
      <text>
        <r>
          <rPr>
            <sz val="9"/>
            <color indexed="81"/>
            <rFont val="Tahoma"/>
            <family val="2"/>
          </rPr>
          <t xml:space="preserve">Corresponde a los componentes del salario de los sistemas especiales de remuneración, legalmente aprobados, y que se rigen por disposiciones particulares para determinados regímenes laborales.
SE CARACTERIZAN POR NO SER COMUNES A TODOS LOS EMPLEADOS
</t>
        </r>
      </text>
    </comment>
    <comment ref="W10" authorId="2" shapeId="0" xr:uid="{72A11C6F-9519-4AAD-A131-94612E5A83FF}">
      <text>
        <r>
          <rPr>
            <sz val="9"/>
            <color indexed="81"/>
            <rFont val="Tahoma"/>
            <family val="2"/>
          </rPr>
          <t xml:space="preserve">Comprenden  las prestaciones sociales que la ley reconoce a los servidores públicos con el fin de cubrir riesgos o necesidades del trabajador en relación o con motivo de su trabajo.
ESTAS PRESTACIONES </t>
        </r>
        <r>
          <rPr>
            <b/>
            <sz val="9"/>
            <color indexed="81"/>
            <rFont val="Tahoma"/>
            <family val="2"/>
          </rPr>
          <t xml:space="preserve">NO </t>
        </r>
        <r>
          <rPr>
            <sz val="9"/>
            <color indexed="81"/>
            <rFont val="Tahoma"/>
            <family val="2"/>
          </rPr>
          <t>RETRIBUYEN DIRECTAMENTE LOS SERVICIOS PRESTADOS POR LOS TRABAJADORES</t>
        </r>
      </text>
    </comment>
    <comment ref="AA10" authorId="2" shapeId="0" xr:uid="{8AD69E5F-02A4-4600-AEC2-3992C13010F0}">
      <text>
        <r>
          <rPr>
            <sz val="9"/>
            <color indexed="81"/>
            <rFont val="Tahoma"/>
            <family val="2"/>
          </rPr>
          <t xml:space="preserve">Corresponde a las remuneraciones  no constitutivas de factor salarial que reconoce una unidad de gobierno a sus empleados y no se incluyen como "Prestaciones sociales según definición legal"
</t>
        </r>
      </text>
    </comment>
    <comment ref="AG10" authorId="2" shapeId="0" xr:uid="{CF075A75-56E8-4A06-8004-7112E7E94F9A}">
      <text>
        <r>
          <rPr>
            <sz val="9"/>
            <color indexed="81"/>
            <rFont val="Tahoma"/>
            <family val="2"/>
          </rPr>
          <t xml:space="preserve">Es la contribución social a pagar por los empleadores a los fondos de seguridad social en pensiones del Sistema General de Pensiones de conformidad con lo que establece la  Ley 100 de 1993
</t>
        </r>
      </text>
    </comment>
    <comment ref="AH10" authorId="2" shapeId="0" xr:uid="{D26F43EA-7600-4D1A-90AC-3CDD9BCDD71A}">
      <text>
        <r>
          <rPr>
            <sz val="9"/>
            <color indexed="81"/>
            <rFont val="Tahoma"/>
            <family val="2"/>
          </rPr>
          <t>Es la contribución social a pagar por los empleadores a las Entidades Promotoras en Salud - EPS  del Sistema General de Seguridad Social en Salud, para el cubrimiento de riesgos de salud de sus empleados de conformidad con lo que establece la Ley 100 de 1993</t>
        </r>
      </text>
    </comment>
    <comment ref="AI10" authorId="2" shapeId="0" xr:uid="{40AC6EDB-FAA4-4768-B066-5F136D8DE419}">
      <text>
        <r>
          <rPr>
            <sz val="9"/>
            <color indexed="81"/>
            <rFont val="Tahoma"/>
            <family val="2"/>
          </rPr>
          <t>Es la contribución que el empleador está obligado a pagar en razón de un mes de sueldo o jornal por cada año de servicio de su empleado, proporcionalmente fraccionado a favor de un fondo administrador de cesantías.</t>
        </r>
      </text>
    </comment>
    <comment ref="AK10" authorId="2" shapeId="0" xr:uid="{C337E77A-31A7-44D0-B980-D1729281641C}">
      <text>
        <r>
          <rPr>
            <sz val="9"/>
            <color indexed="81"/>
            <rFont val="Tahoma"/>
            <family val="2"/>
          </rPr>
          <t>Es la contribución a pagar por los empleadores a una Administradora de Riesgos Laborales - ARL para el cubrimiento de las prestaciones económicas y asistenciales derivadas de un accidente de trabajo o una enfermedad profesional.</t>
        </r>
      </text>
    </comment>
    <comment ref="AL10" authorId="2" shapeId="0" xr:uid="{53BF322E-3C33-4BF4-8349-133B8221F914}">
      <text>
        <r>
          <rPr>
            <sz val="9"/>
            <color indexed="81"/>
            <rFont val="Tahoma"/>
            <family val="2"/>
          </rPr>
          <t>Es la contribución parafiscal a pagar por todos los patronos y entidades públicas y privadas  al Instituto Colombiano de Bienestar Familiar (ICBF)</t>
        </r>
      </text>
    </comment>
    <comment ref="AM10" authorId="2" shapeId="0" xr:uid="{A04B3250-EB9D-4454-8E5D-70DCAAEC0B97}">
      <text>
        <r>
          <rPr>
            <sz val="9"/>
            <color indexed="81"/>
            <rFont val="Tahoma"/>
            <family val="2"/>
          </rPr>
          <t xml:space="preserve">Es la contribución parafiscal a pagar por la Nación a favor del Servicio Nacional de Aprendizaje (SENA).
</t>
        </r>
      </text>
    </comment>
    <comment ref="D11" authorId="2" shapeId="0" xr:uid="{99CB5E5F-7FF1-45C1-BDB3-171C491ADFB0}">
      <text>
        <r>
          <rPr>
            <sz val="9"/>
            <color indexed="81"/>
            <rFont val="Tahoma"/>
            <family val="2"/>
          </rPr>
          <t>Corresponde a la parte del salario que se mantiene fija y se paga periódicamente, de acuerdo con las funciones, responsabilidades y requisitos.</t>
        </r>
        <r>
          <rPr>
            <b/>
            <sz val="9"/>
            <color indexed="81"/>
            <rFont val="Tahoma"/>
            <family val="2"/>
          </rPr>
          <t xml:space="preserve">
</t>
        </r>
        <r>
          <rPr>
            <b/>
            <sz val="9"/>
            <color indexed="81"/>
            <rFont val="Tahoma"/>
            <family val="2"/>
          </rPr>
          <t xml:space="preserve">
</t>
        </r>
        <r>
          <rPr>
            <sz val="9"/>
            <color indexed="81"/>
            <rFont val="Tahoma"/>
            <family val="2"/>
          </rPr>
          <t xml:space="preserve">EL SUELDO BÁSICO SE PAGA SIN TENER EN CUENTA ADICIONALES DE HORAS EXTRAS, PRIMAS Y OTROS FACTORES EVENTUALES O FIJOS QUE AUMENTEN EL INGRESO DEL EMPLEADO.
</t>
        </r>
      </text>
    </comment>
    <comment ref="F11" authorId="2" shapeId="0" xr:uid="{B3DF3035-09DD-44A3-85A3-180AED125A69}">
      <text>
        <r>
          <rPr>
            <sz val="9"/>
            <color rgb="FF000000"/>
            <rFont val="Tahoma"/>
            <family val="2"/>
          </rPr>
          <t xml:space="preserve">Asignación complementaria del sueldo, que se reconoce excepcional a empleados de alto nivel jerárquico de acuerdo con la importancia de la representación que ostentan. </t>
        </r>
        <r>
          <rPr>
            <b/>
            <sz val="9"/>
            <color rgb="FF000000"/>
            <rFont val="Tahoma"/>
            <family val="2"/>
          </rPr>
          <t xml:space="preserve">
</t>
        </r>
      </text>
    </comment>
    <comment ref="G11" authorId="2" shapeId="0" xr:uid="{972198A9-B268-453B-A610-242AA8126013}">
      <text>
        <r>
          <rPr>
            <sz val="9"/>
            <color indexed="81"/>
            <rFont val="Tahoma"/>
            <family val="2"/>
          </rPr>
          <t xml:space="preserve">Reconocimiento económico a servidores públicos que desempeñen cargos altamente calificados cuyas funciones demanden la aplicación de conocimientos técnicos o científicos.
</t>
        </r>
      </text>
    </comment>
    <comment ref="H11" authorId="2" shapeId="0" xr:uid="{10CEFF69-EAE8-4C50-A5B9-80A42531712E}">
      <text>
        <r>
          <rPr>
            <sz val="9"/>
            <color indexed="81"/>
            <rFont val="Tahoma"/>
            <family val="2"/>
          </rPr>
          <t xml:space="preserve">Corresponde al pago habitual y periódico de una suma de dinero, fijada por Decreto Nacional,  destinada a la provisión de alimento de los empleados públicos, y  de los trabajadores oficiales de determinados niveles salariales .
</t>
        </r>
      </text>
    </comment>
    <comment ref="I11" authorId="2" shapeId="0" xr:uid="{D5C1DAB6-F153-4940-9167-C95F92B4FC77}">
      <text>
        <r>
          <rPr>
            <sz val="9"/>
            <color indexed="81"/>
            <rFont val="Tahoma"/>
            <family val="2"/>
          </rPr>
          <t xml:space="preserve">Comprende el pago que se les hace a los servidores públicos que devenguen un sueldo mensual básico de hasta dos (2) veces el salario mínimo legal vigente 
</t>
        </r>
      </text>
    </comment>
    <comment ref="J11" authorId="2" shapeId="0" xr:uid="{9BB8A3DC-D4FA-433C-882B-92BF628B2632}">
      <text>
        <r>
          <rPr>
            <sz val="9"/>
            <color indexed="81"/>
            <rFont val="Tahoma"/>
            <family val="2"/>
          </rPr>
          <t xml:space="preserve">Corresponde al pago equivalente a 15 días de remuneración que se le reconoce al servidor público por cada año laborado, o proporcionalmente si el funcionario laboró como mínimo por seis meses en la entidad.
</t>
        </r>
      </text>
    </comment>
    <comment ref="K11" authorId="2" shapeId="0" xr:uid="{8F77B8EF-6B6B-4705-A793-E0E77CB5A5F1}">
      <text>
        <r>
          <rPr>
            <sz val="9"/>
            <color rgb="FF000000"/>
            <rFont val="Tahoma"/>
            <family val="2"/>
          </rPr>
          <t xml:space="preserve">Reconocimiento que se hace al empleado cada vez que cumpla un año continúo de labor en una misma entidad y que se paga en un plazo de veinte días después del cumplimiento de los requisitos para recibir la bonificación.
</t>
        </r>
      </text>
    </comment>
    <comment ref="L11" authorId="2" shapeId="0" xr:uid="{5948FF95-4F44-47C1-9185-524B3BB5041B}">
      <text>
        <r>
          <rPr>
            <sz val="9"/>
            <color indexed="81"/>
            <rFont val="Tahoma"/>
            <family val="2"/>
          </rPr>
          <t>Corresponde a la remuneración al trabajo suplementario o realizado en horas adicionales a la jornada ordinaria establecida</t>
        </r>
      </text>
    </comment>
    <comment ref="M11" authorId="2" shapeId="0" xr:uid="{7452D674-D418-4564-B919-348615A290B9}">
      <text>
        <r>
          <rPr>
            <sz val="9"/>
            <color indexed="81"/>
            <rFont val="Tahoma"/>
            <family val="2"/>
          </rPr>
          <t>Reconocimiento que otorga la ley a los empleados públicos y los trabajadores oficiales por haber servido durante todo el año civil.</t>
        </r>
      </text>
    </comment>
    <comment ref="N11" authorId="2" shapeId="0" xr:uid="{61866A56-8CEB-4E03-9803-FE8BF91C5071}">
      <text>
        <r>
          <rPr>
            <sz val="9"/>
            <color indexed="81"/>
            <rFont val="Tahoma"/>
            <family val="2"/>
          </rPr>
          <t>Reconocimiento que otorga la ley a los empleados públicos y los trabajadores oficiales, con el fin de brindarles mayores recursos económicos para gozar del periodo de vacaciones</t>
        </r>
      </text>
    </comment>
    <comment ref="W11" authorId="2" shapeId="0" xr:uid="{94F02EF6-2E08-40F9-825F-3731162BA150}">
      <text>
        <r>
          <rPr>
            <sz val="9"/>
            <color indexed="81"/>
            <rFont val="Tahoma"/>
            <family val="2"/>
          </rPr>
          <t>Reconocimiento en tiempo libre y en dinero al que tiene derecho todo empleado público o trabajador oficial por haberle servido a la administración pública durante un año.</t>
        </r>
      </text>
    </comment>
    <comment ref="X11" authorId="2" shapeId="0" xr:uid="{4002FD7D-C6EB-4819-A60F-98B8EA9A49DD}">
      <text>
        <r>
          <rPr>
            <sz val="9"/>
            <color indexed="81"/>
            <rFont val="Tahoma"/>
            <family val="2"/>
          </rPr>
          <t>Corresponde a la compensación en dinero a la que tiene derecho el empleado público o trabajador oficial por vacaciones causadas, pero no disfrutadas.</t>
        </r>
      </text>
    </comment>
    <comment ref="Y11" authorId="2" shapeId="0" xr:uid="{273991EB-7F7A-4503-8D55-DEA51B736BA7}">
      <text>
        <r>
          <rPr>
            <sz val="9"/>
            <color indexed="81"/>
            <rFont val="Tahoma"/>
            <family val="2"/>
          </rPr>
          <t>Corresponde al pago que se les hace a los empleados públicos por cada período de vacaciones.</t>
        </r>
      </text>
    </comment>
    <comment ref="D12" authorId="2" shapeId="0" xr:uid="{305ECE03-ED42-4F13-92D4-4AFE537BBD04}">
      <text>
        <r>
          <rPr>
            <sz val="9"/>
            <color indexed="81"/>
            <rFont val="Tahoma"/>
            <family val="2"/>
          </rPr>
          <t xml:space="preserve">El sueldo básico mensual debe tener en cuenta el número de cargos por cada grado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Rosa Angelica Blanco Pinzon</author>
    <author>saul</author>
  </authors>
  <commentList>
    <comment ref="B5" authorId="0" shapeId="0" xr:uid="{8C1B29BF-AE3F-4E6D-99A0-91AC33C3A1B0}">
      <text>
        <r>
          <rPr>
            <sz val="9"/>
            <color indexed="81"/>
            <rFont val="Tahoma"/>
            <family val="2"/>
          </rPr>
          <t xml:space="preserve">Haga uso de la lista desplegable para seleccionar la sección respectiva.
En caso de que la unidad ejecutora sea nueva y no aparezca en la lista, por favor enviar un correo a </t>
        </r>
        <r>
          <rPr>
            <u/>
            <sz val="9"/>
            <color indexed="81"/>
            <rFont val="Tahoma"/>
            <family val="2"/>
          </rPr>
          <t>proyecto_presupuesto@minhacienda.gov.co</t>
        </r>
        <r>
          <rPr>
            <sz val="9"/>
            <color indexed="81"/>
            <rFont val="Tahoma"/>
            <family val="2"/>
          </rPr>
          <t xml:space="preserve"> dando a conocer el caso específico para remitir un nuevo formulario. </t>
        </r>
      </text>
    </comment>
    <comment ref="B6" authorId="1" shapeId="0" xr:uid="{E81A8EFE-4751-45B3-A50E-C74A79C986A4}">
      <text>
        <r>
          <rPr>
            <sz val="9"/>
            <color indexed="81"/>
            <rFont val="Tahoma"/>
            <family val="2"/>
          </rPr>
          <t>El nombre de la unidad ejecutora se desplegará automáticamente después de seleccionar la sección.</t>
        </r>
      </text>
    </comment>
  </commentList>
</comments>
</file>

<file path=xl/sharedStrings.xml><?xml version="1.0" encoding="utf-8"?>
<sst xmlns="http://schemas.openxmlformats.org/spreadsheetml/2006/main" count="2907" uniqueCount="932">
  <si>
    <t xml:space="preserve">MINISTERIO DE HACIENDA Y CRÉDITO PÚBLICO </t>
  </si>
  <si>
    <t xml:space="preserve">Ingresos corrientes </t>
  </si>
  <si>
    <t>Ingresos no tributarios</t>
  </si>
  <si>
    <t>Contribuciones</t>
  </si>
  <si>
    <t>Venta de bienes y servicios</t>
  </si>
  <si>
    <t>Ventas incidentales de establecimiento no de mercado</t>
  </si>
  <si>
    <t>Transferencias corrientes</t>
  </si>
  <si>
    <t xml:space="preserve">Recursos de capital </t>
  </si>
  <si>
    <t xml:space="preserve">Disposición de activos financieros </t>
  </si>
  <si>
    <t>Excedentes financieros</t>
  </si>
  <si>
    <t>Rendimientos financieros</t>
  </si>
  <si>
    <t>Recursos de crédito externo</t>
  </si>
  <si>
    <t>Bancos comerciales</t>
  </si>
  <si>
    <t>Inversionistas</t>
  </si>
  <si>
    <t>Entidades de fomento</t>
  </si>
  <si>
    <t>Gobiernos</t>
  </si>
  <si>
    <t>Organismos multilaterales</t>
  </si>
  <si>
    <t>Proveedores</t>
  </si>
  <si>
    <t>Otras instituciones financieras</t>
  </si>
  <si>
    <t>Recursos de crédito interno</t>
  </si>
  <si>
    <t xml:space="preserve">Operaciones  financieras ordinarias </t>
  </si>
  <si>
    <t>Transferencias de capital</t>
  </si>
  <si>
    <t>Donaciones</t>
  </si>
  <si>
    <t>Indemnizaciones relacionadas con seguros no de vida</t>
  </si>
  <si>
    <t>Reembolso fondo de contingencias</t>
  </si>
  <si>
    <t>Dividendos y utilidades por otras inversiones de capital</t>
  </si>
  <si>
    <t>Recursos del balance</t>
  </si>
  <si>
    <t>Reintegros y otros recursos no apropiados</t>
  </si>
  <si>
    <t>2</t>
  </si>
  <si>
    <t>Nivel</t>
  </si>
  <si>
    <t>Concepto</t>
  </si>
  <si>
    <t>Ingresos estimados (t)
1</t>
  </si>
  <si>
    <t>Ingresos estimados (t+1)
2</t>
  </si>
  <si>
    <t>SECCIÓN</t>
  </si>
  <si>
    <t>TIPO DE INGRESO REGISTRADO</t>
  </si>
  <si>
    <t>RESUMEN PRESUPUESTO DE INGRESOS</t>
  </si>
  <si>
    <t>Ingresos Corrientes</t>
  </si>
  <si>
    <t>Recursos de Capital</t>
  </si>
  <si>
    <t>Dirección General del Presupuesto Público Nacional</t>
  </si>
  <si>
    <t>Adquisición de activos no financieros</t>
  </si>
  <si>
    <t>Sentencias y conciliaciones</t>
  </si>
  <si>
    <t xml:space="preserve">Entidades financieras </t>
  </si>
  <si>
    <t>Derechos económicos por uso de recursos naturales</t>
  </si>
  <si>
    <t>Adquisiciones diferentes de activos</t>
  </si>
  <si>
    <t xml:space="preserve">Disposición de activos </t>
  </si>
  <si>
    <t xml:space="preserve">Disposición de activos no financieros </t>
  </si>
  <si>
    <t>Recuperación de cartera - Préstamos</t>
  </si>
  <si>
    <t>UNIDAD EJECUTORA</t>
  </si>
  <si>
    <t>ANTEPROYECTO DE PRESUPUESTO DE INGRESO - VIGENCIA</t>
  </si>
  <si>
    <t>ESTABLECIMIENTOS PÚBLICOS</t>
  </si>
  <si>
    <t>Base legal/Justificación</t>
  </si>
  <si>
    <t xml:space="preserve">Contribuciones sociales </t>
  </si>
  <si>
    <t>Multas, sanciones e intereses de mora</t>
  </si>
  <si>
    <t>01</t>
  </si>
  <si>
    <t>02</t>
  </si>
  <si>
    <t>03</t>
  </si>
  <si>
    <t>04</t>
  </si>
  <si>
    <t>05</t>
  </si>
  <si>
    <t>06</t>
  </si>
  <si>
    <t>07</t>
  </si>
  <si>
    <t>08</t>
  </si>
  <si>
    <t>09</t>
  </si>
  <si>
    <t>10</t>
  </si>
  <si>
    <t>11</t>
  </si>
  <si>
    <t>12</t>
  </si>
  <si>
    <t>13</t>
  </si>
  <si>
    <t>Transferencias de otras unidades de gobierno</t>
  </si>
  <si>
    <t>Recursos por bienes mostrencos y vocaciones hereditarias</t>
  </si>
  <si>
    <t>Tasas y derechos administrativos</t>
  </si>
  <si>
    <t>Recursos de terceros en consignación</t>
  </si>
  <si>
    <t>Devolución IVA - Instituciones de Educación Superior</t>
  </si>
  <si>
    <t>Aportes Nación</t>
  </si>
  <si>
    <t>Otras unidades de gobierno</t>
  </si>
  <si>
    <t>Establecimientos Públicos</t>
  </si>
  <si>
    <t>Depósito en prenda</t>
  </si>
  <si>
    <t>COD</t>
  </si>
  <si>
    <t>Recursos de la entidad</t>
  </si>
  <si>
    <t>Intereses por préstamos</t>
  </si>
  <si>
    <t>Contribuciones asociadas a la nómina</t>
  </si>
  <si>
    <t xml:space="preserve">Contribuciones diversas </t>
  </si>
  <si>
    <t>TOTAL INGRESOS VIGENCIA</t>
  </si>
  <si>
    <t>RECURSOS PROPIOS DEL ESTABLECIMIENTO PÚBLICO</t>
  </si>
  <si>
    <t>Ventas de establecimiento de mercado</t>
  </si>
  <si>
    <t>Formulario 1.1 Anteproyecto Ingresos - Establecimientos Públicos</t>
  </si>
  <si>
    <t>Formulario 3. Clasificación económica de los gastos de funcionamiento</t>
  </si>
  <si>
    <t>CLASIFICADOR PRESUPUESTAL</t>
  </si>
  <si>
    <t>CLASIFICADOR ECONÓMICO</t>
  </si>
  <si>
    <t>A</t>
  </si>
  <si>
    <t>FUENTE FINANCIACIÓN</t>
  </si>
  <si>
    <t>GASTOS</t>
  </si>
  <si>
    <t>ACTIVOS NO FINANCIEROS</t>
  </si>
  <si>
    <t>ACTIVOS FINANCIEROS</t>
  </si>
  <si>
    <t>CONCEPTO</t>
  </si>
  <si>
    <r>
      <t xml:space="preserve">VALOR CLASIFICADOR        </t>
    </r>
    <r>
      <rPr>
        <b/>
        <sz val="8"/>
        <color indexed="8"/>
        <rFont val="Arial"/>
        <family val="2"/>
      </rPr>
      <t>APORTES NACIÓN</t>
    </r>
  </si>
  <si>
    <r>
      <t xml:space="preserve">VALOR CLASIFICADOR  </t>
    </r>
    <r>
      <rPr>
        <b/>
        <sz val="8"/>
        <color indexed="8"/>
        <rFont val="Arial"/>
        <family val="2"/>
      </rPr>
      <t>RECURSOS PROPIOS</t>
    </r>
  </si>
  <si>
    <t>REMUNERACIÓN A LOS EMPLEADOS</t>
  </si>
  <si>
    <t>COMPRA DE BIENES Y SERVICIOS</t>
  </si>
  <si>
    <t>INTERESES</t>
  </si>
  <si>
    <t>SUBSIDIOS</t>
  </si>
  <si>
    <t>DONACIONES</t>
  </si>
  <si>
    <t>PRESTACIONES SOCIALES</t>
  </si>
  <si>
    <t>OTROS GASTOS</t>
  </si>
  <si>
    <t>ACTIVOS FIJOS</t>
  </si>
  <si>
    <t>EXISTENCIAS</t>
  </si>
  <si>
    <t>OBJETOS DE VALOR
Y
ACTIVOS NO PRODUCIDOS</t>
  </si>
  <si>
    <t>ADQUISICIÓN ACTIVOS FINANCIEROS</t>
  </si>
  <si>
    <t>GASTOS DE FUNCIONAMIENTO</t>
  </si>
  <si>
    <t xml:space="preserve">          GASTOS DE PERSONAL</t>
  </si>
  <si>
    <t xml:space="preserve">          ADQUISICIÓN DE BIENES  Y SERVICIOS</t>
  </si>
  <si>
    <t xml:space="preserve">          TRANSFERENCIAS CORRIENTES</t>
  </si>
  <si>
    <t xml:space="preserve">            TRANSFERENCIA DE CAPITAL</t>
  </si>
  <si>
    <t xml:space="preserve">          GASTOS DE COMERCIALIZACIÓN Y PRODUCCIÓN</t>
  </si>
  <si>
    <t xml:space="preserve">          ADQUISICIÓN DE ACTIVOS FINANCIEROS</t>
  </si>
  <si>
    <t xml:space="preserve">          DISMINUCIÓN DE PASIVOS</t>
  </si>
  <si>
    <t>ANTEPROYECTO CLASIFICACIÓN ECONÓMICA DE LOS GASTOS DE FUNCIONAMIENTO - VIGENCIA</t>
  </si>
  <si>
    <r>
      <t xml:space="preserve">VALOR CLASIFICADOR POR OBJETO
</t>
    </r>
    <r>
      <rPr>
        <b/>
        <sz val="8"/>
        <color indexed="8"/>
        <rFont val="Arial"/>
        <family val="2"/>
      </rPr>
      <t>TOTAL</t>
    </r>
  </si>
  <si>
    <r>
      <rPr>
        <sz val="8"/>
        <color indexed="8"/>
        <rFont val="Arial"/>
        <family val="2"/>
      </rPr>
      <t xml:space="preserve">VALOR CLASIFICADOR ECONÓMICO
</t>
    </r>
    <r>
      <rPr>
        <b/>
        <sz val="8"/>
        <color indexed="8"/>
        <rFont val="Arial"/>
        <family val="2"/>
      </rPr>
      <t xml:space="preserve">TOTAL </t>
    </r>
  </si>
  <si>
    <t xml:space="preserve">          TRIBUTOS, MULTAS, SANCIONES E INTERESES DE  MORA</t>
  </si>
  <si>
    <t>02.01</t>
  </si>
  <si>
    <t>02.02</t>
  </si>
  <si>
    <t>B</t>
  </si>
  <si>
    <t>C</t>
  </si>
  <si>
    <t>D</t>
  </si>
  <si>
    <t>E</t>
  </si>
  <si>
    <t>F</t>
  </si>
  <si>
    <t>G</t>
  </si>
  <si>
    <t>H</t>
  </si>
  <si>
    <t>I</t>
  </si>
  <si>
    <t>J</t>
  </si>
  <si>
    <t>K</t>
  </si>
  <si>
    <t>L</t>
  </si>
  <si>
    <t>M</t>
  </si>
  <si>
    <t>N</t>
  </si>
  <si>
    <t>P</t>
  </si>
  <si>
    <t>Q</t>
  </si>
  <si>
    <t>O</t>
  </si>
  <si>
    <t>INSTRUCCIONES</t>
  </si>
  <si>
    <t>La tarea consiste en desagregar el monto presupuestal, en todos y cada uno de los conceptos del clasificador económico.</t>
  </si>
  <si>
    <t>El monto presupuestal se debe incluir en las columnas C o D.</t>
  </si>
  <si>
    <t>Al final del ejercicio, los valores de las columnas E y Q, deben ser iguales.</t>
  </si>
  <si>
    <r>
      <t xml:space="preserve">El concepto económico </t>
    </r>
    <r>
      <rPr>
        <b/>
        <sz val="8"/>
        <color indexed="8"/>
        <rFont val="Arial"/>
        <family val="2"/>
      </rPr>
      <t xml:space="preserve">Donaciones </t>
    </r>
    <r>
      <rPr>
        <sz val="8"/>
        <color indexed="8"/>
        <rFont val="Arial"/>
        <family val="2"/>
      </rPr>
      <t xml:space="preserve">son transferencias sin contrapartida, total o parcial, </t>
    </r>
    <r>
      <rPr>
        <b/>
        <sz val="8"/>
        <color indexed="8"/>
        <rFont val="Arial"/>
        <family val="2"/>
      </rPr>
      <t>a otras unidades</t>
    </r>
    <r>
      <rPr>
        <sz val="8"/>
        <color indexed="8"/>
        <rFont val="Arial"/>
        <family val="2"/>
      </rPr>
      <t xml:space="preserve"> de gobierno o a organismos internacionales y que no cumplen ocn la definición de impuesto, subsidio o contribución social.</t>
    </r>
  </si>
  <si>
    <t>El formulario presenta los conceptos de los gastos de funcionamiento desde el punto de vista presupuestal, columna B - Filas 15-34, y económico, columnas F-P, Filas 11 y 13.</t>
  </si>
  <si>
    <t>El monto económico se debe incluir en las columnas F, G, H, I, J, k ó L si corresponden a gastos propiamente dichos, en las columnas M, N u O si corresponde su uso a la adquisición de activos no financieros, o finalmente en la columna P si se trata de la adquisición de un activo financiero.</t>
  </si>
  <si>
    <r>
      <t xml:space="preserve">Los </t>
    </r>
    <r>
      <rPr>
        <b/>
        <sz val="8"/>
        <color indexed="8"/>
        <rFont val="Arial"/>
        <family val="2"/>
      </rPr>
      <t>Gastos de personal</t>
    </r>
    <r>
      <rPr>
        <sz val="8"/>
        <color indexed="8"/>
        <rFont val="Arial"/>
        <family val="2"/>
      </rPr>
      <t xml:space="preserve"> se refieren a los pagos realizados a un servidor público y que surgen de la relación empleador- empleado.</t>
    </r>
  </si>
  <si>
    <r>
      <t xml:space="preserve">Las </t>
    </r>
    <r>
      <rPr>
        <b/>
        <sz val="8"/>
        <color indexed="8"/>
        <rFont val="Arial"/>
        <family val="2"/>
      </rPr>
      <t>Transferencias corrientes</t>
    </r>
    <r>
      <rPr>
        <sz val="8"/>
        <color indexed="8"/>
        <rFont val="Arial"/>
        <family val="2"/>
      </rPr>
      <t xml:space="preserve"> son efectuadas con base legal por las entidades, sin recibir a cambio ningún bien, servicio o activo como contrapartida directa. Incluye las subvenciones, prestaciones sociales, las sentencias y conciliaciones, entre otros conceptos.</t>
    </r>
  </si>
  <si>
    <r>
      <t xml:space="preserve">Las </t>
    </r>
    <r>
      <rPr>
        <b/>
        <sz val="8"/>
        <color indexed="8"/>
        <rFont val="Arial"/>
        <family val="2"/>
      </rPr>
      <t>Transferencias de capital</t>
    </r>
    <r>
      <rPr>
        <sz val="8"/>
        <color indexed="8"/>
        <rFont val="Arial"/>
        <family val="2"/>
      </rPr>
      <t>, a diferencia de las corrientes, condicionan al receptor a la adquisición de un activo o al pago de un pasivo.</t>
    </r>
  </si>
  <si>
    <r>
      <t xml:space="preserve">Los </t>
    </r>
    <r>
      <rPr>
        <b/>
        <sz val="8"/>
        <color indexed="8"/>
        <rFont val="Arial"/>
        <family val="2"/>
      </rPr>
      <t>Gastos de comercialización y producción</t>
    </r>
    <r>
      <rPr>
        <sz val="8"/>
        <color indexed="8"/>
        <rFont val="Arial"/>
        <family val="2"/>
      </rPr>
      <t xml:space="preserve"> contienen los insumos necesario para realización de estas actividades por la entidad</t>
    </r>
  </si>
  <si>
    <r>
      <t xml:space="preserve">La </t>
    </r>
    <r>
      <rPr>
        <b/>
        <sz val="8"/>
        <color indexed="8"/>
        <rFont val="Arial"/>
        <family val="2"/>
      </rPr>
      <t>Adquisición de bienes y servicios</t>
    </r>
    <r>
      <rPr>
        <sz val="8"/>
        <color indexed="8"/>
        <rFont val="Arial"/>
        <family val="2"/>
      </rPr>
      <t xml:space="preserve"> corresponde a los necesarios para el cumplimiento de las funciones de la entidad. 
La</t>
    </r>
    <r>
      <rPr>
        <b/>
        <sz val="8"/>
        <color indexed="8"/>
        <rFont val="Arial"/>
        <family val="2"/>
      </rPr>
      <t xml:space="preserve"> Adquisición de activos no financieros</t>
    </r>
    <r>
      <rPr>
        <sz val="8"/>
        <color indexed="8"/>
        <rFont val="Arial"/>
        <family val="2"/>
      </rPr>
      <t xml:space="preserve"> incluye activos fijos, objetos de valor y activos no producidos;
Las </t>
    </r>
    <r>
      <rPr>
        <b/>
        <sz val="8"/>
        <color indexed="8"/>
        <rFont val="Arial"/>
        <family val="2"/>
      </rPr>
      <t>Adquisiciones diferentes de activos</t>
    </r>
    <r>
      <rPr>
        <sz val="8"/>
        <color indexed="8"/>
        <rFont val="Arial"/>
        <family val="2"/>
      </rPr>
      <t xml:space="preserve"> incluyen la compra de materiales y suministros y la adquisición de servicios.</t>
    </r>
  </si>
  <si>
    <r>
      <t xml:space="preserve">La </t>
    </r>
    <r>
      <rPr>
        <b/>
        <sz val="8"/>
        <color indexed="8"/>
        <rFont val="Arial"/>
        <family val="2"/>
      </rPr>
      <t>Disminución de pasivos</t>
    </r>
    <r>
      <rPr>
        <sz val="8"/>
        <color indexed="8"/>
        <rFont val="Arial"/>
        <family val="2"/>
      </rPr>
      <t xml:space="preserve"> corresponde a obligaciones de gasto sustentadas en el recaudo previo de los recursos. Incluye cesantías, devolución del ahorro voluntario de los trabajadores y de depósitos en prenda.</t>
    </r>
  </si>
  <si>
    <r>
      <t xml:space="preserve">Los </t>
    </r>
    <r>
      <rPr>
        <b/>
        <sz val="8"/>
        <color indexed="8"/>
        <rFont val="Arial"/>
        <family val="2"/>
      </rPr>
      <t>Tributos, multas, sanciones e intereses de mora</t>
    </r>
    <r>
      <rPr>
        <sz val="8"/>
        <color indexed="8"/>
        <rFont val="Arial"/>
        <family val="2"/>
      </rPr>
      <t xml:space="preserve"> incluyen los pagos por impuestos, contribuciones, estampillas y tasas y derechos administrativos.</t>
    </r>
  </si>
  <si>
    <t>Gastos</t>
  </si>
  <si>
    <r>
      <t xml:space="preserve">El concepto económico </t>
    </r>
    <r>
      <rPr>
        <b/>
        <sz val="8"/>
        <color indexed="8"/>
        <rFont val="Arial"/>
        <family val="2"/>
      </rPr>
      <t>Remuneraciones</t>
    </r>
    <r>
      <rPr>
        <sz val="8"/>
        <color indexed="8"/>
        <rFont val="Arial"/>
        <family val="2"/>
      </rPr>
      <t xml:space="preserve"> se refiere a los pagos realizados a una persona y que surgen de la relación empleador- empleado. Incluye los sueldos y salarios, y las contribuciones sociales.</t>
    </r>
  </si>
  <si>
    <r>
      <t xml:space="preserve">El concepto económico </t>
    </r>
    <r>
      <rPr>
        <b/>
        <sz val="8"/>
        <color indexed="8"/>
        <rFont val="Arial"/>
        <family val="2"/>
      </rPr>
      <t>Intereses</t>
    </r>
    <r>
      <rPr>
        <sz val="8"/>
        <color indexed="8"/>
        <rFont val="Arial"/>
        <family val="2"/>
      </rPr>
      <t xml:space="preserve"> hace referencia a los gastos en que incurre la entidad por utilizar recursos obtenidos en préstamo.</t>
    </r>
  </si>
  <si>
    <r>
      <t xml:space="preserve">El concepto económico </t>
    </r>
    <r>
      <rPr>
        <b/>
        <sz val="8"/>
        <color indexed="8"/>
        <rFont val="Arial"/>
        <family val="2"/>
      </rPr>
      <t xml:space="preserve">Subsidios </t>
    </r>
    <r>
      <rPr>
        <sz val="8"/>
        <color indexed="8"/>
        <rFont val="Arial"/>
        <family val="2"/>
      </rPr>
      <t xml:space="preserve">hace referencia a transferencias sin contrapartida, total o parcial, que se hacen a las </t>
    </r>
    <r>
      <rPr>
        <b/>
        <sz val="8"/>
        <color indexed="8"/>
        <rFont val="Arial"/>
        <family val="2"/>
      </rPr>
      <t>empresas</t>
    </r>
    <r>
      <rPr>
        <sz val="8"/>
        <color indexed="8"/>
        <rFont val="Arial"/>
        <family val="2"/>
      </rPr>
      <t xml:space="preserve"> en función de los niveles de actividad productiva o de los precios de los bienes y servicios que producen, venden, exportan o importan.</t>
    </r>
  </si>
  <si>
    <r>
      <t xml:space="preserve">El concepto económico </t>
    </r>
    <r>
      <rPr>
        <b/>
        <sz val="8"/>
        <color indexed="8"/>
        <rFont val="Arial"/>
        <family val="2"/>
      </rPr>
      <t>Compra de bienes y servicios</t>
    </r>
    <r>
      <rPr>
        <sz val="8"/>
        <color indexed="8"/>
        <rFont val="Arial"/>
        <family val="2"/>
      </rPr>
      <t xml:space="preserve"> comprende los utilizados por la entidad para desarrollar su objeto misional. No incluye los activos fijos, los que adquiera y distribuya sin transformación, los que adquiere para formación de capital por cuenta propia ni los objetos de valor.</t>
    </r>
  </si>
  <si>
    <r>
      <t xml:space="preserve">El concepto económico </t>
    </r>
    <r>
      <rPr>
        <b/>
        <sz val="8"/>
        <color indexed="8"/>
        <rFont val="Arial"/>
        <family val="2"/>
      </rPr>
      <t>Prestaciones sociales</t>
    </r>
    <r>
      <rPr>
        <sz val="8"/>
        <color indexed="8"/>
        <rFont val="Arial"/>
        <family val="2"/>
      </rPr>
      <t xml:space="preserve"> son transferencias a los hogares para atender necesidades que surgen de riesgos sociales en salud, empleo, vivienda, educación, edad y pensión. Corresponden a prestaciones de seguridad social, asistencia social y las relacionadas con el empleo.</t>
    </r>
  </si>
  <si>
    <r>
      <t xml:space="preserve">El concepto económico </t>
    </r>
    <r>
      <rPr>
        <b/>
        <sz val="8"/>
        <color indexed="8"/>
        <rFont val="Arial"/>
        <family val="2"/>
      </rPr>
      <t>Otros gastos</t>
    </r>
    <r>
      <rPr>
        <sz val="8"/>
        <color indexed="8"/>
        <rFont val="Arial"/>
        <family val="2"/>
      </rPr>
      <t xml:space="preserve">  comprenden los de la propiedad (como dividendos, excedentes a Nación), transferencias no clasificadas en otra parte, pago de primas, tasas e indemnizaciones. </t>
    </r>
  </si>
  <si>
    <t>Activos financieros</t>
  </si>
  <si>
    <r>
      <t xml:space="preserve">El concepto económico </t>
    </r>
    <r>
      <rPr>
        <b/>
        <sz val="8"/>
        <color indexed="8"/>
        <rFont val="Arial"/>
        <family val="2"/>
      </rPr>
      <t>Adquisición de activos financieros</t>
    </r>
    <r>
      <rPr>
        <sz val="8"/>
        <color indexed="8"/>
        <rFont val="Arial"/>
        <family val="2"/>
      </rPr>
      <t xml:space="preserve"> se refiere a la compra de derechos financieros, por ejemplo: acciones, bonos y TES. Incluye la concesión de préstamos.</t>
    </r>
  </si>
  <si>
    <r>
      <t xml:space="preserve">La </t>
    </r>
    <r>
      <rPr>
        <b/>
        <sz val="8"/>
        <color indexed="8"/>
        <rFont val="Arial"/>
        <family val="2"/>
      </rPr>
      <t>Adquisición de activos financieros</t>
    </r>
    <r>
      <rPr>
        <sz val="8"/>
        <color indexed="8"/>
        <rFont val="Arial"/>
        <family val="2"/>
      </rPr>
      <t xml:space="preserve"> se refiere a la compra de derechos financieros, por ejemplo: acciones, bonos,  y TES. Incluye la concesión de préstamos.</t>
    </r>
  </si>
  <si>
    <t>Activos no financieros</t>
  </si>
  <si>
    <r>
      <t xml:space="preserve">El concepto económico </t>
    </r>
    <r>
      <rPr>
        <b/>
        <sz val="8"/>
        <color indexed="8"/>
        <rFont val="Arial"/>
        <family val="2"/>
      </rPr>
      <t xml:space="preserve">Activos fijos </t>
    </r>
    <r>
      <rPr>
        <sz val="8"/>
        <color indexed="8"/>
        <rFont val="Arial"/>
        <family val="2"/>
      </rPr>
      <t>hace referencia a activos producidos que se utilizan repetida o continuamente en procesos de producción durante más de un año.</t>
    </r>
  </si>
  <si>
    <r>
      <t xml:space="preserve">El concepto económico </t>
    </r>
    <r>
      <rPr>
        <b/>
        <sz val="8"/>
        <color indexed="8"/>
        <rFont val="Arial"/>
        <family val="2"/>
      </rPr>
      <t>Existencias</t>
    </r>
    <r>
      <rPr>
        <sz val="8"/>
        <color indexed="8"/>
        <rFont val="Arial"/>
        <family val="2"/>
      </rPr>
      <t xml:space="preserve"> hace referencia a los activos producidos que han entrado en existencia en el período actual o en un período anterior, y que se mantienen para ser vendidos, utilizados en la producción o destinados a otro uso en una fecha posterior.</t>
    </r>
  </si>
  <si>
    <r>
      <t xml:space="preserve">El concepto económico </t>
    </r>
    <r>
      <rPr>
        <b/>
        <sz val="8"/>
        <color indexed="8"/>
        <rFont val="Arial"/>
        <family val="2"/>
      </rPr>
      <t xml:space="preserve">Objetos de Valor </t>
    </r>
    <r>
      <rPr>
        <sz val="8"/>
        <color indexed="8"/>
        <rFont val="Arial"/>
        <family val="2"/>
      </rPr>
      <t xml:space="preserve">hace referencia a bienes de considerable valor que no se usan para fines de producción o consumo, sino que se mantienen a lo largo del tiempo principalmente como depósitos de valor;  por su parte, los </t>
    </r>
    <r>
      <rPr>
        <b/>
        <sz val="8"/>
        <color indexed="8"/>
        <rFont val="Arial"/>
        <family val="2"/>
      </rPr>
      <t>Activos no producidos</t>
    </r>
    <r>
      <rPr>
        <sz val="8"/>
        <color indexed="8"/>
        <rFont val="Arial"/>
        <family val="2"/>
      </rPr>
      <t xml:space="preserve"> incluyen las tierras y terrenos, los yacimientos de minerales del subsuelo, los peces en los mares abiertos pero territoriales y el espectro radial y las creaciones de la sociedad.</t>
    </r>
  </si>
  <si>
    <t>Multas y sanciones</t>
  </si>
  <si>
    <t>Intereses de mora</t>
  </si>
  <si>
    <t>(diligenciar en pesos)</t>
  </si>
  <si>
    <t>Contribución - Comisión de regulación de comunicaciones</t>
  </si>
  <si>
    <t>Recursos de terceros</t>
  </si>
  <si>
    <t>Compensación UPC - SSS</t>
  </si>
  <si>
    <t>Compensación UPC</t>
  </si>
  <si>
    <t>Compensación promoción y prevención</t>
  </si>
  <si>
    <t>Compensación prestaciones económicas (licencias e incapacidades)</t>
  </si>
  <si>
    <t>Cuenta de alto costo</t>
  </si>
  <si>
    <t>Mercancias aprehendidas, decomisadas o abandonadas</t>
  </si>
  <si>
    <t>Servicios de tecnologías de salud no financiados con  UPC y no excluidos del SGSSS</t>
  </si>
  <si>
    <t>230800</t>
  </si>
  <si>
    <t>artículo 24 de la ley 1341 de 2009, modificado por el artículo 20 de la Ley 1978 de 2019, y literal g) del artículo mencionado.</t>
  </si>
  <si>
    <t>MINISTERIO DE HACIENDA Y CRÉDITO PÚBLICO</t>
  </si>
  <si>
    <t>Formulario 1.1A Cálculo de ingresos corrientes por productos - Establecimientos Públicos</t>
  </si>
  <si>
    <t xml:space="preserve">CÁLCULO DE LOS INGRESOS CORRIENTES POR PRODUCTO - VIGENCIA </t>
  </si>
  <si>
    <t>Producto</t>
  </si>
  <si>
    <t>Clasificación Central de Producto</t>
  </si>
  <si>
    <t>Vigencia anterior (t-1)</t>
  </si>
  <si>
    <t>Vigencia en curso (t)</t>
  </si>
  <si>
    <t>Próxima Vigencia (t+1)</t>
  </si>
  <si>
    <t>Unidad de</t>
  </si>
  <si>
    <t>Cantidades</t>
  </si>
  <si>
    <t>Precio</t>
  </si>
  <si>
    <t>Ingreso Año</t>
  </si>
  <si>
    <t>Precio Promedio Unidad</t>
  </si>
  <si>
    <t>Ingreso</t>
  </si>
  <si>
    <t>medida</t>
  </si>
  <si>
    <t>Año</t>
  </si>
  <si>
    <t>Promedio</t>
  </si>
  <si>
    <t>Factor de</t>
  </si>
  <si>
    <t>Cantidad</t>
  </si>
  <si>
    <t>(t+1)</t>
  </si>
  <si>
    <t>Unidad</t>
  </si>
  <si>
    <t>Incremento</t>
  </si>
  <si>
    <t>Base Cero</t>
  </si>
  <si>
    <t>6=5X4</t>
  </si>
  <si>
    <t>9=7X8</t>
  </si>
  <si>
    <t>11=7X10</t>
  </si>
  <si>
    <t>13=8X12</t>
  </si>
  <si>
    <t>14=11X13</t>
  </si>
  <si>
    <t>15=8X11</t>
  </si>
  <si>
    <t>1.02. INGRESOS NO TRIBUTARIOS</t>
  </si>
  <si>
    <t>1.02.1. CONTRIBUCIONES</t>
  </si>
  <si>
    <t>1.02.1.01. Contribuciones sociales</t>
  </si>
  <si>
    <t>Subtotal producto 1</t>
  </si>
  <si>
    <t>1.02.1.02. Contribuciones asociadas a la nómina</t>
  </si>
  <si>
    <t>Subtotal producto 2</t>
  </si>
  <si>
    <t>1.02.1.04. Contribuciones diversas</t>
  </si>
  <si>
    <t>1.02.1.04.01. Contribución - Comisión de regulación de comunicaciones</t>
  </si>
  <si>
    <t>Subtotal producto 3</t>
  </si>
  <si>
    <t>1.02.2. TASAS Y DERECHOS ADMINISTRATIVOS</t>
  </si>
  <si>
    <t xml:space="preserve">1.02.3. MULTAS, SANCIONES E INTERESES DE MORA </t>
  </si>
  <si>
    <t>1.02.3.01. Multas y sanciones</t>
  </si>
  <si>
    <t>1.02.3.02. Intereses de mora</t>
  </si>
  <si>
    <t>1.02.4. DERECHOS ECONÓMICOS POR USO DE RECURSOS NATURALES</t>
  </si>
  <si>
    <t>1.02.5. VENTA DE BIENES Y SERVICIOS</t>
  </si>
  <si>
    <t>1.02.5.01. Ventas de establecimiento de mercado</t>
  </si>
  <si>
    <t>1.02.5.02. Ventas incidentales de establecimiento no de mercado</t>
  </si>
  <si>
    <t>1.02.6. TRANSFERENCIAS CORRIENTES</t>
  </si>
  <si>
    <t>Formulario 2. Anteproyecto Presupuesto de Gastos</t>
  </si>
  <si>
    <t>ANTEPROYECTO DE PRESUPUESTO DE GASTOS  - VIGENCIA</t>
  </si>
  <si>
    <t>Clasificación</t>
  </si>
  <si>
    <t>Proyectado vigencia en curso (t)</t>
  </si>
  <si>
    <t>Gastos programados (t+1)</t>
  </si>
  <si>
    <t>Vigencias Futuras aprobadas</t>
  </si>
  <si>
    <t>Observaciones</t>
  </si>
  <si>
    <t>Cta</t>
  </si>
  <si>
    <t>Subcta</t>
  </si>
  <si>
    <t>Obj gasto</t>
  </si>
  <si>
    <t>Ord</t>
  </si>
  <si>
    <t>Aportes de la Nación</t>
  </si>
  <si>
    <t>Recursos Propios</t>
  </si>
  <si>
    <t>Total</t>
  </si>
  <si>
    <t>3= 1+2</t>
  </si>
  <si>
    <t>6= 4+5</t>
  </si>
  <si>
    <t>9= 7+8</t>
  </si>
  <si>
    <t>Gastos de personal</t>
  </si>
  <si>
    <t>Planta de personal permanente</t>
  </si>
  <si>
    <t>Salario</t>
  </si>
  <si>
    <t>Contribuciones inherentes a la nómina</t>
  </si>
  <si>
    <t>Remuneraciones no constitutivas de factor salarial</t>
  </si>
  <si>
    <t>Otros gastos de personal</t>
  </si>
  <si>
    <t>Personal extranjero en consulados y embajadas</t>
  </si>
  <si>
    <t>Personal supernumerario y planta temporal</t>
  </si>
  <si>
    <t>Adquisición de bienes y servicios</t>
  </si>
  <si>
    <t>Subvenciones</t>
  </si>
  <si>
    <t xml:space="preserve">A empresas  públicas financieras </t>
  </si>
  <si>
    <t>001</t>
  </si>
  <si>
    <t>Transferencia de Recursos al Patrimonio Autónomo Fideicomiso de Promoción de Exportaciones - Proexport. Articulo 33 Ley 1328 de 2009</t>
  </si>
  <si>
    <t>002</t>
  </si>
  <si>
    <t xml:space="preserve">Transferencia Fontur- Art. 21 de la Ley 1558 de 2012 </t>
  </si>
  <si>
    <t xml:space="preserve">A empresas  públicas no financieras </t>
  </si>
  <si>
    <t>Subvenciones a Satena S.A. Como único operador de rutas sociales. (Art. 240 Ley 1753 de 2015)</t>
  </si>
  <si>
    <t>A empresas privadas financieras</t>
  </si>
  <si>
    <t>A empresas privadas no financieras</t>
  </si>
  <si>
    <t>Transferencia a los proveedores de redes y servicios de telecomunicaciones Art 58 de Ley 1450 De 2011</t>
  </si>
  <si>
    <t>Programa De Seguros Para El Sector Exportador</t>
  </si>
  <si>
    <t>003</t>
  </si>
  <si>
    <t>Incentivo a las inversiones en hidrocarburos y minería - certificado de reembolso tributario (CERT). Artículo 365 de la Ley 1819 de 2016</t>
  </si>
  <si>
    <t>A gobiernos y organizaciones internacionales</t>
  </si>
  <si>
    <t>A gobiernos extranjeros</t>
  </si>
  <si>
    <t xml:space="preserve">A organizaciones internacionales </t>
  </si>
  <si>
    <t>A entidades del gobierno</t>
  </si>
  <si>
    <t>A órganos del PGN</t>
  </si>
  <si>
    <t>Fondo de Programas Especiales para la Paz: Programa de Reintegración Social y Económica</t>
  </si>
  <si>
    <t>Transferir a La UPME Ley 143 De 1994</t>
  </si>
  <si>
    <t>004</t>
  </si>
  <si>
    <t>Comisión de Regulación de Comunicaciones - CRC. Art 12 Ley 1507 de 2012</t>
  </si>
  <si>
    <t>006</t>
  </si>
  <si>
    <t>Fondo de Capacitación y Publicaciones Contraloría General de la República - Decreto 267 de 2000 y Ley 1807 de 2016</t>
  </si>
  <si>
    <t>007</t>
  </si>
  <si>
    <t>Defensoría Pública (Ley 24 De 1992)</t>
  </si>
  <si>
    <t>008</t>
  </si>
  <si>
    <t>Fondo para la Defensa de los Derechos E Intereses Colectivos -Ley 472 De 1998</t>
  </si>
  <si>
    <t>009</t>
  </si>
  <si>
    <t>Programa De Protección A Personas Que Se Encuentran En Situación De Riesgo Contra Su Vida, Integridad, Seguridad O Libertad, Por Causas Relacionadas Con La Violencia En Colombia</t>
  </si>
  <si>
    <t>010</t>
  </si>
  <si>
    <t>Transferir a la Autoridad Nacional de Licencias Ambientales ANLA. Articulo 96 Ley 633 de 2000</t>
  </si>
  <si>
    <t>011</t>
  </si>
  <si>
    <t>Transferir a la Agencia Nacional del Espectro Articulo 31 Ley 1341 de 2009 y Artículo 6o. del Decreto 4169 de 2011</t>
  </si>
  <si>
    <t>012</t>
  </si>
  <si>
    <t>Transferir a la Superintendencia De Industria Y Comercio Decretos 1130 y 1620 de 1999 y 2003.  Leyes 1341 y 1369 de 2009</t>
  </si>
  <si>
    <t>013</t>
  </si>
  <si>
    <t>Programas Para La Participación Ciudadana</t>
  </si>
  <si>
    <t>015</t>
  </si>
  <si>
    <t>Adjudicación Y Liberación Judicial</t>
  </si>
  <si>
    <t>017</t>
  </si>
  <si>
    <t>Atención Rehabilitación Al Recluso</t>
  </si>
  <si>
    <t>018</t>
  </si>
  <si>
    <t>Implementación Y Desarrollo Del Sistema Integral De Tratamiento Progresivo Penitenciario</t>
  </si>
  <si>
    <t>019</t>
  </si>
  <si>
    <t>Servicio Pospenitenciario Ley 65/93</t>
  </si>
  <si>
    <t>020</t>
  </si>
  <si>
    <t>Fondo De Fomento Agropecuario Decreto Ley 1279 De 1994</t>
  </si>
  <si>
    <t>021</t>
  </si>
  <si>
    <t>Fondo De Compensación Ambiental Distribución Comité Fondo-Ministerio Del Medio Ambiente Articulo 24 Ley 344 De 1996</t>
  </si>
  <si>
    <t>023</t>
  </si>
  <si>
    <t>Transferencias Para El Programa De Desmovilización</t>
  </si>
  <si>
    <t>024</t>
  </si>
  <si>
    <t>Transferencia Al Hospital Militar Central</t>
  </si>
  <si>
    <t>025</t>
  </si>
  <si>
    <t>Fondo De Compensación Interministerial</t>
  </si>
  <si>
    <t>026</t>
  </si>
  <si>
    <t>Gastos Inherentes a la Intervención Administrativa Parágrafo 3, art. 10, Decreto 4334 de 2008, art. 1   Decreto 1761 de 2009</t>
  </si>
  <si>
    <t>028</t>
  </si>
  <si>
    <t>Fondo Para La Lucha Contra Las Drogas</t>
  </si>
  <si>
    <t>029</t>
  </si>
  <si>
    <t>Decisiones Judiciales En Contra De La Nación En La Liquidación De Entidades Públicas Del Orden Nacional</t>
  </si>
  <si>
    <t>032</t>
  </si>
  <si>
    <t>Fondo Nacional De Seguridad Y Convivencia Ciudadana –FONSECON</t>
  </si>
  <si>
    <t>033</t>
  </si>
  <si>
    <t>Fondo Nacional Para La Lucha Contra La Trata De Personas. Ley 985 de 2005 y Decreto 4319 de 2006</t>
  </si>
  <si>
    <t>034</t>
  </si>
  <si>
    <t>Fortalecimiento a la consulta previa. Convenio 169 OIT, ley 21 de 1991, Ley 70 de 1993</t>
  </si>
  <si>
    <t>035</t>
  </si>
  <si>
    <t>Fortalecimiento A La Gestión Territorial Y Buen Gobierno Local</t>
  </si>
  <si>
    <t>039</t>
  </si>
  <si>
    <t>Implementación Ley 985/05 Sobre Trata De Personas</t>
  </si>
  <si>
    <t>040</t>
  </si>
  <si>
    <t>Programa Actualización De Líderes Sindicales</t>
  </si>
  <si>
    <t>042</t>
  </si>
  <si>
    <t>Educación De Niñas Y Niños En Situaciones Especiales</t>
  </si>
  <si>
    <t>050</t>
  </si>
  <si>
    <t>Mejoramiento De La Enseñanza De Las Lenguas Extranjeras En Educación Básica</t>
  </si>
  <si>
    <t>051</t>
  </si>
  <si>
    <t>Fondo De Programas Especiales Para La Paz: Programa Desmovilizados</t>
  </si>
  <si>
    <t>052</t>
  </si>
  <si>
    <t>Plan De Promoción De Colombia En El Exterior</t>
  </si>
  <si>
    <t>053</t>
  </si>
  <si>
    <t>Fondo De Protección De Justicia. Decreto 1890/99 y Decreto 200/03</t>
  </si>
  <si>
    <t>054</t>
  </si>
  <si>
    <t>Fondo Para Los Notarios De Insuficientes Ingresos. Decreto 1672 de 1997</t>
  </si>
  <si>
    <t>056</t>
  </si>
  <si>
    <t>Deportación a Extranjeros</t>
  </si>
  <si>
    <t>057</t>
  </si>
  <si>
    <t>Fondo Para La Reparación De Las Victimas (Art.54 Ley 975 De 2005)</t>
  </si>
  <si>
    <t>061</t>
  </si>
  <si>
    <t>Fondo Especial. Comisión Nacional de búsqueda (Art. 18 Ley 971 De 2005)</t>
  </si>
  <si>
    <t>062</t>
  </si>
  <si>
    <t>Fondo De Contingencias De Las Entidades Estatales</t>
  </si>
  <si>
    <t>065</t>
  </si>
  <si>
    <t>Apoyo Al Funcionamiento Del Mecanismo Independiente De Discapacidad -Artículo 30. Ley 1618 de 2013</t>
  </si>
  <si>
    <t>066</t>
  </si>
  <si>
    <t>Congreso De Medicina Legal Y Ciencias Forenses</t>
  </si>
  <si>
    <t>067</t>
  </si>
  <si>
    <t>Desarrollo De Funciones De Apoyo Al Sector Agropecuario En Ciencia, Tecnología E Innovación A Cargo De Corpoica A Nivel Nacional. Ley 1731 De 2014</t>
  </si>
  <si>
    <t>068</t>
  </si>
  <si>
    <t>Comisión De Búsqueda De Personas Desaparecidas Ley 589 De 2000</t>
  </si>
  <si>
    <t>070</t>
  </si>
  <si>
    <t>Gastos De Administración De Pensiones, Nomina, Archivo Y Otras Actividades Inherentes Decreto 4986 De 2007, Decreto 2721 De 2008 Y Decreto 2601 De 2009</t>
  </si>
  <si>
    <t>072</t>
  </si>
  <si>
    <t>Recursos Para La Corporación Autónoma Regional Del Rio Grande De La Magdalena. Articulo 17 Ley 161 De 1994</t>
  </si>
  <si>
    <t>074</t>
  </si>
  <si>
    <t>Atención De Procesos Judiciales Y Reclamaciones Administrativas Del Extinto DAS O Su Fondo Rotatorio. Art. 238 Ley 1753 De 2015 – PND</t>
  </si>
  <si>
    <t>075</t>
  </si>
  <si>
    <t>Pagos beneficiarios fundación san juan de dios derivados del fallo SU-484 2008 corte constitucional</t>
  </si>
  <si>
    <t>077</t>
  </si>
  <si>
    <t>Transferencias para la estrategia de interacción y dialogo permanente entre las autoridades de orden territorial, Gobierno Nacional y los ciudadanos</t>
  </si>
  <si>
    <t>078</t>
  </si>
  <si>
    <t>Defensa de los intereses del estado en controversias internacionales</t>
  </si>
  <si>
    <t>079</t>
  </si>
  <si>
    <t>Fondo para la Modernización, Descongestión y Bienestar de la Administración de Justicia</t>
  </si>
  <si>
    <t>080</t>
  </si>
  <si>
    <t xml:space="preserve">Transferencia para entidades en proceso de liquidación </t>
  </si>
  <si>
    <t>081</t>
  </si>
  <si>
    <t>Fondo de la direeción de la consulta previa ART. 161 Ley 1955 de 2019</t>
  </si>
  <si>
    <t>082</t>
  </si>
  <si>
    <t>Fondo de mitigación de emergencias - FOME</t>
  </si>
  <si>
    <t>083</t>
  </si>
  <si>
    <t>Apoyo a actividades del MINTIC. ART 22 Ley 1978 de 2019</t>
  </si>
  <si>
    <t>084</t>
  </si>
  <si>
    <t>Distribución recursos conseciones férreas y aéreas. ART 308 Ley 1955 de 2019</t>
  </si>
  <si>
    <t>085</t>
  </si>
  <si>
    <t>Fondo Nacional de emergencias sanitarias y fitosanitarias del instituto agropecuario colombiano - ICA</t>
  </si>
  <si>
    <t>086</t>
  </si>
  <si>
    <t>Fondo De Defensa Técnica Y Especializada De Los Miembros De La Fuerza Pública</t>
  </si>
  <si>
    <t>999</t>
  </si>
  <si>
    <t>Otras Transferencias – Previo Concepto DGPPN</t>
  </si>
  <si>
    <t>A entidades territoriales distintas al Sistema General de Participaciones</t>
  </si>
  <si>
    <t>Apoyo A Programas De Desarrollo De La Salud Ley 100 De 1993</t>
  </si>
  <si>
    <t>Asistencia Ancianos, Niños Adoptivos Y Población Desprotegida Ley 1251 De 2002</t>
  </si>
  <si>
    <t>005</t>
  </si>
  <si>
    <t>Recursos A Municipios, Espectáculos Públicos Art. 7 De La Ley 1493 Del 26 De diciembre De 2011</t>
  </si>
  <si>
    <t>Suministro De Medicamentos De Leishimaniasis</t>
  </si>
  <si>
    <t>Prevención De La Farmacodependencia Y De Medicamentos De Control Especial</t>
  </si>
  <si>
    <t>Departamento Archipiélago De San Andrés, Providencia Y Santa Catalina (Ley 1a. De 1972)</t>
  </si>
  <si>
    <t>Fondo De Desarrollo Para La Guajira - FONDEG, Articulo 19 Ley 677 De 2001</t>
  </si>
  <si>
    <t>Recursos De Oro Y Platino Para Los Municipios Productores Decreto 2173/92</t>
  </si>
  <si>
    <t>Recursos A Los Municipios Con Resguardos Indígenas Art. 24 Ley 44 de 1990, Art. 184 Ley 223 De 1995</t>
  </si>
  <si>
    <t>Aportes A Programas De Prevención Y Control De Enfermedades Transmitidas Por Vectores</t>
  </si>
  <si>
    <t>014</t>
  </si>
  <si>
    <t>Pueblo Nukak Maku (Artículo 35 Decreto 1953 de 2014)</t>
  </si>
  <si>
    <t>016</t>
  </si>
  <si>
    <t>Recursos A Los Municipios Con Territorios Colectivos De Comunidades Negras. Articulo 255 Ley 1753 De 2015</t>
  </si>
  <si>
    <t>Seguimiento, Actualización De Cálculos Actuariales, Diseño De Admon Financiera Del Pasivo Pensional De Las Entidades Territoriales (Artículo 48 De La Ley 863/2003)</t>
  </si>
  <si>
    <t>Pago Acreencias Ley 226 De 1995</t>
  </si>
  <si>
    <t>Cumplimiento Parágrafo Único Artículo 4° Ley 1393 De 2010. Compensación Departamentos</t>
  </si>
  <si>
    <t>Compensación De Las Disminuciones Del Recaudo Por Concepto De Derechos De Explotación Del Juego De Apuestas Permanentes.  Decreto 2550 De 2012</t>
  </si>
  <si>
    <t>Cumplimiento Parágrafo Único Artículo 4° Ley 1393 De 2010. Compensación Distrito Capital</t>
  </si>
  <si>
    <t>022</t>
  </si>
  <si>
    <t>Transferencia A Departamentos, Municipios Y Fonpet, Recursos De Juegos De Suerte Y Azar - Ley 643 De 2001</t>
  </si>
  <si>
    <t>Distribución de recursos impuesto nacional al consumo sobre los servicios de telefonía móvil - sector cultura, art 201 Ley 1819 de 2016</t>
  </si>
  <si>
    <t>Organización y funcionamiento departamento del Amazonas</t>
  </si>
  <si>
    <t>Organización y funcionamiento departamento del Guainía</t>
  </si>
  <si>
    <t>Organización y funcionamiento departamento del Guaviare</t>
  </si>
  <si>
    <t>027</t>
  </si>
  <si>
    <t>Organización y funcionamiento departamento del Vaupés</t>
  </si>
  <si>
    <t>Organización y funcionamiento departamento del Vichada</t>
  </si>
  <si>
    <t>Participación IVA - Departamento Archipiélago de San Andrés Providencia y Santa Catalina</t>
  </si>
  <si>
    <t>030</t>
  </si>
  <si>
    <t>Participación IVA - departamento del amazonas</t>
  </si>
  <si>
    <t>031</t>
  </si>
  <si>
    <t>Participación IVA - Departamento del Arauca</t>
  </si>
  <si>
    <t>Participación IVA - Departamento del Casanare</t>
  </si>
  <si>
    <t>Participación IVA - Departamento del Guainía</t>
  </si>
  <si>
    <t>Participación IVA - Departamento del Guaviare</t>
  </si>
  <si>
    <t>Participación IVA - Departamento del Putumayo</t>
  </si>
  <si>
    <t>036</t>
  </si>
  <si>
    <t>Participación IVA - Departamento del Vaupés</t>
  </si>
  <si>
    <t>037</t>
  </si>
  <si>
    <t>Participación IVA - Departamento del Vichada</t>
  </si>
  <si>
    <t>038</t>
  </si>
  <si>
    <t>Transferir por regalías derivadas de la explotación de sal en manaure - Guajira Leyes de 141 de 1994, 549 de 1993 y 863 de 2003</t>
  </si>
  <si>
    <t>A esquemas asociativos</t>
  </si>
  <si>
    <t xml:space="preserve">A otras entidades del gobierno general </t>
  </si>
  <si>
    <t>Transferencias Bienestar Universitario (Ley 30 de 1992)</t>
  </si>
  <si>
    <t>Actividades De Promoción Y Desarrollo De La Cultura-Convenios Sector Público (Ley 397 de 1997)</t>
  </si>
  <si>
    <t>Apoyo A Las Universidades Públicas - Descuento Votaciones (Ley 403 De 1997 y Ley 815 De 2013)</t>
  </si>
  <si>
    <t>Transferencias De Excedentes Financieros A La Nación (Art. 16 EOP)</t>
  </si>
  <si>
    <t>Ley 30 De 1992, Articulo 87 - Distribución CESU</t>
  </si>
  <si>
    <t>Ley 37 De 1987 - Aportes Conservatorio Del Tolima</t>
  </si>
  <si>
    <t>Monitoreo Y Vigilancia Educación Superior Para Distribuir</t>
  </si>
  <si>
    <t>Transferencia Fondo De Desarrollo De La Educación Superior FODESEP - Artículo 91 Ley 30 De 1992</t>
  </si>
  <si>
    <t>Atención De Desastres Y Emergencias En El Territorio Nacional -Fondo Nacional De Gestión Del Riego De Desastres</t>
  </si>
  <si>
    <t>Fondo De Reserva Para La Estabilización De La Cartera Hipotecaria Banco De La República</t>
  </si>
  <si>
    <t>Fondo Nacional De Emergencias</t>
  </si>
  <si>
    <t>A Institutos De Investigación Ley 99 De 1993</t>
  </si>
  <si>
    <t>Tribunales De Ética Médica, Odontología Y Enfermería</t>
  </si>
  <si>
    <t>Consejo Nacional Del Trabajo Social</t>
  </si>
  <si>
    <t>Apoyo Para El Funcionamiento Del Colegio Miguel Antonio Caro - Transferencia Al Icetex</t>
  </si>
  <si>
    <t>Recursos A Bancoldex</t>
  </si>
  <si>
    <t>Recursos Al Fondo Fílmico Colombia (FFC) - Ley 1556 De 2012</t>
  </si>
  <si>
    <t>Cuerpos Consultivos</t>
  </si>
  <si>
    <t>Aportes Para La Corporación De Alta Tecnología Para La Defensa</t>
  </si>
  <si>
    <t>Ajuste IPC Vigencias Anteriores – Universidades</t>
  </si>
  <si>
    <t>Fondo Para La Participación Ciudadana Y El Fortalecimiento De La Democracia. Articulo 96 Ley 1757 De 2015</t>
  </si>
  <si>
    <t>Fondo Colombia En Paz (FCP) - Decreto 691/2017</t>
  </si>
  <si>
    <t>Colegio Boyacá (Decreto 3176 De 2005 Artículo 2)</t>
  </si>
  <si>
    <t>Instituto Tecnológico Metropolitano</t>
  </si>
  <si>
    <t>Instituto Universitario De La Paz</t>
  </si>
  <si>
    <t>Unidades Tecnológicas De Santander</t>
  </si>
  <si>
    <t>041</t>
  </si>
  <si>
    <t>Institución Universitaria Antonio José Camacho-UNIAJC</t>
  </si>
  <si>
    <t>Institución Universitaria De Envigado</t>
  </si>
  <si>
    <t>043</t>
  </si>
  <si>
    <t>Institución Universitaria Bellas Artes Y Ciencias De Bolívar</t>
  </si>
  <si>
    <t>044</t>
  </si>
  <si>
    <t>Escuela Superior Tecnológica De Artes "Debora Arango"</t>
  </si>
  <si>
    <t>045</t>
  </si>
  <si>
    <t>Instituto Departamental De Bellas Artes</t>
  </si>
  <si>
    <t>046</t>
  </si>
  <si>
    <t>Politécnico Colombiano "Jaime Isaza Cadavid"</t>
  </si>
  <si>
    <t>047</t>
  </si>
  <si>
    <t>Tecnológico De Antioquia</t>
  </si>
  <si>
    <t>048</t>
  </si>
  <si>
    <t>Escuela Nacional Del Deporte - Art. 51 Decreto 2845 De 1984</t>
  </si>
  <si>
    <t>Transferencia A La Sociedad Fiduciaria De Desarrollo Agropecuario S.A.         Fiduagraria - Patrimonio Autónomo De Remanentes - Incoder En Liquidación</t>
  </si>
  <si>
    <t>Aseguramiento En Salud (Leyes 100 De 1993, 1122 De 2007, 1393 De 2010, 1438 De 2011 Y 1607 De 2012)</t>
  </si>
  <si>
    <t>Programas Nacionales de Investigación, Asistencia Técnica y Desarrollo Agropecuario. Convenio con CORPOICA</t>
  </si>
  <si>
    <t>058</t>
  </si>
  <si>
    <t>Programas para el apoyo MYPIMES Ley 590 de 2000</t>
  </si>
  <si>
    <t>059</t>
  </si>
  <si>
    <t>Recursos para transferir a instituciones de educación superior públicas - Artículo 142 de la Ley 1819 de 2016</t>
  </si>
  <si>
    <t>060</t>
  </si>
  <si>
    <t>Pago de aportes sobre los voluntarios acreditados y del Sistema Nacional de Primera respuesta afiliados al SGRL - Decreto 1809 de 2020</t>
  </si>
  <si>
    <t>A instituciones de educación superior públicas - descuento de matrículas por votaciones (Ley 2019 de  2020)</t>
  </si>
  <si>
    <t>Apoyo Comité Interinstitucional de Alertas Tempranas CIAT Sentencia T-025 de 2004</t>
  </si>
  <si>
    <t>063</t>
  </si>
  <si>
    <t>Fondo empresarial - Ley 812 de 2003</t>
  </si>
  <si>
    <t>064</t>
  </si>
  <si>
    <t>A instituciones de educación superior</t>
  </si>
  <si>
    <t>Órganos consultores y asesores de la calidad en educación superior+</t>
  </si>
  <si>
    <t>Sistema General de Participaciones</t>
  </si>
  <si>
    <t>Participación para educación</t>
  </si>
  <si>
    <t xml:space="preserve">Participación para salud </t>
  </si>
  <si>
    <t>Participación para propósito general</t>
  </si>
  <si>
    <t>Municipios De La Ribera Del Rio Magdalena - Asignaciones especiales</t>
  </si>
  <si>
    <t>Programas De Alimentación Escolar - Asignaciones especiales</t>
  </si>
  <si>
    <t>FONPET - Asignaciones especiales</t>
  </si>
  <si>
    <t>Resguardos Indígenas - Asignaciones especiales</t>
  </si>
  <si>
    <t>Agua Potable Y Saneamiento Básico</t>
  </si>
  <si>
    <t>Atención Integral A La Primera Infancia</t>
  </si>
  <si>
    <t xml:space="preserve">Prestaciones sociales </t>
  </si>
  <si>
    <t>Prestaciones de asistencia social</t>
  </si>
  <si>
    <t>Mesadas Pensionales Enfermos De Lepra (Ley 148 de 1961) (De Pensiones)</t>
  </si>
  <si>
    <t>Transferir A Colpensiones - Administración Beneficios Económicos Periódicos (Ley 1328 De 2009 Y Decreto 604 De 2013) (De Pensiones)</t>
  </si>
  <si>
    <t>Sostenimiento Educativo Hijos Enfermos De Lepra (Ley 148 De 1961) (No De Pensiones)</t>
  </si>
  <si>
    <t>Subsidio Enfermos De Lepra (Decreto 0475 De 1954/ Decreto 1975 De 1957/ Ley 148 De 1961/ Ley 380 De 1997) (No De Pensiones)</t>
  </si>
  <si>
    <t>Derechos De Los Soldados Cuando Reciben Lesiones Permanentes, Literal f, Art. 40, Ley 48 De 1993 (No De Pensiones)</t>
  </si>
  <si>
    <t>Subsidio Veteranos Guerra De Corea Y Conflicto Con El Perú. Ley 683-2001 (No De Pensiones)</t>
  </si>
  <si>
    <t>Campañas Control Lepra (Ley 148 De 1961/ Ley 380 De 1997) (No De Pensiones)</t>
  </si>
  <si>
    <t>Programa Atención Áreas Marginadas Y Población Dispersa (Ley 100 De 1993) (No De Pensiones)</t>
  </si>
  <si>
    <t>Implementación Del Sistema Integral De Salud En El Sistema Penitenciario (No De Pensiones)</t>
  </si>
  <si>
    <t>Atención Integral A La Población Desplazada En Cumplimiento De La Sentencia T-025 De 2004 (No De Pensiones)</t>
  </si>
  <si>
    <t>Alimentación para internos</t>
  </si>
  <si>
    <t>Transferencias monetarias no condicionadas y extraordinarias - programa familias en acción</t>
  </si>
  <si>
    <t>Transferencias monetarias no condicionadas y extraordinarias - programa jóvenes en acción</t>
  </si>
  <si>
    <t>Transferencias monetarias no condicionadas y extraordinarias - programa adulto mayor</t>
  </si>
  <si>
    <t>Programa ingreso solidario</t>
  </si>
  <si>
    <t>Atención en salud a población imputable por trastorno mental (Ley 65 de 1993)(no de pensiones)</t>
  </si>
  <si>
    <t>Prestaciones sociales relacionadas con el empleo</t>
  </si>
  <si>
    <t>Mesadas Pensionales (De Pensiones)</t>
  </si>
  <si>
    <t>Cuotas Partes Pensionales (De Pensiones)</t>
  </si>
  <si>
    <t>Bonos Pensionales (De Pensiones)</t>
  </si>
  <si>
    <t>Fondo Prestaciones De Los Pensionados De Las Empresas Productoras De Metales Del Chocó Ley 50 De 1990 (De Pensiones)</t>
  </si>
  <si>
    <t>Fondo Nacional De Prestaciones Sociales Del Magisterio (De Pensiones)</t>
  </si>
  <si>
    <t>Prestaciones Convencionales (De Pensiones)</t>
  </si>
  <si>
    <t>Obligaciones Convencionales Pensionados Del Idema (De Pensiones)</t>
  </si>
  <si>
    <t>Aportes Previsión Pensiones Vejez Jubilados (De Pensiones)</t>
  </si>
  <si>
    <t>Mesadas Pensionales Hospital San Juan De Dios E Instituto Materno Infantil (De Pensiones)</t>
  </si>
  <si>
    <t>Incapacidades Y Licencias De Maternidad y de paternidad (No De Pensiones)</t>
  </si>
  <si>
    <t>Asignaciones De Retiro (No De Pensiones)</t>
  </si>
  <si>
    <t>Auxilios Funerarios (No De Pensiones)</t>
  </si>
  <si>
    <t>Aporte Previsión Social Servicios Médicos (No De Pensiones)</t>
  </si>
  <si>
    <t>Servicios Médicos, Educativos, Recreativos, Y Culturales Para Funcionarios De La Contraloría General De La República (Art. 90 y 91 Ley 106 De 1993) (No De Pensiones)</t>
  </si>
  <si>
    <t>Bienestar Social Del Pensionado (No De Pensiones)</t>
  </si>
  <si>
    <t>Indemnizaciones Enfermedad General (No De Pensiones)</t>
  </si>
  <si>
    <t>Promoción Y Prevención En Salud (No De Pensiones)</t>
  </si>
  <si>
    <t>Servicios Médicos Asistenciales (No De Pensiones)</t>
  </si>
  <si>
    <t>Servicios Médicos Convencionales (No De Pensiones)</t>
  </si>
  <si>
    <t>Programas De Vivienda Y Otros (No De Pensiones)</t>
  </si>
  <si>
    <t>Prestaciones Sociales (No De Pensiones)</t>
  </si>
  <si>
    <t>Transferir Al Fondo De Solidaridad De La Caja De Vivienda Militar Y De Policía. Numeral 5 Parágrafo 2 Articulo 1 Ley 1305 De 2009 (No De Pensiones)</t>
  </si>
  <si>
    <t>Indemnizaciones (No De Pensiones)</t>
  </si>
  <si>
    <t>Indemnizaciones Y Reconocimiento Económico, Art 8 Ley 790 de 2002 (No de Pensiones)</t>
  </si>
  <si>
    <t>Aportes Convencionales A Salud Y Auxilios Funerarios Pensionados Fondo Pasivo Social Empresa Puertos De Colombia (No De Pensiones)</t>
  </si>
  <si>
    <t>Planes Complementarios De Salud (No De Pensiones)</t>
  </si>
  <si>
    <t>Aporte Patronal FAVI (Decreto 294 De 1981) (No De Pensiones)</t>
  </si>
  <si>
    <t>Fondo Nacional De Prestaciones Sociales Del Magisterio - Aporte De Afiliados Docentes Del Sistema General De Participaciones (No De Pensiones)</t>
  </si>
  <si>
    <t>Auxilio Sindical (No De Pensiones)</t>
  </si>
  <si>
    <t>Bienestar Social Afiliados De La Caja De Retiro De Las Fuerzas Militares Y La Caja De Sueldos De Retiro De La Policía Nacional, Decretos 2002 y 2003 de 1984 (No De Pensiones)</t>
  </si>
  <si>
    <t>Fondo de Pensiones Públicas de Nivel Nacional - Pensiones Superintendencia de Valores (De Pensiones)</t>
  </si>
  <si>
    <t>Fondo de Pensiones Públicas del Nivel Nacional - CAJANAL Pensiones (De Pensiones)</t>
  </si>
  <si>
    <t>Fondo de Pensiones Públicas del Nivel Nacional - CARBOCOL (De Pensiones)</t>
  </si>
  <si>
    <t>Fondo de Pensiones Públicas del Nivel Nacional - Pensiones Caja de Crédito Agrario Industrial y Minero (De Pensiones)</t>
  </si>
  <si>
    <t>Fondo de Pensiones Públicas del Nivel Nacional - Pensiones FONPRENOR (De Pensiones)</t>
  </si>
  <si>
    <t>Fondo de Pensiones Públicas del Nivel Nacional - Pensiones SUPERINDUSTRIA y Comercio (De Pensiones)</t>
  </si>
  <si>
    <t>Fondo de Pensiones Públicas del Nivel Nacional - Pensiones SUPERSOCIEDADES (De Pensiones)</t>
  </si>
  <si>
    <t>Fondo de Pensiones Públicas del Nivel Nacional -Pensiones CVC - EPSA (De Pensiones)</t>
  </si>
  <si>
    <t>Fondo de Pensiones Públicas del Nivel Nacional-Pensiones Fondo Pasivo Social Empresa Puertos de Colombia (De Pensiones)</t>
  </si>
  <si>
    <t>Fondo de Pensiones Públicas del Nivel Nacional - Pensiones Fondo Nacional de Caminos Vecinales (De Pensiones)</t>
  </si>
  <si>
    <t>Fondo de Pensiones Públicas del Nivel Nacional - Pensiones MINERCOL Ltda. En Liquidación (De Pensiones)</t>
  </si>
  <si>
    <t>049</t>
  </si>
  <si>
    <t>Fondo de Pensiones Públicas del Nivel Nacional - Pensiones INCORA (De Pensiones)</t>
  </si>
  <si>
    <t>Fondo de Pensiones Públicas del Nivel Nacional - Pensiones INURBE (De Pensiones)</t>
  </si>
  <si>
    <t>Fondo de Pensiones Públicas del Nivel Nacional - Pensiones Exfuncionarios ISS (De Pensiones)</t>
  </si>
  <si>
    <t>Fondo de Pensiones Públicas del Nivel Nacional - Pensiones Compañía de Fomento Cinematográfico - FOCINE (De Pensiones)</t>
  </si>
  <si>
    <t>Fondo de Pensiones Públicas del Nivel Nacional - Compañía de Informaciones Audiovisuales (De Pensiones)</t>
  </si>
  <si>
    <t>Fondo de Pensiones Públicas del Nivel Nacional - Caja de Previsión Social de Comunicaciones - CAPRECOM (De Pensiones)</t>
  </si>
  <si>
    <t>055</t>
  </si>
  <si>
    <t>Fondo de Pensiones Públicas del Nivel Nacional - Administración Postal Nacional - ADPOSTAL (De Pensiones)</t>
  </si>
  <si>
    <t>Fondo de Pensiones Públicas del Nivel Nacional - Instituto Nacional de Radio y Televisión - INRAVISIÓN (De Pensiones)</t>
  </si>
  <si>
    <t>Fondo de Pensiones Públicas del Nivel Nacional - Ministerio de Tecnologías de la Información y Comunicaciones (De Pensiones)</t>
  </si>
  <si>
    <t>Fondo de Pensiones Públicas del Nivel Nacional -  Empresa Nacional de Comunicaciones - TELECOM (De Pensiones)</t>
  </si>
  <si>
    <t xml:space="preserve">Fondo de Pensiones Públicas del Nivel Nacional - Empresa de Telecomunicaciones del Tolima - TELETOLIMA (De Pensiones) </t>
  </si>
  <si>
    <t>Fondo de Pensiones Públicas del Nivel Nacional - Empresa de Telecomunicaciones del Huila - TELEHUILA (De Pensiones)</t>
  </si>
  <si>
    <t>Fondo de Pensiones Públicas del Nivel Nacional - Empresa de Telecomunicaciones de Nariño - TELENARIÑO (De Pensiones)</t>
  </si>
  <si>
    <t>Fondo de Pensiones Públicas del Nivel Nacional - Empresa de Telecomunicaciones de Cartagena - TELECARTAGENA (De Pensiones)</t>
  </si>
  <si>
    <t>Fondo de Pensiones Públicas del Nivel Nacional - Empresa de Telecomunicaciones de Santa Marta - TELESANTAMARTA (De Pensiones)</t>
  </si>
  <si>
    <t>Fondo de Pensiones Públicas del Nivel Nacional - Empresa de Telecomunicaciones de Armenia - TELEARMENIA (De Pensiones)</t>
  </si>
  <si>
    <t>Fondo de Pensiones Públicas del Nivel Nacional - Empresa de Telecomunicaciones de Calarcá - TELECALARCÁ (De Pensiones)</t>
  </si>
  <si>
    <t>Fondo de Pensiones Públicas del Nivel Nacional - Mesadas Pensionales INAT (De Pensiones)</t>
  </si>
  <si>
    <t>Fondo de Pensiones Públicas del Nivel Nacional - Mesadas Pensionales - Zonas Francas (De Pensiones)</t>
  </si>
  <si>
    <t>Fondo de Pensiones Públicas del Nivel Nacional - Mesadas Pensionales - Corporación Financiera del Transporte (Ley 51/90) (De Pensiones)</t>
  </si>
  <si>
    <t>069</t>
  </si>
  <si>
    <t>Fondo de Pensiones Públicas del Nivel Nacional - Mesadas Pensionales - Corporación Nacional del Turismo (De Pensiones)</t>
  </si>
  <si>
    <t>Fondo de Pensiones Públicas del Nivel Nacional - Mesadas Pensionales - CAPRESUR (De Pensiones)</t>
  </si>
  <si>
    <t>071</t>
  </si>
  <si>
    <t>Fondo de Pensiones Públicas del Nivel Nacional - Mesadas Pensionales - INEA (De Pensiones)</t>
  </si>
  <si>
    <t>Fondo de Pensiones Públicas del Nivel Nacional - Mesadas Pensionales - INTRA (De Pensiones)</t>
  </si>
  <si>
    <t>073</t>
  </si>
  <si>
    <t>Fondo de Pensiones Públicas del Nivel Nacional - Mesadas Pensionales - INVÍAS (De Pensiones)</t>
  </si>
  <si>
    <t>Fondo de Pensiones Públicas del Nivel Nacional - Pensiones Positiva S.A. (Articulo 80 Ley 1753 de 2015 Plan Nacional de desarrollo y decreto 1437 de 2015) (De Pensiones)</t>
  </si>
  <si>
    <t>Fondo de Pensiones Públicas del Nivel Nacional - Mesadas Pensionales - Corporación Eléctrica de la Costa Atlántica S.A E.S.P Corelca S.A E.S.P (De Pensiones)</t>
  </si>
  <si>
    <t>076</t>
  </si>
  <si>
    <t>Fondo de Pensiones Públicas del Nivel Nacional - Mesadas Pensionales - Promotora de Vacaciones y Recreación Social - Prosocial - Liquidada (De Pensiones)</t>
  </si>
  <si>
    <t>Mesadas Pensionales - Zonas Francas (De Pensiones)</t>
  </si>
  <si>
    <t>Mesadas Pensionales Concesion de Salinas (De Pensiones)</t>
  </si>
  <si>
    <t>Mesadas Pensionales de las Empresas de Obras Sanitarias Empos (De Pensiones)</t>
  </si>
  <si>
    <t>Mesadas Pensionales del Idema (De Pensiones)</t>
  </si>
  <si>
    <t>Mesadas Pensionales Alcalis de Colombia Ltda. En Liquidacion (De Pensiones)</t>
  </si>
  <si>
    <t>Mesadas Pensionales de la Superintendencia de Sociedades A Través del Fopep (De Pensiones)</t>
  </si>
  <si>
    <t>Recursos Para Transferir Al Fondo Nacional de Prestaciones Sociales del Magisterio, Previa Revisión Faltante de Cesantías</t>
  </si>
  <si>
    <t>Auxilio mutuo (No de préstamos) (No de pensiones)</t>
  </si>
  <si>
    <t>Compensación por muerte (No de pensiones)</t>
  </si>
  <si>
    <t>Subsidio por invalidez</t>
  </si>
  <si>
    <t>087</t>
  </si>
  <si>
    <t xml:space="preserve">Bonificación para pensionados </t>
  </si>
  <si>
    <t>088</t>
  </si>
  <si>
    <t>Fondo de pensiones públicas del nivel nacional - Ministerio de obras públicas y transporte (De pensiones)</t>
  </si>
  <si>
    <t>089</t>
  </si>
  <si>
    <t>Prestaciones económicas FRONPENOR. Decreto 1668 de 1997</t>
  </si>
  <si>
    <t>090</t>
  </si>
  <si>
    <t>Fondo de pensiones públicas del nivel nacional - Álcalis de Colombia limitada (de pensiones)</t>
  </si>
  <si>
    <t xml:space="preserve">Prestaciones sociales asumidas por el gobierno </t>
  </si>
  <si>
    <t>Fondo Nacional De Pensiones De Las Entidades Territoriales Ley 549 De 1999 (De Pensiones)</t>
  </si>
  <si>
    <t>Prestaciones Convencionales Pensionados Puertos De Colombia (De Pensiones)</t>
  </si>
  <si>
    <t>Transferencia Obligaciones Laborales Reconocidas Insolutas, Empresas Sociales Del Estado Decreto 1750 De 2003 (De Pensiones)</t>
  </si>
  <si>
    <t>Financiación Pensiones Régimen De Prima Media Con Prestación Definida Colpensiones Ley 1151 De 2007 (De Pensiones)</t>
  </si>
  <si>
    <t>Otros Recursos Para Seguridad Social (De Pensiones)</t>
  </si>
  <si>
    <t>Concurrencia Nación Pasivo Pensional Leyes 1151/2007 Y 1371/2009 (De Pensiones)</t>
  </si>
  <si>
    <t>Pagos Excepcionales De Extrabajadores De La Fundación San Juan De Dios (De Pensiones)</t>
  </si>
  <si>
    <t>Pasivo Pensional Municipio Armero Guayabal (Ley 1478 De 2011 Decreto 2622 De 2014) (De Pensiones)</t>
  </si>
  <si>
    <t>Prestaciones Del Sector Salud (Ley 715/2001) (De Pensiones)</t>
  </si>
  <si>
    <t>Planes Complementarios De Salud Ley 314 De 1996 (No De Pensiones)</t>
  </si>
  <si>
    <t>Prestación Humanitaria Periódica Articulo 2.2.9.5.7 Decreto 600 De 2017 (De Pensiones)</t>
  </si>
  <si>
    <t>Obligaciones Laborales Del Instituto De Seguros Sociales -ISS Y Empresas Sociales Del Estado- Decreto 1750 De 2003, En Liquidación (De Pensiones)</t>
  </si>
  <si>
    <t>A instituciones sin ánimo de lucro que sirven a los hogares</t>
  </si>
  <si>
    <t>Fortalecimiento De Las Asociaciones Y Ligas De Consumidores (Ley 73 De 1981 Y Decreto 1320 De 1982).</t>
  </si>
  <si>
    <t>Programas De Rehabilitación Para Adultos Ciegos - Convenio Con El Centro De Rehabilitación Para Adultos Ciegos -CRAC-</t>
  </si>
  <si>
    <t>Anticipos Financiación Estatal Para Las Campañas Electorales (Art. 22 Ley 1475/2011)</t>
  </si>
  <si>
    <t>Financiación De Partidos Y Campañas Electorales (Ley 30/94, Art. 3 Acto Legislativo 001/03)</t>
  </si>
  <si>
    <t>Asociación Colombiana De Universidades -ASCUN-</t>
  </si>
  <si>
    <t>Financiación Estatal Previa De Las Campañas Presidenciales Ley 996 De 2005</t>
  </si>
  <si>
    <t>Centro Internacional De Física (Decreto 267 De 1984)</t>
  </si>
  <si>
    <t>Centro Internacional De Investigaciones Médicas - CIDEIM (Decreto 578 De 1990)</t>
  </si>
  <si>
    <t>Centro De Educación En Administración De Salud - CEADS - Convenio</t>
  </si>
  <si>
    <t>Fortalecimiento a los Procesos Organizativos y de Concertación de las Minorías Étnicas con el fin de Garantizar su Integridad. Convenio 169 OIT, Ley 21 De 1991, Ley 70 de 1993.</t>
  </si>
  <si>
    <t>Fortalecimiento a los Procesos Organizativos y de Concertación de las Comunidades Negras, Afrocolombianas, Raizales y Palanqueras</t>
  </si>
  <si>
    <t>Fortalecimiento a los Procesos Organizativos y de Concertación de las Comunidades Indígenas, Minorías y ROM</t>
  </si>
  <si>
    <t>Fortalecimiento Institucional de la Mesa Permanente de Concertación con los Pueblos y Organizaciones Indígenas - Decreto 1397 de 1996</t>
  </si>
  <si>
    <t>Actividades de Promoción y Desarrollo de la Cultura - Convenios Sector Privado</t>
  </si>
  <si>
    <t>Compensaciones corrientes</t>
  </si>
  <si>
    <t xml:space="preserve">Becas y otros beneficios de educación </t>
  </si>
  <si>
    <t>Créditos Educativos de Excelencia</t>
  </si>
  <si>
    <t>Transferencia Convenio ICETEX</t>
  </si>
  <si>
    <t>A productores de mercado que distribuyen directamente a los hogares</t>
  </si>
  <si>
    <t xml:space="preserve">A productores de mercado que distribuyen directamente a los hogares </t>
  </si>
  <si>
    <t xml:space="preserve">           Medidas de protección UNP - Blindaje Arquitectónico - Enfoque diferencial </t>
  </si>
  <si>
    <t>A empresas</t>
  </si>
  <si>
    <t>Actividades de atención de la salud humana y de asistencia social</t>
  </si>
  <si>
    <t>Campaña Y Control Antituberculosis</t>
  </si>
  <si>
    <t>Plan Nacional De Salud Rural</t>
  </si>
  <si>
    <t>Programa Emergencia Sanitaria</t>
  </si>
  <si>
    <t>Financiación de beneficiarios del régimen subsidiado en salud. Art 10 Ley 1122 de 2007</t>
  </si>
  <si>
    <t>Transferencia al Instituto Nacional de Cancerología</t>
  </si>
  <si>
    <t>Transferencia al Sanatorio de Contratación</t>
  </si>
  <si>
    <t>Transferencia al Sanatorio agua de dios</t>
  </si>
  <si>
    <t>Transferencia al centro dermatológico Federico Lleras Acosta</t>
  </si>
  <si>
    <t>Agricultura, ganadería, caza, silvicultura y pesca</t>
  </si>
  <si>
    <t>Transferencias Al Sector Agrícola Y Sector Industrial Para Apoyo A La Producción - Articulo 1 Ley 16/90 Y Articulo 1 Ley 101/93; Ley 795/03</t>
  </si>
  <si>
    <t>Administración pública y defensa; planes de seguridad social de afiliación obligatoria</t>
  </si>
  <si>
    <t>Subsidio Liquidaciones Leyes 550 De 1999 Y 1116 De 2006</t>
  </si>
  <si>
    <t>Transferir A Colpensiones - Costas Judiciales Antigua ISS Decreto 0553 De 2015</t>
  </si>
  <si>
    <t>Transferencia a COLJUEGOS</t>
  </si>
  <si>
    <t>Educación</t>
  </si>
  <si>
    <t>Fundación Colegio Mayor De San Bartolomé (Ley 72/83)</t>
  </si>
  <si>
    <t xml:space="preserve">Actividades de servicios financieros y de seguros </t>
  </si>
  <si>
    <t>Transferencia A FOGAFIN Aval Guardadores Ley 1306/09</t>
  </si>
  <si>
    <t>Transferencia A FOGAFIN Para Administración De Negocios Fiduciarios. Decreto 2555 De 2010</t>
  </si>
  <si>
    <t>Transferencias A FOGAFIN, Pasivos Contingentes Derivados De La Venta De Acciones Banco Popular Y Banco De Colombia. Art 31. Ley 35 De 1993, Decreto 2049 De 1993 Y 1118 De 1995</t>
  </si>
  <si>
    <t>Apertura Y/U Operación Oficinas De La Red Social Del Banco Agrario A Nivel Nacional. Ley 795 De 2003</t>
  </si>
  <si>
    <t>Cubrimiento Del Riesgo Del Deslizamiento Del Salario Mínimo - Decreto 036 De 2015</t>
  </si>
  <si>
    <t>Información y comunicaciones</t>
  </si>
  <si>
    <t>Transferir Al Operador Oficial De Los Servicios De Franquicia Postal Y Telegráfica</t>
  </si>
  <si>
    <t xml:space="preserve">Transferencia para financiamiento del Servicio Postal Universal </t>
  </si>
  <si>
    <t xml:space="preserve">A Radio Televisión Nacional de Colombia (RTVC) Art. 45 Ley 1978 de 2009 </t>
  </si>
  <si>
    <t>Otras actividades de servicios</t>
  </si>
  <si>
    <t>Fortalecimiento Organizacional De Las Entidades Religiosas Y Las Organizaciones Basadas En La Fe Como Actores Sociales Trascendentes En El Marco De La Ley 133 De 1994</t>
  </si>
  <si>
    <t>Comercio al por mayor y al por menor; reparación de vehículos automotores y bicicletas</t>
  </si>
  <si>
    <t>Transferecia a Artesanías de Colombia S.A</t>
  </si>
  <si>
    <t>Distribución de agua; evacuación y tratamiento de aguas residuales, gestión de desechos y actividades de saneamiento ambiental</t>
  </si>
  <si>
    <t>Transferecia a la corporación autónoma regional del Rio Grande de la Magdalena - CORMAGDALENA</t>
  </si>
  <si>
    <t>A los hogares diferentes de prestaciones sociales</t>
  </si>
  <si>
    <t xml:space="preserve">    A hogares diferente de prestaciones sociales  </t>
  </si>
  <si>
    <t xml:space="preserve">A hogares diferentes de prestaciones sociales </t>
  </si>
  <si>
    <t xml:space="preserve">       Medidas de protección  UNP  - Apoyo de transporte , trasteo y de reubicación   temporal</t>
  </si>
  <si>
    <t>A entidades públicas</t>
  </si>
  <si>
    <t>A otras entidades del gobierno general</t>
  </si>
  <si>
    <t>A otras entidades públicas</t>
  </si>
  <si>
    <t>Capitalización De Positiva Compañía De Seguros S.A. Decreto 2066 De 2016</t>
  </si>
  <si>
    <t>Capitalización del Fondo Nacional de Garantías - FNG</t>
  </si>
  <si>
    <t>Fondo de estabilidad financiera del sector eléctrico (FONSE) ART 145 Ley 2010 de 2019</t>
  </si>
  <si>
    <t>Capitalización de SATENA S.A</t>
  </si>
  <si>
    <t>Compensaciones de capital</t>
  </si>
  <si>
    <t>Para la adquisicion de activos no financieros</t>
  </si>
  <si>
    <t>Para financiar grandes déficit de los últimos años</t>
  </si>
  <si>
    <t xml:space="preserve">Para el pago de deuda o intereses </t>
  </si>
  <si>
    <t>Aportes A FINDETER - Subsidios Para Operaciones De Redescuento Para Proyectos De Inversión Parágrafo Único, Numeral 3 Art. 270 Del  Estatuto  Organico Del Sistema Financiero</t>
  </si>
  <si>
    <t>Pago Servicio De La Deuda Externa Instituto Colombiano Para El Fomento De La Educación Superior – ICFES.</t>
  </si>
  <si>
    <t>Para la provisión de derechos de pensiones</t>
  </si>
  <si>
    <t>Gastos de comercialización y producción</t>
  </si>
  <si>
    <t>Adquisición de activos financieros</t>
  </si>
  <si>
    <t>Concesión de préstamos</t>
  </si>
  <si>
    <t>A establecimientos públicos</t>
  </si>
  <si>
    <t xml:space="preserve">A personas naturales </t>
  </si>
  <si>
    <t>Préstamos Directos (Decreto Ley 1010/2000)</t>
  </si>
  <si>
    <t>Crédito Hipotecario Para Sus Empleados</t>
  </si>
  <si>
    <t xml:space="preserve">Fondo de préstamos </t>
  </si>
  <si>
    <t xml:space="preserve">Fondo de Calamidad Doméstica </t>
  </si>
  <si>
    <t xml:space="preserve">Fondo Rotatorio de Transporte </t>
  </si>
  <si>
    <t>Programa De Crédito De Vivienda Para Los Empleados De La Superintendencia De Sociedades (Decreto 1695 de 1997) (No De Pensiones)</t>
  </si>
  <si>
    <t>Préstamos Fondo Rotatorio de la Policía</t>
  </si>
  <si>
    <t>Préstamos Directos (Ley 106/93)</t>
  </si>
  <si>
    <t>Préstamos educativos</t>
  </si>
  <si>
    <t>Préstamos de vivienda</t>
  </si>
  <si>
    <t>Préstamos de consumo</t>
  </si>
  <si>
    <t>Préstamos de salud</t>
  </si>
  <si>
    <t>Adquisición de acciones</t>
  </si>
  <si>
    <t xml:space="preserve">De organizaciones internacionales </t>
  </si>
  <si>
    <t xml:space="preserve">De empresas públicas financieras </t>
  </si>
  <si>
    <t xml:space="preserve">De empresas públicas no financieras </t>
  </si>
  <si>
    <t xml:space="preserve">De empresas privadas financieras </t>
  </si>
  <si>
    <t xml:space="preserve">De empresas privadas no financieras </t>
  </si>
  <si>
    <t>Adquisición de otras participaciones de capital</t>
  </si>
  <si>
    <t>En organizacioones internacionales</t>
  </si>
  <si>
    <t>Fondo De Cooperación Y Asistencia Internacional  (Ley 318 De 1996)</t>
  </si>
  <si>
    <t>Fondo de organismos financieros internacionales - FOFI, Ley 318 de 1996</t>
  </si>
  <si>
    <t>En empresas - públicas financieras</t>
  </si>
  <si>
    <t>En empresas - públicas no financieras</t>
  </si>
  <si>
    <t>Capitalización para el fortalecimiento de los canales públicos de televisión</t>
  </si>
  <si>
    <t>En empresas privadas fiancieras</t>
  </si>
  <si>
    <t>En empresas privadas no financieras</t>
  </si>
  <si>
    <t>Disminución de pasivos</t>
  </si>
  <si>
    <t>Cesantías</t>
  </si>
  <si>
    <t>Cesantías definitivas</t>
  </si>
  <si>
    <t>Cesantías parciales</t>
  </si>
  <si>
    <t>Devolución del ahorro voluntario de los trabajadores</t>
  </si>
  <si>
    <t>Devoluciones tributarias</t>
  </si>
  <si>
    <t>Gastos por tributos, multas, sanciones e intereses de mora</t>
  </si>
  <si>
    <t xml:space="preserve">Impuestos </t>
  </si>
  <si>
    <t>Estampillas</t>
  </si>
  <si>
    <t>Cuota de fiscalización y auditaje</t>
  </si>
  <si>
    <t>Contribución - Superintendencia Financiera de Colombia</t>
  </si>
  <si>
    <t>Contribución Nacional de Valorización</t>
  </si>
  <si>
    <t>Contribución de valorización municipal</t>
  </si>
  <si>
    <t>Contribución de valorización departamental</t>
  </si>
  <si>
    <t>Contribución - Superintendencia de vigilancia y seguridad privada</t>
  </si>
  <si>
    <t>Contribución de vigilancia - Superintendencia nacional de salud</t>
  </si>
  <si>
    <t xml:space="preserve">Multas, sanciones e intereses de mora </t>
  </si>
  <si>
    <t>Servicio de la deuda pública externa</t>
  </si>
  <si>
    <t xml:space="preserve">Principal </t>
  </si>
  <si>
    <t>Títulos de deuda</t>
  </si>
  <si>
    <t>Préstamos</t>
  </si>
  <si>
    <t>Otras cuentas por pagar</t>
  </si>
  <si>
    <t xml:space="preserve">Intereses </t>
  </si>
  <si>
    <t xml:space="preserve">Comisiones y otros gastos </t>
  </si>
  <si>
    <t>Servicio de la deuda pública interna</t>
  </si>
  <si>
    <t>Fondo de contingencias</t>
  </si>
  <si>
    <t>Aportes al Fondo de Contingencías</t>
  </si>
  <si>
    <t>Total Presupuesto de Gastos</t>
  </si>
  <si>
    <t>Recursos Disponibles Para Inversión</t>
  </si>
  <si>
    <t>Resumen Presupuesto de Gastos</t>
  </si>
  <si>
    <t>Aportes de la nación</t>
  </si>
  <si>
    <t>Gastos de Funcionamiento</t>
  </si>
  <si>
    <t>servicio a la Deuda</t>
  </si>
  <si>
    <t>Inversión</t>
  </si>
  <si>
    <t>Formulario 4. Anteproyecto Planta de personal</t>
  </si>
  <si>
    <t>ANTEPROYECTO PLANTA DE PERSONAL - VIGENCIA</t>
  </si>
  <si>
    <t>DENOMINACIÓN DE CARGOS</t>
  </si>
  <si>
    <t>Grado</t>
  </si>
  <si>
    <t>No. Cargos</t>
  </si>
  <si>
    <t>Remuneraciones no constitutivas de Factor Salarial</t>
  </si>
  <si>
    <t>Contribuciones Inherentes a la Nómina</t>
  </si>
  <si>
    <t>Total  
Gastos de personal</t>
  </si>
  <si>
    <t>Factores Salariales comunes</t>
  </si>
  <si>
    <t>Factores Salariales Especiales</t>
  </si>
  <si>
    <t>Prestaciones sociales según definición legal</t>
  </si>
  <si>
    <t>Otras remuneraciones no constitutivas de Factor Salarial</t>
  </si>
  <si>
    <t>Pensiones</t>
  </si>
  <si>
    <t>Salud</t>
  </si>
  <si>
    <t>Aportes de Cesantías</t>
  </si>
  <si>
    <t>Cajas de Compensación Familiar</t>
  </si>
  <si>
    <t>Aportes Generales al Sistema de Riesgos Laborales</t>
  </si>
  <si>
    <t>Aportes al ICBF</t>
  </si>
  <si>
    <t>Aportes al SENA</t>
  </si>
  <si>
    <t>gravamen financiero</t>
  </si>
  <si>
    <t>Incapacidades (No de pensiones)</t>
  </si>
  <si>
    <t>Licencias de maternidad y paternidad (No de pensiones)</t>
  </si>
  <si>
    <t>Total 
Transferencia</t>
  </si>
  <si>
    <t>Sueldo básico</t>
  </si>
  <si>
    <t>Gastos de representación</t>
  </si>
  <si>
    <t>Prima técnica salarial</t>
  </si>
  <si>
    <t>Subsidio de alimentación</t>
  </si>
  <si>
    <t>Auxilio de transporte</t>
  </si>
  <si>
    <t>Prima de servicio</t>
  </si>
  <si>
    <t>Bonificación por servicios prestados</t>
  </si>
  <si>
    <t>Horas extras, dominicales, festivos y recargos</t>
  </si>
  <si>
    <t>Prima de navidad</t>
  </si>
  <si>
    <t>Prima de vacaciones</t>
  </si>
  <si>
    <t>Viáticos de los funcionarios en comisión</t>
  </si>
  <si>
    <t>Subtotal 1</t>
  </si>
  <si>
    <t>Factor Salarial Especial 1</t>
  </si>
  <si>
    <t>Factor Salarial Especial 2</t>
  </si>
  <si>
    <t>Factor Salarial Especial 3</t>
  </si>
  <si>
    <t>Factor Salarial Especial 4</t>
  </si>
  <si>
    <t>Subtotal 2</t>
  </si>
  <si>
    <t>Sueldo de vacaciones</t>
  </si>
  <si>
    <t>Indemnización por vacaciones</t>
  </si>
  <si>
    <t>Bonificación especial de recreación</t>
  </si>
  <si>
    <t>Prima técnica no factor</t>
  </si>
  <si>
    <t>Bonificación de Dirección</t>
  </si>
  <si>
    <t>Estímulos</t>
  </si>
  <si>
    <t>Remuneración 4</t>
  </si>
  <si>
    <t>Institutos</t>
  </si>
  <si>
    <t>Mes</t>
  </si>
  <si>
    <t>Anual</t>
  </si>
  <si>
    <t>Técnicos</t>
  </si>
  <si>
    <t>4+5= 6</t>
  </si>
  <si>
    <t>7+8=9</t>
  </si>
  <si>
    <t>11.1+11.2</t>
  </si>
  <si>
    <t>6+9+10=12</t>
  </si>
  <si>
    <t>EMPLEADOS PÚBLICOS</t>
  </si>
  <si>
    <t>NIVEL DIRECTIVO</t>
  </si>
  <si>
    <t>Experto Comisionado</t>
  </si>
  <si>
    <t>0090-0</t>
  </si>
  <si>
    <t>NIVEL ASESOR</t>
  </si>
  <si>
    <t>Asesor 18 -  p.t. SI factor</t>
  </si>
  <si>
    <t>1020-18</t>
  </si>
  <si>
    <t>Asesor 17 -  p.t. SI factor</t>
  </si>
  <si>
    <t>1020-17</t>
  </si>
  <si>
    <t>Asesor 17 -  p.t. NO factor</t>
  </si>
  <si>
    <t>Asesor 16 -  p.t. SI factor</t>
  </si>
  <si>
    <t>1020-16</t>
  </si>
  <si>
    <t>Asesor 16 -  p.t. NO factor</t>
  </si>
  <si>
    <t>Asesor 15 -  p.t. SI factor</t>
  </si>
  <si>
    <t>1020-15</t>
  </si>
  <si>
    <t>Asesor 15 -  p.t. NO factor</t>
  </si>
  <si>
    <t>Asesor 14 -  p.t. SI factor</t>
  </si>
  <si>
    <t>1020-14</t>
  </si>
  <si>
    <t>Asesor 14 -  p.t. NO factor</t>
  </si>
  <si>
    <t>Asesor 12 -  p.t. SI factor</t>
  </si>
  <si>
    <t>1020-12</t>
  </si>
  <si>
    <t>Asesor 12 -  p.t. NO factor</t>
  </si>
  <si>
    <t>Asesor 09 -  p.t. SI factor</t>
  </si>
  <si>
    <t>1020-09</t>
  </si>
  <si>
    <t>Asesor 09 -  p.t. NO factor</t>
  </si>
  <si>
    <t>Asesor 07 -  p.t. SI factor</t>
  </si>
  <si>
    <t>1020-07</t>
  </si>
  <si>
    <t>Asesor 07 -  p.t. NO factor</t>
  </si>
  <si>
    <t>NIVEL EJECUTIVO</t>
  </si>
  <si>
    <t>NIVEL PROFESIONAL</t>
  </si>
  <si>
    <t>Profesional Especializado</t>
  </si>
  <si>
    <t>2028-24</t>
  </si>
  <si>
    <t>2028-23</t>
  </si>
  <si>
    <t>2028-22</t>
  </si>
  <si>
    <t>2028-21</t>
  </si>
  <si>
    <t>2028-19</t>
  </si>
  <si>
    <t>2028-18</t>
  </si>
  <si>
    <t>2028-17</t>
  </si>
  <si>
    <t>2028-14</t>
  </si>
  <si>
    <t>Profesional Universitario</t>
  </si>
  <si>
    <t>2044-11</t>
  </si>
  <si>
    <t>2044-08</t>
  </si>
  <si>
    <t>2044-06</t>
  </si>
  <si>
    <t>2044-05</t>
  </si>
  <si>
    <t>2044-02</t>
  </si>
  <si>
    <t>2044-01</t>
  </si>
  <si>
    <t>NIVEL TÉCNICO</t>
  </si>
  <si>
    <t>Técnico  Administrativo</t>
  </si>
  <si>
    <t>3124-18</t>
  </si>
  <si>
    <t>NIVEL ASISTENCIAL</t>
  </si>
  <si>
    <t>Secretario Ejecutivo</t>
  </si>
  <si>
    <t>4210-24</t>
  </si>
  <si>
    <t>Conductor Mecánico</t>
  </si>
  <si>
    <t>4103-19</t>
  </si>
  <si>
    <t>TOTAL EMPLEADOS PÚBLICOS</t>
  </si>
  <si>
    <t>TRABAJADORES OFICIALES</t>
  </si>
  <si>
    <t>TOTAL TRABAJADORES OFICIALES</t>
  </si>
  <si>
    <t>TOTAL PLANTA DE PERSONAL</t>
  </si>
  <si>
    <t>CIFRAS REDONDEADAS</t>
  </si>
  <si>
    <t>RESUMEN - ANTEPROYECTO PLANTA DE PERSONAL</t>
  </si>
  <si>
    <t xml:space="preserve">CUENTA </t>
  </si>
  <si>
    <t>TOTAL</t>
  </si>
  <si>
    <t>ELPLEADOS PÚBLICOS</t>
  </si>
  <si>
    <t xml:space="preserve">TRABAJADORES OFICIALES </t>
  </si>
  <si>
    <t xml:space="preserve">GASTOS DE PERSONAL </t>
  </si>
  <si>
    <t xml:space="preserve">         Salario </t>
  </si>
  <si>
    <t xml:space="preserve">                    Factores salariales comunes </t>
  </si>
  <si>
    <t xml:space="preserve">                     Factores salariales especiales </t>
  </si>
  <si>
    <t xml:space="preserve">         Remuneraciones no constitutivas de factor salarial </t>
  </si>
  <si>
    <t xml:space="preserve">                    Prestaciones sociales según definición legal </t>
  </si>
  <si>
    <t xml:space="preserve">                     Otras prestaciones no constitutivas de factor salarial </t>
  </si>
  <si>
    <t xml:space="preserve">         Contribuciones inherentes a la nómina </t>
  </si>
  <si>
    <t>TRANSFERENCIAS CORRIENTES</t>
  </si>
  <si>
    <t xml:space="preserve">         Prestaciones sociales relacionadas con el empleo</t>
  </si>
  <si>
    <t xml:space="preserve">                     Incapacidades</t>
  </si>
  <si>
    <t xml:space="preserve">                     Licencias de maternidad y paternidad</t>
  </si>
  <si>
    <t>Formulario 4A Certificación de Nómina</t>
  </si>
  <si>
    <t>ANTEPROYECTO COSTO DE NÓMINA - VIGENCIA</t>
  </si>
  <si>
    <t>DENOMINACIÓN DE CARGO</t>
  </si>
  <si>
    <t>Planta Actual</t>
  </si>
  <si>
    <t>Nómina Provista</t>
  </si>
  <si>
    <t>Total Cargos Provistos</t>
  </si>
  <si>
    <t>Cargos Vacantes</t>
  </si>
  <si>
    <t>Libre Nombramiento</t>
  </si>
  <si>
    <t>Carrera Administrativa</t>
  </si>
  <si>
    <t>Propiedad</t>
  </si>
  <si>
    <t>Provisionales</t>
  </si>
  <si>
    <t>5=2+3+4</t>
  </si>
  <si>
    <t>6=1-5</t>
  </si>
  <si>
    <t>Empleados Públicos</t>
  </si>
  <si>
    <t>EXPERTO COMISIONADO</t>
  </si>
  <si>
    <t>0090-00</t>
  </si>
  <si>
    <t>ASESOR 18</t>
  </si>
  <si>
    <t>ASESOR 17</t>
  </si>
  <si>
    <t>ASESOR 16</t>
  </si>
  <si>
    <t>ASESOR 15</t>
  </si>
  <si>
    <t>ASESOR 14</t>
  </si>
  <si>
    <t>ASESOR 12</t>
  </si>
  <si>
    <t>ASESOR 09</t>
  </si>
  <si>
    <t>ASESOR 07</t>
  </si>
  <si>
    <t xml:space="preserve">PROFESIONAL ESPECIALIZADO </t>
  </si>
  <si>
    <t>PROFESIONAL UNIVERSITARIO</t>
  </si>
  <si>
    <t>PROFESIONAL  UNIVERSITARIO</t>
  </si>
  <si>
    <t>NIVEL TECNICO</t>
  </si>
  <si>
    <t>TECNICO ADMINISTRATIVO</t>
  </si>
  <si>
    <t>SECRETARIO EJECUTIVO</t>
  </si>
  <si>
    <t>CONDUCTOR MECÁNICO</t>
  </si>
  <si>
    <t>Total Empleados Públicos</t>
  </si>
  <si>
    <t>Trabajadores Oficiales</t>
  </si>
  <si>
    <t>Total  Trabajadores Oficiales</t>
  </si>
  <si>
    <t>Total Personal</t>
  </si>
  <si>
    <t>Bogotá D.C., marzo de 2021</t>
  </si>
  <si>
    <t xml:space="preserve">Ciudad y fecha </t>
  </si>
  <si>
    <t>Jefe de Personal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</si>
</sst>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0_-;\-&quot;$&quot;* #,##0_-;_-&quot;$&quot;* &quot;-&quot;_-;_-@_-"/>
    <numFmt numFmtId="165" formatCode="_(&quot;$&quot;\ * #,##0.00_);_(&quot;$&quot;\ * \(#,##0.00\);_(&quot;$&quot;\ * &quot;-&quot;??_);_(@_)"/>
    <numFmt numFmtId="166" formatCode="_-* #,##0_-;\-* #,##0_-;_-* &quot;-&quot;??_-;_-@_-"/>
    <numFmt numFmtId="167" formatCode="#,##0_ ;[Red]\-#,##0\ "/>
    <numFmt numFmtId="168" formatCode="000"/>
    <numFmt numFmtId="169" formatCode="_-&quot;$&quot;* #,##0.00_-;\-&quot;$&quot;* #,##0.00_-;_-&quot;$&quot;* &quot;-&quot;??_-;_-@_-"/>
    <numFmt numFmtId="170" formatCode="0_)"/>
    <numFmt numFmtId="171" formatCode="#,##0_ ;\-#,##0\ "/>
  </numFmts>
  <fonts count="48">
    <font>
      <sz val="11"/>
      <color theme="1"/>
      <name val="Calibri"/>
      <family val="2"/>
      <scheme val="minor"/>
    </font>
    <font>
      <sz val="11"/>
      <color theme="1"/>
      <name val="Calibri"/>
      <family val="2"/>
      <scheme val="minor"/>
    </font>
    <font>
      <sz val="12"/>
      <color theme="1"/>
      <name val="Calibri"/>
      <family val="2"/>
      <scheme val="minor"/>
    </font>
    <font>
      <sz val="10"/>
      <name val="Arial"/>
      <family val="2"/>
    </font>
    <font>
      <sz val="9"/>
      <color indexed="81"/>
      <name val="Tahoma"/>
      <family val="2"/>
    </font>
    <font>
      <u/>
      <sz val="9"/>
      <color indexed="81"/>
      <name val="Tahoma"/>
      <family val="2"/>
    </font>
    <font>
      <sz val="8"/>
      <color theme="1"/>
      <name val="Calibri"/>
      <family val="2"/>
      <scheme val="minor"/>
    </font>
    <font>
      <b/>
      <sz val="8"/>
      <name val="Calibri"/>
      <family val="2"/>
      <scheme val="minor"/>
    </font>
    <font>
      <b/>
      <sz val="8"/>
      <color theme="1"/>
      <name val="Calibri"/>
      <family val="2"/>
      <scheme val="minor"/>
    </font>
    <font>
      <b/>
      <sz val="8"/>
      <color theme="0"/>
      <name val="Calibri"/>
      <family val="2"/>
      <scheme val="minor"/>
    </font>
    <font>
      <sz val="8"/>
      <name val="Calibri"/>
      <family val="2"/>
      <scheme val="minor"/>
    </font>
    <font>
      <sz val="8"/>
      <color rgb="FF000000"/>
      <name val="Calibri"/>
      <family val="2"/>
      <scheme val="minor"/>
    </font>
    <font>
      <b/>
      <sz val="8"/>
      <color theme="0"/>
      <name val="Arial"/>
      <family val="2"/>
    </font>
    <font>
      <sz val="8"/>
      <name val="Arial"/>
      <family val="2"/>
    </font>
    <font>
      <sz val="8"/>
      <color indexed="8"/>
      <name val="Arial"/>
      <family val="2"/>
    </font>
    <font>
      <u/>
      <sz val="11"/>
      <color theme="10"/>
      <name val="Calibri"/>
      <family val="2"/>
      <scheme val="minor"/>
    </font>
    <font>
      <u/>
      <sz val="11"/>
      <color theme="11"/>
      <name val="Calibri"/>
      <family val="2"/>
      <scheme val="minor"/>
    </font>
    <font>
      <sz val="8"/>
      <color indexed="81"/>
      <name val="Tahoma"/>
      <family val="2"/>
    </font>
    <font>
      <b/>
      <sz val="8"/>
      <color indexed="81"/>
      <name val="Tahoma"/>
      <family val="2"/>
    </font>
    <font>
      <u/>
      <sz val="8"/>
      <color indexed="81"/>
      <name val="Tahoma"/>
      <family val="2"/>
    </font>
    <font>
      <sz val="8"/>
      <color theme="1"/>
      <name val="Tahoma"/>
      <family val="2"/>
    </font>
    <font>
      <u/>
      <sz val="8"/>
      <color theme="1"/>
      <name val="Tahoma"/>
      <family val="2"/>
    </font>
    <font>
      <b/>
      <sz val="7"/>
      <color theme="1"/>
      <name val="Calibri"/>
      <family val="2"/>
      <scheme val="minor"/>
    </font>
    <font>
      <b/>
      <sz val="8"/>
      <color indexed="8"/>
      <name val="Arial"/>
      <family val="2"/>
    </font>
    <font>
      <b/>
      <sz val="10"/>
      <name val="Arial"/>
      <family val="2"/>
    </font>
    <font>
      <b/>
      <sz val="12"/>
      <name val="Arial"/>
      <family val="2"/>
    </font>
    <font>
      <b/>
      <sz val="10"/>
      <color theme="0"/>
      <name val="Arial"/>
      <family val="2"/>
    </font>
    <font>
      <sz val="10"/>
      <color theme="0"/>
      <name val="Arial"/>
      <family val="2"/>
    </font>
    <font>
      <sz val="8"/>
      <color theme="1"/>
      <name val="Arial"/>
      <family val="2"/>
    </font>
    <font>
      <sz val="10"/>
      <name val="Arial Narrow"/>
      <family val="2"/>
    </font>
    <font>
      <sz val="8"/>
      <color rgb="FF000000"/>
      <name val="Tahoma"/>
      <family val="2"/>
    </font>
    <font>
      <u/>
      <sz val="8"/>
      <color rgb="FF000000"/>
      <name val="Tahoma"/>
      <family val="2"/>
    </font>
    <font>
      <sz val="9"/>
      <color rgb="FF000000"/>
      <name val="Tahoma"/>
      <family val="2"/>
    </font>
    <font>
      <b/>
      <sz val="8"/>
      <color rgb="FF000000"/>
      <name val="Tahoma"/>
      <family val="2"/>
    </font>
    <font>
      <sz val="11"/>
      <color rgb="FF000000"/>
      <name val="Calibri"/>
      <family val="2"/>
    </font>
    <font>
      <sz val="10"/>
      <color rgb="FF000000"/>
      <name val="Tahoma"/>
      <family val="2"/>
    </font>
    <font>
      <sz val="8"/>
      <color theme="0"/>
      <name val="Calibri"/>
      <family val="2"/>
      <scheme val="minor"/>
    </font>
    <font>
      <b/>
      <sz val="8"/>
      <name val="Arial"/>
      <family val="2"/>
    </font>
    <font>
      <b/>
      <sz val="9"/>
      <color indexed="81"/>
      <name val="Tahoma"/>
      <family val="2"/>
    </font>
    <font>
      <b/>
      <sz val="8"/>
      <color rgb="FFFFFFFF"/>
      <name val="Calibri"/>
      <family val="2"/>
      <scheme val="minor"/>
    </font>
    <font>
      <b/>
      <sz val="9"/>
      <color rgb="FF000000"/>
      <name val="Tahoma"/>
      <family val="2"/>
    </font>
    <font>
      <u/>
      <sz val="9"/>
      <color rgb="FF000000"/>
      <name val="Tahoma"/>
      <family val="2"/>
    </font>
    <font>
      <b/>
      <u/>
      <sz val="9"/>
      <color rgb="FF000000"/>
      <name val="Tahoma"/>
      <family val="2"/>
    </font>
    <font>
      <sz val="9"/>
      <color rgb="FF000000"/>
      <name val="+mn-lt"/>
      <charset val="1"/>
    </font>
    <font>
      <b/>
      <sz val="9"/>
      <name val="Calibri"/>
      <family val="2"/>
      <scheme val="minor"/>
    </font>
    <font>
      <sz val="9"/>
      <color theme="1"/>
      <name val="Calibri"/>
      <family val="2"/>
      <scheme val="minor"/>
    </font>
    <font>
      <sz val="9"/>
      <name val="Calibri"/>
      <family val="2"/>
      <scheme val="minor"/>
    </font>
    <font>
      <sz val="9"/>
      <name val="Arial"/>
      <family val="2"/>
    </font>
  </fonts>
  <fills count="19">
    <fill>
      <patternFill patternType="none"/>
    </fill>
    <fill>
      <patternFill patternType="gray125"/>
    </fill>
    <fill>
      <patternFill patternType="solid">
        <fgColor theme="4" tint="0.79998168889431442"/>
        <bgColor indexed="65"/>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0"/>
        <bgColor indexed="64"/>
      </patternFill>
    </fill>
    <fill>
      <patternFill patternType="solid">
        <fgColor theme="5" tint="0.59999389629810485"/>
        <bgColor indexed="65"/>
      </patternFill>
    </fill>
    <fill>
      <patternFill patternType="solid">
        <fgColor rgb="FF790909"/>
        <bgColor indexed="64"/>
      </patternFill>
    </fill>
    <fill>
      <patternFill patternType="solid">
        <fgColor theme="4" tint="0.59999389629810485"/>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indexed="9"/>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499984740745262"/>
        <bgColor indexed="64"/>
      </patternFill>
    </fill>
  </fills>
  <borders count="2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ck">
        <color auto="1"/>
      </left>
      <right style="thick">
        <color auto="1"/>
      </right>
      <top style="thick">
        <color auto="1"/>
      </top>
      <bottom style="medium">
        <color auto="1"/>
      </bottom>
      <diagonal/>
    </border>
    <border>
      <left style="thin">
        <color auto="1"/>
      </left>
      <right style="thick">
        <color auto="1"/>
      </right>
      <top style="thin">
        <color auto="1"/>
      </top>
      <bottom style="thin">
        <color auto="1"/>
      </bottom>
      <diagonal/>
    </border>
    <border>
      <left/>
      <right style="thick">
        <color auto="1"/>
      </right>
      <top style="thick">
        <color auto="1"/>
      </top>
      <bottom style="medium">
        <color auto="1"/>
      </bottom>
      <diagonal/>
    </border>
    <border>
      <left style="medium">
        <color auto="1"/>
      </left>
      <right style="thick">
        <color auto="1"/>
      </right>
      <top style="medium">
        <color auto="1"/>
      </top>
      <bottom style="medium">
        <color auto="1"/>
      </bottom>
      <diagonal/>
    </border>
    <border>
      <left style="dashed">
        <color auto="1"/>
      </left>
      <right/>
      <top/>
      <bottom/>
      <diagonal/>
    </border>
    <border>
      <left/>
      <right/>
      <top style="medium">
        <color auto="1"/>
      </top>
      <bottom style="medium">
        <color auto="1"/>
      </bottom>
      <diagonal/>
    </border>
    <border>
      <left/>
      <right/>
      <top style="thin">
        <color auto="1"/>
      </top>
      <bottom style="thin">
        <color auto="1"/>
      </bottom>
      <diagonal/>
    </border>
    <border>
      <left style="dashed">
        <color auto="1"/>
      </left>
      <right style="dashed">
        <color auto="1"/>
      </right>
      <top style="dashed">
        <color auto="1"/>
      </top>
      <bottom style="dashed">
        <color auto="1"/>
      </bottom>
      <diagonal/>
    </border>
    <border>
      <left/>
      <right style="thick">
        <color auto="1"/>
      </right>
      <top style="dashed">
        <color auto="1"/>
      </top>
      <bottom style="dashed">
        <color auto="1"/>
      </bottom>
      <diagonal/>
    </border>
    <border>
      <left style="thick">
        <color auto="1"/>
      </left>
      <right style="thick">
        <color auto="1"/>
      </right>
      <top style="dashed">
        <color auto="1"/>
      </top>
      <bottom style="dashed">
        <color auto="1"/>
      </bottom>
      <diagonal/>
    </border>
    <border>
      <left/>
      <right style="thick">
        <color auto="1"/>
      </right>
      <top style="medium">
        <color auto="1"/>
      </top>
      <bottom style="medium">
        <color auto="1"/>
      </bottom>
      <diagonal/>
    </border>
    <border>
      <left/>
      <right style="thick">
        <color auto="1"/>
      </right>
      <top style="thin">
        <color auto="1"/>
      </top>
      <bottom style="thin">
        <color auto="1"/>
      </bottom>
      <diagonal/>
    </border>
    <border>
      <left style="hair">
        <color auto="1"/>
      </left>
      <right style="hair">
        <color auto="1"/>
      </right>
      <top style="hair">
        <color auto="1"/>
      </top>
      <bottom style="hair">
        <color auto="1"/>
      </bottom>
      <diagonal/>
    </border>
    <border>
      <left style="dashed">
        <color auto="1"/>
      </left>
      <right style="dashed">
        <color auto="1"/>
      </right>
      <top style="dashed">
        <color auto="1"/>
      </top>
      <bottom/>
      <diagonal/>
    </border>
    <border>
      <left/>
      <right style="thick">
        <color auto="1"/>
      </right>
      <top style="dashed">
        <color auto="1"/>
      </top>
      <bottom/>
      <diagonal/>
    </border>
    <border>
      <left style="dashed">
        <color auto="1"/>
      </left>
      <right style="dashed">
        <color auto="1"/>
      </right>
      <top/>
      <bottom style="dashed">
        <color auto="1"/>
      </bottom>
      <diagonal/>
    </border>
    <border>
      <left style="thick">
        <color auto="1"/>
      </left>
      <right style="thick">
        <color auto="1"/>
      </right>
      <top style="medium">
        <color auto="1"/>
      </top>
      <bottom style="thin">
        <color auto="1"/>
      </bottom>
      <diagonal/>
    </border>
    <border>
      <left/>
      <right style="thick">
        <color auto="1"/>
      </right>
      <top style="medium">
        <color auto="1"/>
      </top>
      <bottom/>
      <diagonal/>
    </border>
    <border>
      <left style="thick">
        <color auto="1"/>
      </left>
      <right style="thick">
        <color auto="1"/>
      </right>
      <top/>
      <bottom style="dashed">
        <color auto="1"/>
      </bottom>
      <diagonal/>
    </border>
    <border>
      <left style="hair">
        <color auto="1"/>
      </left>
      <right style="hair">
        <color auto="1"/>
      </right>
      <top style="hair">
        <color auto="1"/>
      </top>
      <bottom/>
      <diagonal/>
    </border>
    <border>
      <left style="thick">
        <color auto="1"/>
      </left>
      <right style="thick">
        <color auto="1"/>
      </right>
      <top style="thin">
        <color auto="1"/>
      </top>
      <bottom style="dashed">
        <color auto="1"/>
      </bottom>
      <diagonal/>
    </border>
    <border>
      <left style="dashed">
        <color auto="1"/>
      </left>
      <right style="thick">
        <color auto="1"/>
      </right>
      <top style="dashed">
        <color auto="1"/>
      </top>
      <bottom style="dashed">
        <color auto="1"/>
      </bottom>
      <diagonal/>
    </border>
    <border>
      <left style="medium">
        <color auto="1"/>
      </left>
      <right style="thick">
        <color auto="1"/>
      </right>
      <top style="medium">
        <color auto="1"/>
      </top>
      <bottom/>
      <diagonal/>
    </border>
    <border>
      <left style="thick">
        <color auto="1"/>
      </left>
      <right style="thick">
        <color auto="1"/>
      </right>
      <top style="thick">
        <color auto="1"/>
      </top>
      <bottom style="thin">
        <color auto="1"/>
      </bottom>
      <diagonal/>
    </border>
    <border>
      <left style="dashed">
        <color auto="1"/>
      </left>
      <right style="thick">
        <color auto="1"/>
      </right>
      <top style="dashed">
        <color auto="1"/>
      </top>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diagonal/>
    </border>
    <border>
      <left style="thick">
        <color auto="1"/>
      </left>
      <right style="thick">
        <color auto="1"/>
      </right>
      <top style="thin">
        <color auto="1"/>
      </top>
      <bottom/>
      <diagonal/>
    </border>
    <border>
      <left style="thick">
        <color auto="1"/>
      </left>
      <right style="thick">
        <color auto="1"/>
      </right>
      <top style="thick">
        <color auto="1"/>
      </top>
      <bottom style="thick">
        <color auto="1"/>
      </bottom>
      <diagonal/>
    </border>
    <border>
      <left style="thick">
        <color auto="1"/>
      </left>
      <right style="thick">
        <color auto="1"/>
      </right>
      <top style="thin">
        <color auto="1"/>
      </top>
      <bottom style="thick">
        <color auto="1"/>
      </bottom>
      <diagonal/>
    </border>
    <border>
      <left style="medium">
        <color auto="1"/>
      </left>
      <right/>
      <top style="thick">
        <color auto="1"/>
      </top>
      <bottom style="thick">
        <color auto="1"/>
      </bottom>
      <diagonal/>
    </border>
    <border>
      <left/>
      <right/>
      <top style="thick">
        <color auto="1"/>
      </top>
      <bottom/>
      <diagonal/>
    </border>
    <border>
      <left style="hair">
        <color auto="1"/>
      </left>
      <right style="thick">
        <color auto="1"/>
      </right>
      <top style="dashed">
        <color auto="1"/>
      </top>
      <bottom style="dashed">
        <color auto="1"/>
      </bottom>
      <diagonal/>
    </border>
    <border>
      <left style="hair">
        <color auto="1"/>
      </left>
      <right style="thick">
        <color auto="1"/>
      </right>
      <top style="dashed">
        <color auto="1"/>
      </top>
      <bottom style="hair">
        <color auto="1"/>
      </bottom>
      <diagonal/>
    </border>
    <border>
      <left style="hair">
        <color auto="1"/>
      </left>
      <right style="hair">
        <color auto="1"/>
      </right>
      <top style="dashed">
        <color auto="1"/>
      </top>
      <bottom style="hair">
        <color auto="1"/>
      </bottom>
      <diagonal/>
    </border>
    <border>
      <left/>
      <right/>
      <top style="dashed">
        <color auto="1"/>
      </top>
      <bottom style="hair">
        <color auto="1"/>
      </bottom>
      <diagonal/>
    </border>
    <border>
      <left style="thin">
        <color auto="1"/>
      </left>
      <right/>
      <top/>
      <bottom/>
      <diagonal/>
    </border>
    <border>
      <left/>
      <right/>
      <top/>
      <bottom style="thin">
        <color auto="1"/>
      </bottom>
      <diagonal/>
    </border>
    <border>
      <left style="dashed">
        <color auto="1"/>
      </left>
      <right/>
      <top style="dashed">
        <color auto="1"/>
      </top>
      <bottom style="dashed">
        <color auto="1"/>
      </bottom>
      <diagonal/>
    </border>
    <border>
      <left style="thick">
        <color auto="1"/>
      </left>
      <right style="thick">
        <color auto="1"/>
      </right>
      <top style="hair">
        <color auto="1"/>
      </top>
      <bottom style="dashed">
        <color auto="1"/>
      </bottom>
      <diagonal/>
    </border>
    <border>
      <left style="hair">
        <color auto="1"/>
      </left>
      <right style="hair">
        <color auto="1"/>
      </right>
      <top style="hair">
        <color auto="1"/>
      </top>
      <bottom style="thin">
        <color auto="1"/>
      </bottom>
      <diagonal/>
    </border>
    <border>
      <left style="thick">
        <color auto="1"/>
      </left>
      <right style="thick">
        <color auto="1"/>
      </right>
      <top style="hair">
        <color auto="1"/>
      </top>
      <bottom/>
      <diagonal/>
    </border>
    <border>
      <left style="thick">
        <color auto="1"/>
      </left>
      <right style="thick">
        <color auto="1"/>
      </right>
      <top style="hair">
        <color auto="1"/>
      </top>
      <bottom style="thin">
        <color auto="1"/>
      </bottom>
      <diagonal/>
    </border>
    <border>
      <left style="slantDashDot">
        <color theme="1"/>
      </left>
      <right style="slantDashDot">
        <color theme="1"/>
      </right>
      <top style="medium">
        <color auto="1"/>
      </top>
      <bottom style="medium">
        <color auto="1"/>
      </bottom>
      <diagonal/>
    </border>
    <border>
      <left style="thick">
        <color theme="1"/>
      </left>
      <right style="thick">
        <color theme="1"/>
      </right>
      <top style="medium">
        <color auto="1"/>
      </top>
      <bottom style="medium">
        <color auto="1"/>
      </bottom>
      <diagonal/>
    </border>
    <border>
      <left style="slantDashDot">
        <color theme="1"/>
      </left>
      <right/>
      <top style="medium">
        <color auto="1"/>
      </top>
      <bottom style="medium">
        <color auto="1"/>
      </bottom>
      <diagonal/>
    </border>
    <border>
      <left style="hair">
        <color auto="1"/>
      </left>
      <right style="hair">
        <color auto="1"/>
      </right>
      <top style="hair">
        <color auto="1"/>
      </top>
      <bottom style="dashed">
        <color auto="1"/>
      </bottom>
      <diagonal/>
    </border>
    <border>
      <left style="hair">
        <color auto="1"/>
      </left>
      <right style="thick">
        <color auto="1"/>
      </right>
      <top style="dashed">
        <color auto="1"/>
      </top>
      <bottom/>
      <diagonal/>
    </border>
    <border>
      <left style="dashed">
        <color indexed="64"/>
      </left>
      <right style="dashed">
        <color indexed="64"/>
      </right>
      <top style="dashed">
        <color indexed="64"/>
      </top>
      <bottom style="thin">
        <color auto="1"/>
      </bottom>
      <diagonal/>
    </border>
    <border>
      <left style="dashed">
        <color indexed="64"/>
      </left>
      <right style="thick">
        <color auto="1"/>
      </right>
      <top style="dashed">
        <color indexed="64"/>
      </top>
      <bottom style="thin">
        <color auto="1"/>
      </bottom>
      <diagonal/>
    </border>
    <border>
      <left style="thick">
        <color auto="1"/>
      </left>
      <right style="thick">
        <color auto="1"/>
      </right>
      <top style="dashed">
        <color indexed="64"/>
      </top>
      <bottom style="thin">
        <color auto="1"/>
      </bottom>
      <diagonal/>
    </border>
    <border>
      <left/>
      <right style="dashed">
        <color indexed="64"/>
      </right>
      <top/>
      <bottom/>
      <diagonal/>
    </border>
    <border>
      <left/>
      <right style="slantDashDot">
        <color theme="1"/>
      </right>
      <top style="medium">
        <color indexed="64"/>
      </top>
      <bottom style="medium">
        <color indexed="64"/>
      </bottom>
      <diagonal/>
    </border>
    <border>
      <left style="hair">
        <color auto="1"/>
      </left>
      <right style="thick">
        <color auto="1"/>
      </right>
      <top style="hair">
        <color indexed="64"/>
      </top>
      <bottom style="thin">
        <color auto="1"/>
      </bottom>
      <diagonal/>
    </border>
    <border>
      <left style="thick">
        <color indexed="64"/>
      </left>
      <right/>
      <top/>
      <bottom/>
      <diagonal/>
    </border>
    <border>
      <left/>
      <right style="double">
        <color auto="1"/>
      </right>
      <top/>
      <bottom/>
      <diagonal/>
    </border>
    <border>
      <left/>
      <right style="double">
        <color auto="1"/>
      </right>
      <top/>
      <bottom style="double">
        <color auto="1"/>
      </bottom>
      <diagonal/>
    </border>
    <border>
      <left style="double">
        <color auto="1"/>
      </left>
      <right/>
      <top/>
      <bottom/>
      <diagonal/>
    </border>
    <border>
      <left/>
      <right style="thin">
        <color auto="1"/>
      </right>
      <top/>
      <bottom/>
      <diagonal/>
    </border>
    <border>
      <left/>
      <right style="thin">
        <color indexed="64"/>
      </right>
      <top/>
      <bottom style="thin">
        <color auto="1"/>
      </bottom>
      <diagonal/>
    </border>
    <border>
      <left/>
      <right style="thin">
        <color indexed="64"/>
      </right>
      <top style="thin">
        <color auto="1"/>
      </top>
      <bottom/>
      <diagonal/>
    </border>
    <border>
      <left/>
      <right/>
      <top style="double">
        <color indexed="64"/>
      </top>
      <bottom/>
      <diagonal/>
    </border>
    <border>
      <left/>
      <right style="double">
        <color auto="1"/>
      </right>
      <top/>
      <bottom style="thin">
        <color indexed="64"/>
      </bottom>
      <diagonal/>
    </border>
    <border>
      <left/>
      <right style="double">
        <color indexed="64"/>
      </right>
      <top style="double">
        <color auto="1"/>
      </top>
      <bottom/>
      <diagonal/>
    </border>
    <border>
      <left/>
      <right/>
      <top style="double">
        <color indexed="64"/>
      </top>
      <bottom style="double">
        <color indexed="64"/>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auto="1"/>
      </left>
      <right style="medium">
        <color auto="1"/>
      </right>
      <top style="double">
        <color indexed="64"/>
      </top>
      <bottom style="medium">
        <color auto="1"/>
      </bottom>
      <diagonal/>
    </border>
    <border>
      <left/>
      <right style="medium">
        <color auto="1"/>
      </right>
      <top style="double">
        <color indexed="64"/>
      </top>
      <bottom style="medium">
        <color auto="1"/>
      </bottom>
      <diagonal/>
    </border>
    <border>
      <left style="double">
        <color indexed="64"/>
      </left>
      <right style="double">
        <color indexed="64"/>
      </right>
      <top style="double">
        <color indexed="64"/>
      </top>
      <bottom style="double">
        <color indexed="64"/>
      </bottom>
      <diagonal/>
    </border>
    <border>
      <left/>
      <right style="double">
        <color indexed="64"/>
      </right>
      <top style="thin">
        <color auto="1"/>
      </top>
      <bottom/>
      <diagonal/>
    </border>
    <border>
      <left style="medium">
        <color auto="1"/>
      </left>
      <right style="medium">
        <color auto="1"/>
      </right>
      <top style="double">
        <color indexed="64"/>
      </top>
      <bottom style="double">
        <color indexed="64"/>
      </bottom>
      <diagonal/>
    </border>
    <border>
      <left style="medium">
        <color auto="1"/>
      </left>
      <right/>
      <top style="double">
        <color indexed="64"/>
      </top>
      <bottom style="double">
        <color indexed="64"/>
      </bottom>
      <diagonal/>
    </border>
    <border>
      <left/>
      <right style="medium">
        <color auto="1"/>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auto="1"/>
      </bottom>
      <diagonal/>
    </border>
    <border>
      <left style="double">
        <color indexed="64"/>
      </left>
      <right style="double">
        <color indexed="64"/>
      </right>
      <top style="thin">
        <color auto="1"/>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medium">
        <color indexed="64"/>
      </right>
      <top/>
      <bottom style="double">
        <color indexed="64"/>
      </bottom>
      <diagonal/>
    </border>
    <border>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right style="medium">
        <color indexed="64"/>
      </right>
      <top style="medium">
        <color indexed="64"/>
      </top>
      <bottom style="medium">
        <color indexed="64"/>
      </bottom>
      <diagonal/>
    </border>
    <border>
      <left/>
      <right style="double">
        <color auto="1"/>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medium">
        <color auto="1"/>
      </left>
      <right style="medium">
        <color indexed="64"/>
      </right>
      <top/>
      <bottom style="thin">
        <color indexed="64"/>
      </bottom>
      <diagonal/>
    </border>
    <border>
      <left style="double">
        <color indexed="64"/>
      </left>
      <right style="dashDot">
        <color indexed="64"/>
      </right>
      <top/>
      <bottom/>
      <diagonal/>
    </border>
    <border>
      <left style="double">
        <color indexed="64"/>
      </left>
      <right style="dashDot">
        <color indexed="64"/>
      </right>
      <top style="thin">
        <color auto="1"/>
      </top>
      <bottom/>
      <diagonal/>
    </border>
    <border>
      <left style="double">
        <color indexed="64"/>
      </left>
      <right style="dashDot">
        <color indexed="64"/>
      </right>
      <top/>
      <bottom style="double">
        <color indexed="64"/>
      </bottom>
      <diagonal/>
    </border>
    <border>
      <left style="double">
        <color indexed="64"/>
      </left>
      <right style="dashDot">
        <color indexed="64"/>
      </right>
      <top/>
      <bottom style="thin">
        <color auto="1"/>
      </bottom>
      <diagonal/>
    </border>
    <border>
      <left style="double">
        <color indexed="64"/>
      </left>
      <right style="dashDot">
        <color indexed="64"/>
      </right>
      <top style="double">
        <color indexed="64"/>
      </top>
      <bottom style="medium">
        <color auto="1"/>
      </bottom>
      <diagonal/>
    </border>
    <border>
      <left style="double">
        <color indexed="64"/>
      </left>
      <right style="dashDot">
        <color indexed="64"/>
      </right>
      <top style="medium">
        <color auto="1"/>
      </top>
      <bottom style="medium">
        <color auto="1"/>
      </bottom>
      <diagonal/>
    </border>
    <border>
      <left style="dashDot">
        <color indexed="64"/>
      </left>
      <right style="dashDot">
        <color indexed="64"/>
      </right>
      <top/>
      <bottom/>
      <diagonal/>
    </border>
    <border>
      <left style="dashDot">
        <color indexed="64"/>
      </left>
      <right style="dashDot">
        <color indexed="64"/>
      </right>
      <top style="thin">
        <color auto="1"/>
      </top>
      <bottom/>
      <diagonal/>
    </border>
    <border>
      <left style="dashDot">
        <color indexed="64"/>
      </left>
      <right style="dashDot">
        <color indexed="64"/>
      </right>
      <top/>
      <bottom style="double">
        <color indexed="64"/>
      </bottom>
      <diagonal/>
    </border>
    <border>
      <left style="dashDot">
        <color indexed="64"/>
      </left>
      <right style="dashDot">
        <color indexed="64"/>
      </right>
      <top/>
      <bottom style="thin">
        <color indexed="64"/>
      </bottom>
      <diagonal/>
    </border>
    <border>
      <left style="dashDot">
        <color indexed="64"/>
      </left>
      <right style="dashDot">
        <color indexed="64"/>
      </right>
      <top style="double">
        <color indexed="64"/>
      </top>
      <bottom style="medium">
        <color indexed="64"/>
      </bottom>
      <diagonal/>
    </border>
    <border>
      <left style="dashDot">
        <color indexed="64"/>
      </left>
      <right style="dashDot">
        <color indexed="64"/>
      </right>
      <top style="medium">
        <color indexed="64"/>
      </top>
      <bottom style="medium">
        <color indexed="64"/>
      </bottom>
      <diagonal/>
    </border>
    <border>
      <left/>
      <right style="dashDot">
        <color indexed="64"/>
      </right>
      <top style="thin">
        <color auto="1"/>
      </top>
      <bottom/>
      <diagonal/>
    </border>
    <border>
      <left/>
      <right style="dashDot">
        <color indexed="64"/>
      </right>
      <top/>
      <bottom style="double">
        <color indexed="64"/>
      </bottom>
      <diagonal/>
    </border>
    <border>
      <left/>
      <right style="dashDot">
        <color indexed="64"/>
      </right>
      <top/>
      <bottom/>
      <diagonal/>
    </border>
    <border>
      <left/>
      <right style="dashDot">
        <color indexed="64"/>
      </right>
      <top/>
      <bottom style="thin">
        <color indexed="64"/>
      </bottom>
      <diagonal/>
    </border>
    <border>
      <left/>
      <right style="dashDot">
        <color indexed="64"/>
      </right>
      <top style="double">
        <color indexed="64"/>
      </top>
      <bottom style="medium">
        <color indexed="64"/>
      </bottom>
      <diagonal/>
    </border>
    <border>
      <left/>
      <right style="dashDot">
        <color indexed="64"/>
      </right>
      <top style="medium">
        <color indexed="64"/>
      </top>
      <bottom style="medium">
        <color indexed="64"/>
      </bottom>
      <diagonal/>
    </border>
    <border>
      <left style="medium">
        <color indexed="64"/>
      </left>
      <right style="dashDot">
        <color indexed="64"/>
      </right>
      <top/>
      <bottom/>
      <diagonal/>
    </border>
    <border>
      <left style="medium">
        <color indexed="64"/>
      </left>
      <right style="dashDot">
        <color indexed="64"/>
      </right>
      <top style="thin">
        <color auto="1"/>
      </top>
      <bottom/>
      <diagonal/>
    </border>
    <border>
      <left style="medium">
        <color indexed="64"/>
      </left>
      <right style="dashDot">
        <color indexed="64"/>
      </right>
      <top/>
      <bottom style="double">
        <color indexed="64"/>
      </bottom>
      <diagonal/>
    </border>
    <border>
      <left style="medium">
        <color indexed="64"/>
      </left>
      <right style="dashDot">
        <color indexed="64"/>
      </right>
      <top/>
      <bottom style="thin">
        <color auto="1"/>
      </bottom>
      <diagonal/>
    </border>
    <border>
      <left style="medium">
        <color indexed="64"/>
      </left>
      <right style="dashDot">
        <color indexed="64"/>
      </right>
      <top style="double">
        <color indexed="64"/>
      </top>
      <bottom style="medium">
        <color auto="1"/>
      </bottom>
      <diagonal/>
    </border>
    <border>
      <left style="medium">
        <color indexed="64"/>
      </left>
      <right style="dashDot">
        <color indexed="64"/>
      </right>
      <top style="medium">
        <color auto="1"/>
      </top>
      <bottom style="medium">
        <color auto="1"/>
      </bottom>
      <diagonal/>
    </border>
    <border>
      <left style="medium">
        <color indexed="64"/>
      </left>
      <right style="medium">
        <color indexed="64"/>
      </right>
      <top style="thin">
        <color auto="1"/>
      </top>
      <bottom/>
      <diagonal/>
    </border>
    <border>
      <left style="medium">
        <color auto="1"/>
      </left>
      <right/>
      <top/>
      <bottom style="double">
        <color indexed="64"/>
      </bottom>
      <diagonal/>
    </border>
    <border>
      <left style="medium">
        <color indexed="64"/>
      </left>
      <right style="medium">
        <color indexed="64"/>
      </right>
      <top/>
      <bottom style="double">
        <color indexed="64"/>
      </bottom>
      <diagonal/>
    </border>
    <border>
      <left style="medium">
        <color auto="1"/>
      </left>
      <right style="medium">
        <color auto="1"/>
      </right>
      <top style="double">
        <color indexed="64"/>
      </top>
      <bottom/>
      <diagonal/>
    </border>
    <border>
      <left/>
      <right style="medium">
        <color auto="1"/>
      </right>
      <top style="double">
        <color indexed="64"/>
      </top>
      <bottom/>
      <diagonal/>
    </border>
    <border>
      <left style="double">
        <color indexed="64"/>
      </left>
      <right style="double">
        <color indexed="64"/>
      </right>
      <top style="double">
        <color indexed="64"/>
      </top>
      <bottom/>
      <diagonal/>
    </border>
    <border>
      <left style="medium">
        <color auto="1"/>
      </left>
      <right style="dashDot">
        <color indexed="64"/>
      </right>
      <top style="double">
        <color indexed="64"/>
      </top>
      <bottom style="double">
        <color indexed="64"/>
      </bottom>
      <diagonal/>
    </border>
    <border>
      <left style="dashDot">
        <color indexed="64"/>
      </left>
      <right style="medium">
        <color auto="1"/>
      </right>
      <top style="double">
        <color indexed="64"/>
      </top>
      <bottom style="double">
        <color indexed="64"/>
      </bottom>
      <diagonal/>
    </border>
    <border>
      <left style="dashDot">
        <color indexed="64"/>
      </left>
      <right/>
      <top style="double">
        <color indexed="64"/>
      </top>
      <bottom style="double">
        <color indexed="64"/>
      </bottom>
      <diagonal/>
    </border>
    <border>
      <left style="dashDot">
        <color indexed="64"/>
      </left>
      <right style="double">
        <color indexed="64"/>
      </right>
      <top style="double">
        <color auto="1"/>
      </top>
      <bottom style="double">
        <color indexed="64"/>
      </bottom>
      <diagonal/>
    </border>
    <border>
      <left style="dashed">
        <color auto="1"/>
      </left>
      <right/>
      <top/>
      <bottom style="thin">
        <color indexed="64"/>
      </bottom>
      <diagonal/>
    </border>
    <border>
      <left style="hair">
        <color auto="1"/>
      </left>
      <right style="thick">
        <color auto="1"/>
      </right>
      <top style="hair">
        <color indexed="64"/>
      </top>
      <bottom style="dashed">
        <color auto="1"/>
      </bottom>
      <diagonal/>
    </border>
    <border>
      <left style="hair">
        <color auto="1"/>
      </left>
      <right style="thick">
        <color auto="1"/>
      </right>
      <top style="hair">
        <color indexed="64"/>
      </top>
      <bottom/>
      <diagonal/>
    </border>
    <border>
      <left style="dotted">
        <color indexed="64"/>
      </left>
      <right style="dotted">
        <color indexed="64"/>
      </right>
      <top style="dotted">
        <color indexed="64"/>
      </top>
      <bottom style="dotted">
        <color indexed="64"/>
      </bottom>
      <diagonal/>
    </border>
    <border>
      <left style="thick">
        <color indexed="64"/>
      </left>
      <right/>
      <top style="hair">
        <color auto="1"/>
      </top>
      <bottom style="hair">
        <color auto="1"/>
      </bottom>
      <diagonal/>
    </border>
    <border>
      <left style="hair">
        <color auto="1"/>
      </left>
      <right style="hair">
        <color auto="1"/>
      </right>
      <top/>
      <bottom style="hair">
        <color auto="1"/>
      </bottom>
      <diagonal/>
    </border>
    <border>
      <left style="dotted">
        <color indexed="64"/>
      </left>
      <right style="thick">
        <color auto="1"/>
      </right>
      <top style="dashed">
        <color auto="1"/>
      </top>
      <bottom style="dashed">
        <color auto="1"/>
      </bottom>
      <diagonal/>
    </border>
    <border>
      <left style="hair">
        <color auto="1"/>
      </left>
      <right/>
      <top style="dashed">
        <color auto="1"/>
      </top>
      <bottom/>
      <diagonal/>
    </border>
    <border>
      <left style="dashed">
        <color auto="1"/>
      </left>
      <right/>
      <top style="dashed">
        <color auto="1"/>
      </top>
      <bottom/>
      <diagonal/>
    </border>
    <border>
      <left style="hair">
        <color auto="1"/>
      </left>
      <right/>
      <top style="hair">
        <color auto="1"/>
      </top>
      <bottom style="hair">
        <color auto="1"/>
      </bottom>
      <diagonal/>
    </border>
    <border>
      <left/>
      <right style="dashed">
        <color auto="1"/>
      </right>
      <top style="dashed">
        <color auto="1"/>
      </top>
      <bottom/>
      <diagonal/>
    </border>
    <border>
      <left style="double">
        <color auto="1"/>
      </left>
      <right/>
      <top style="double">
        <color auto="1"/>
      </top>
      <bottom/>
      <diagonal/>
    </border>
    <border>
      <left style="thin">
        <color auto="1"/>
      </left>
      <right style="thin">
        <color auto="1"/>
      </right>
      <top style="double">
        <color auto="1"/>
      </top>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
      <left/>
      <right style="double">
        <color auto="1"/>
      </right>
      <top style="double">
        <color auto="1"/>
      </top>
      <bottom style="thin">
        <color auto="1"/>
      </bottom>
      <diagonal/>
    </border>
    <border>
      <left style="thin">
        <color auto="1"/>
      </left>
      <right style="thin">
        <color auto="1"/>
      </right>
      <top/>
      <bottom/>
      <diagonal/>
    </border>
    <border>
      <left style="double">
        <color auto="1"/>
      </left>
      <right/>
      <top/>
      <bottom style="double">
        <color indexed="64"/>
      </bottom>
      <diagonal/>
    </border>
    <border>
      <left style="thin">
        <color auto="1"/>
      </left>
      <right style="thin">
        <color auto="1"/>
      </right>
      <top/>
      <bottom style="double">
        <color auto="1"/>
      </bottom>
      <diagonal/>
    </border>
    <border>
      <left style="medium">
        <color auto="1"/>
      </left>
      <right style="thin">
        <color indexed="64"/>
      </right>
      <top style="double">
        <color indexed="64"/>
      </top>
      <bottom style="double">
        <color indexed="64"/>
      </bottom>
      <diagonal/>
    </border>
    <border>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right style="thin">
        <color auto="1"/>
      </right>
      <top/>
      <bottom style="double">
        <color auto="1"/>
      </bottom>
      <diagonal/>
    </border>
    <border>
      <left style="thin">
        <color auto="1"/>
      </left>
      <right style="double">
        <color auto="1"/>
      </right>
      <top/>
      <bottom style="double">
        <color auto="1"/>
      </bottom>
      <diagonal/>
    </border>
    <border>
      <left/>
      <right style="thin">
        <color auto="1"/>
      </right>
      <top style="double">
        <color auto="1"/>
      </top>
      <bottom/>
      <diagonal/>
    </border>
    <border>
      <left style="thin">
        <color auto="1"/>
      </left>
      <right style="double">
        <color auto="1"/>
      </right>
      <top/>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right style="thin">
        <color indexed="64"/>
      </right>
      <top style="thin">
        <color auto="1"/>
      </top>
      <bottom style="double">
        <color auto="1"/>
      </bottom>
      <diagonal/>
    </border>
    <border>
      <left style="thin">
        <color auto="1"/>
      </left>
      <right style="thin">
        <color auto="1"/>
      </right>
      <top style="thin">
        <color indexed="64"/>
      </top>
      <bottom style="double">
        <color auto="1"/>
      </bottom>
      <diagonal/>
    </border>
    <border>
      <left style="thin">
        <color auto="1"/>
      </left>
      <right/>
      <top style="thin">
        <color auto="1"/>
      </top>
      <bottom style="double">
        <color indexed="64"/>
      </bottom>
      <diagonal/>
    </border>
    <border>
      <left style="thin">
        <color auto="1"/>
      </left>
      <right style="double">
        <color auto="1"/>
      </right>
      <top style="thin">
        <color indexed="64"/>
      </top>
      <bottom style="double">
        <color auto="1"/>
      </bottom>
      <diagonal/>
    </border>
    <border>
      <left style="double">
        <color auto="1"/>
      </left>
      <right style="thin">
        <color indexed="64"/>
      </right>
      <top style="double">
        <color auto="1"/>
      </top>
      <bottom/>
      <diagonal/>
    </border>
    <border>
      <left style="thin">
        <color auto="1"/>
      </left>
      <right style="double">
        <color auto="1"/>
      </right>
      <top style="double">
        <color auto="1"/>
      </top>
      <bottom/>
      <diagonal/>
    </border>
    <border>
      <left style="thin">
        <color auto="1"/>
      </left>
      <right style="double">
        <color auto="1"/>
      </right>
      <top/>
      <bottom style="thin">
        <color indexed="64"/>
      </bottom>
      <diagonal/>
    </border>
    <border>
      <left style="double">
        <color auto="1"/>
      </left>
      <right style="thin">
        <color indexed="64"/>
      </right>
      <top style="double">
        <color auto="1"/>
      </top>
      <bottom style="double">
        <color auto="1"/>
      </bottom>
      <diagonal/>
    </border>
    <border>
      <left style="double">
        <color auto="1"/>
      </left>
      <right style="thin">
        <color indexed="64"/>
      </right>
      <top/>
      <bottom style="double">
        <color auto="1"/>
      </bottom>
      <diagonal/>
    </border>
    <border>
      <left style="thin">
        <color auto="1"/>
      </left>
      <right/>
      <top/>
      <bottom style="double">
        <color indexed="64"/>
      </bottom>
      <diagonal/>
    </border>
    <border>
      <left style="medium">
        <color auto="1"/>
      </left>
      <right/>
      <top style="thick">
        <color auto="1"/>
      </top>
      <bottom style="medium">
        <color auto="1"/>
      </bottom>
      <diagonal/>
    </border>
    <border>
      <left/>
      <right/>
      <top style="thick">
        <color auto="1"/>
      </top>
      <bottom style="medium">
        <color auto="1"/>
      </bottom>
      <diagonal/>
    </border>
    <border>
      <left style="medium">
        <color auto="1"/>
      </left>
      <right style="medium">
        <color auto="1"/>
      </right>
      <top style="thick">
        <color auto="1"/>
      </top>
      <bottom/>
      <diagonal/>
    </border>
    <border>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thick">
        <color auto="1"/>
      </left>
      <right style="thick">
        <color auto="1"/>
      </right>
      <top style="thick">
        <color auto="1"/>
      </top>
      <bottom/>
      <diagonal/>
    </border>
    <border>
      <left style="medium">
        <color auto="1"/>
      </left>
      <right style="medium">
        <color auto="1"/>
      </right>
      <top/>
      <bottom/>
      <diagonal/>
    </border>
    <border>
      <left style="thick">
        <color auto="1"/>
      </left>
      <right style="thick">
        <color auto="1"/>
      </right>
      <top/>
      <bottom/>
      <diagonal/>
    </border>
    <border>
      <left style="medium">
        <color auto="1"/>
      </left>
      <right style="medium">
        <color auto="1"/>
      </right>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ck">
        <color auto="1"/>
      </left>
      <right style="thick">
        <color auto="1"/>
      </right>
      <top/>
      <bottom style="thick">
        <color auto="1"/>
      </bottom>
      <diagonal/>
    </border>
    <border>
      <left style="thick">
        <color auto="1"/>
      </left>
      <right style="thick">
        <color auto="1"/>
      </right>
      <top/>
      <bottom style="medium">
        <color auto="1"/>
      </bottom>
      <diagonal/>
    </border>
    <border>
      <left style="thick">
        <color auto="1"/>
      </left>
      <right style="thick">
        <color auto="1"/>
      </right>
      <top style="medium">
        <color auto="1"/>
      </top>
      <bottom style="medium">
        <color auto="1"/>
      </bottom>
      <diagonal/>
    </border>
    <border>
      <left style="thick">
        <color auto="1"/>
      </left>
      <right style="thick">
        <color auto="1"/>
      </right>
      <top/>
      <bottom style="thin">
        <color auto="1"/>
      </bottom>
      <diagonal/>
    </border>
    <border>
      <left style="thick">
        <color auto="1"/>
      </left>
      <right style="thick">
        <color auto="1"/>
      </right>
      <top style="thin">
        <color auto="1"/>
      </top>
      <bottom style="thin">
        <color auto="1"/>
      </bottom>
      <diagonal/>
    </border>
    <border>
      <left style="thin">
        <color auto="1"/>
      </left>
      <right style="thick">
        <color auto="1"/>
      </right>
      <top/>
      <bottom/>
      <diagonal/>
    </border>
    <border>
      <left style="thin">
        <color auto="1"/>
      </left>
      <right style="thick">
        <color auto="1"/>
      </right>
      <top/>
      <bottom style="thin">
        <color auto="1"/>
      </bottom>
      <diagonal/>
    </border>
    <border>
      <left/>
      <right style="thick">
        <color auto="1"/>
      </right>
      <top/>
      <bottom style="thin">
        <color auto="1"/>
      </bottom>
      <diagonal/>
    </border>
    <border>
      <left/>
      <right style="thick">
        <color auto="1"/>
      </right>
      <top/>
      <bottom/>
      <diagonal/>
    </border>
    <border>
      <left/>
      <right style="thick">
        <color auto="1"/>
      </right>
      <top style="medium">
        <color auto="1"/>
      </top>
      <bottom style="thin">
        <color auto="1"/>
      </bottom>
      <diagonal/>
    </border>
    <border>
      <left style="dashed">
        <color auto="1"/>
      </left>
      <right style="thick">
        <color auto="1"/>
      </right>
      <top style="thin">
        <color auto="1"/>
      </top>
      <bottom style="dashed">
        <color auto="1"/>
      </bottom>
      <diagonal/>
    </border>
    <border>
      <left/>
      <right style="thick">
        <color auto="1"/>
      </right>
      <top style="thin">
        <color auto="1"/>
      </top>
      <bottom/>
      <diagonal/>
    </border>
    <border>
      <left style="thick">
        <color auto="1"/>
      </left>
      <right style="thick">
        <color auto="1"/>
      </right>
      <top style="dashed">
        <color auto="1"/>
      </top>
      <bottom/>
      <diagonal/>
    </border>
    <border>
      <left/>
      <right style="thick">
        <color auto="1"/>
      </right>
      <top style="thin">
        <color auto="1"/>
      </top>
      <bottom style="hair">
        <color auto="1"/>
      </bottom>
      <diagonal/>
    </border>
    <border>
      <left/>
      <right/>
      <top style="medium">
        <color auto="1"/>
      </top>
      <bottom/>
      <diagonal/>
    </border>
    <border>
      <left style="medium">
        <color auto="1"/>
      </left>
      <right style="medium">
        <color auto="1"/>
      </right>
      <top/>
      <bottom style="medium">
        <color auto="1"/>
      </bottom>
      <diagonal/>
    </border>
    <border>
      <left style="medium">
        <color auto="1"/>
      </left>
      <right style="thick">
        <color auto="1"/>
      </right>
      <top/>
      <bottom style="medium">
        <color auto="1"/>
      </bottom>
      <diagonal/>
    </border>
    <border>
      <left/>
      <right style="thick">
        <color auto="1"/>
      </right>
      <top/>
      <bottom style="medium">
        <color auto="1"/>
      </bottom>
      <diagonal/>
    </border>
    <border>
      <left style="dotted">
        <color indexed="64"/>
      </left>
      <right/>
      <top style="dotted">
        <color indexed="64"/>
      </top>
      <bottom style="dotted">
        <color indexed="64"/>
      </bottom>
      <diagonal/>
    </border>
    <border>
      <left style="thick">
        <color indexed="64"/>
      </left>
      <right style="dotted">
        <color indexed="64"/>
      </right>
      <top style="dotted">
        <color indexed="64"/>
      </top>
      <bottom style="dotted">
        <color indexed="64"/>
      </bottom>
      <diagonal/>
    </border>
    <border>
      <left/>
      <right/>
      <top style="dashed">
        <color indexed="64"/>
      </top>
      <bottom style="dashed">
        <color indexed="64"/>
      </bottom>
      <diagonal/>
    </border>
    <border>
      <left style="medium">
        <color auto="1"/>
      </left>
      <right style="thick">
        <color auto="1"/>
      </right>
      <top/>
      <bottom/>
      <diagonal/>
    </border>
    <border>
      <left style="thick">
        <color indexed="64"/>
      </left>
      <right/>
      <top style="thin">
        <color auto="1"/>
      </top>
      <bottom/>
      <diagonal/>
    </border>
    <border>
      <left style="dashed">
        <color auto="1"/>
      </left>
      <right style="dashed">
        <color auto="1"/>
      </right>
      <top style="thin">
        <color auto="1"/>
      </top>
      <bottom style="thin">
        <color indexed="64"/>
      </bottom>
      <diagonal/>
    </border>
    <border>
      <left style="dashed">
        <color auto="1"/>
      </left>
      <right style="thick">
        <color auto="1"/>
      </right>
      <top style="thin">
        <color auto="1"/>
      </top>
      <bottom style="thin">
        <color auto="1"/>
      </bottom>
      <diagonal/>
    </border>
    <border>
      <left style="thick">
        <color auto="1"/>
      </left>
      <right style="thick">
        <color auto="1"/>
      </right>
      <top style="dashed">
        <color indexed="64"/>
      </top>
      <bottom style="medium">
        <color auto="1"/>
      </bottom>
      <diagonal/>
    </border>
    <border>
      <left style="thin">
        <color auto="1"/>
      </left>
      <right style="thin">
        <color auto="1"/>
      </right>
      <top style="medium">
        <color indexed="64"/>
      </top>
      <bottom style="thin">
        <color auto="1"/>
      </bottom>
      <diagonal/>
    </border>
    <border>
      <left style="thin">
        <color auto="1"/>
      </left>
      <right style="thick">
        <color auto="1"/>
      </right>
      <top style="medium">
        <color auto="1"/>
      </top>
      <bottom style="thin">
        <color indexed="64"/>
      </bottom>
      <diagonal/>
    </border>
    <border>
      <left style="thick">
        <color auto="1"/>
      </left>
      <right style="thick">
        <color auto="1"/>
      </right>
      <top style="dashed">
        <color indexed="64"/>
      </top>
      <bottom style="thick">
        <color auto="1"/>
      </bottom>
      <diagonal/>
    </border>
    <border>
      <left style="dashed">
        <color auto="1"/>
      </left>
      <right style="dashed">
        <color auto="1"/>
      </right>
      <top/>
      <bottom/>
      <diagonal/>
    </border>
    <border>
      <left style="dashed">
        <color auto="1"/>
      </left>
      <right style="thick">
        <color auto="1"/>
      </right>
      <top/>
      <bottom/>
      <diagonal/>
    </border>
    <border>
      <left style="thick">
        <color auto="1"/>
      </left>
      <right style="thick">
        <color auto="1"/>
      </right>
      <top style="medium">
        <color auto="1"/>
      </top>
      <bottom style="thick">
        <color auto="1"/>
      </bottom>
      <diagonal/>
    </border>
    <border>
      <left/>
      <right style="thick">
        <color auto="1"/>
      </right>
      <top style="thick">
        <color auto="1"/>
      </top>
      <bottom/>
      <diagonal/>
    </border>
    <border>
      <left style="medium">
        <color auto="1"/>
      </left>
      <right/>
      <top style="medium">
        <color auto="1"/>
      </top>
      <bottom style="medium">
        <color auto="1"/>
      </bottom>
      <diagonal/>
    </border>
    <border>
      <left style="thin">
        <color auto="1"/>
      </left>
      <right style="thick">
        <color auto="1"/>
      </right>
      <top style="thin">
        <color auto="1"/>
      </top>
      <bottom/>
      <diagonal/>
    </border>
    <border>
      <left style="thin">
        <color auto="1"/>
      </left>
      <right style="thin">
        <color auto="1"/>
      </right>
      <top style="thin">
        <color auto="1"/>
      </top>
      <bottom style="medium">
        <color indexed="64"/>
      </bottom>
      <diagonal/>
    </border>
    <border>
      <left style="thick">
        <color auto="1"/>
      </left>
      <right style="thick">
        <color auto="1"/>
      </right>
      <top style="thin">
        <color auto="1"/>
      </top>
      <bottom style="medium">
        <color indexed="64"/>
      </bottom>
      <diagonal/>
    </border>
    <border>
      <left/>
      <right/>
      <top/>
      <bottom style="medium">
        <color indexed="64"/>
      </bottom>
      <diagonal/>
    </border>
    <border>
      <left style="thin">
        <color auto="1"/>
      </left>
      <right style="thick">
        <color auto="1"/>
      </right>
      <top style="thin">
        <color auto="1"/>
      </top>
      <bottom style="medium">
        <color indexed="64"/>
      </bottom>
      <diagonal/>
    </border>
    <border>
      <left/>
      <right style="thick">
        <color auto="1"/>
      </right>
      <top style="thin">
        <color auto="1"/>
      </top>
      <bottom style="medium">
        <color indexed="64"/>
      </bottom>
      <diagonal/>
    </border>
    <border>
      <left style="thick">
        <color auto="1"/>
      </left>
      <right/>
      <top style="thick">
        <color auto="1"/>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bottom style="double">
        <color indexed="64"/>
      </bottom>
      <diagonal/>
    </border>
    <border>
      <left/>
      <right/>
      <top style="thin">
        <color auto="1"/>
      </top>
      <bottom style="double">
        <color indexed="64"/>
      </bottom>
      <diagonal/>
    </border>
    <border>
      <left style="thin">
        <color auto="1"/>
      </left>
      <right/>
      <top style="double">
        <color auto="1"/>
      </top>
      <bottom/>
      <diagonal/>
    </border>
    <border>
      <left style="thin">
        <color auto="1"/>
      </left>
      <right/>
      <top style="double">
        <color auto="1"/>
      </top>
      <bottom style="double">
        <color indexed="64"/>
      </bottom>
      <diagonal/>
    </border>
    <border>
      <left style="medium">
        <color indexed="64"/>
      </left>
      <right style="double">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s>
  <cellStyleXfs count="132">
    <xf numFmtId="0" fontId="0" fillId="0" borderId="0"/>
    <xf numFmtId="43" fontId="1" fillId="0" borderId="0" applyFont="0" applyFill="0" applyBorder="0" applyAlignment="0" applyProtection="0"/>
    <xf numFmtId="0" fontId="2" fillId="2" borderId="0" applyNumberFormat="0" applyBorder="0" applyAlignment="0" applyProtection="0"/>
    <xf numFmtId="0" fontId="2" fillId="0" borderId="0"/>
    <xf numFmtId="0" fontId="1" fillId="0" borderId="0"/>
    <xf numFmtId="0" fontId="1" fillId="0" borderId="0"/>
    <xf numFmtId="0" fontId="1" fillId="8" borderId="0" applyNumberFormat="0" applyBorder="0" applyAlignment="0" applyProtection="0"/>
    <xf numFmtId="0" fontId="1" fillId="0" borderId="0"/>
    <xf numFmtId="0" fontId="3" fillId="0" borderId="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37" fontId="3" fillId="0" borderId="0"/>
    <xf numFmtId="168" fontId="29" fillId="11" borderId="0" applyFill="0" applyProtection="0">
      <alignment horizontal="center" vertical="center"/>
    </xf>
    <xf numFmtId="0" fontId="3" fillId="0" borderId="0"/>
  </cellStyleXfs>
  <cellXfs count="946">
    <xf numFmtId="0" fontId="0" fillId="0" borderId="0" xfId="0"/>
    <xf numFmtId="0" fontId="6" fillId="7" borderId="0" xfId="0" applyFont="1" applyFill="1" applyProtection="1">
      <protection locked="0"/>
    </xf>
    <xf numFmtId="0" fontId="6" fillId="0" borderId="0" xfId="0" applyFont="1" applyProtection="1">
      <protection locked="0"/>
    </xf>
    <xf numFmtId="0" fontId="11" fillId="5" borderId="17" xfId="8" applyFont="1" applyFill="1" applyBorder="1" applyAlignment="1" applyProtection="1">
      <alignment horizontal="left" wrapText="1" indent="6"/>
      <protection locked="0"/>
    </xf>
    <xf numFmtId="0" fontId="11" fillId="7" borderId="29" xfId="8" applyFont="1" applyFill="1" applyBorder="1" applyAlignment="1" applyProtection="1">
      <alignment horizontal="left" wrapText="1" indent="6"/>
      <protection locked="0"/>
    </xf>
    <xf numFmtId="0" fontId="8" fillId="7" borderId="0" xfId="0" applyFont="1" applyFill="1" applyAlignment="1" applyProtection="1">
      <protection locked="0"/>
    </xf>
    <xf numFmtId="1" fontId="8" fillId="7" borderId="0" xfId="0" applyNumberFormat="1" applyFont="1" applyFill="1" applyAlignment="1" applyProtection="1">
      <protection locked="0"/>
    </xf>
    <xf numFmtId="0" fontId="11" fillId="7" borderId="45" xfId="8" applyFont="1" applyFill="1" applyBorder="1" applyAlignment="1" applyProtection="1">
      <alignment horizontal="left" wrapText="1" indent="6"/>
      <protection locked="0"/>
    </xf>
    <xf numFmtId="49" fontId="9" fillId="6" borderId="10" xfId="1" applyNumberFormat="1" applyFont="1" applyFill="1" applyBorder="1" applyAlignment="1" applyProtection="1">
      <alignment vertical="center" wrapText="1"/>
      <protection locked="0"/>
    </xf>
    <xf numFmtId="49" fontId="7" fillId="4" borderId="26" xfId="4" applyNumberFormat="1" applyFont="1" applyFill="1" applyBorder="1" applyAlignment="1" applyProtection="1">
      <alignment horizontal="right" vertical="center" wrapText="1"/>
      <protection locked="0"/>
    </xf>
    <xf numFmtId="49" fontId="6" fillId="7" borderId="43" xfId="1" applyNumberFormat="1" applyFont="1" applyFill="1" applyBorder="1" applyAlignment="1" applyProtection="1">
      <alignment horizontal="right" vertical="center" wrapText="1"/>
      <protection locked="0"/>
    </xf>
    <xf numFmtId="49" fontId="6" fillId="7" borderId="44" xfId="1" applyNumberFormat="1" applyFont="1" applyFill="1" applyBorder="1" applyAlignment="1" applyProtection="1">
      <alignment horizontal="right" vertical="center" wrapText="1"/>
      <protection locked="0"/>
    </xf>
    <xf numFmtId="49" fontId="9" fillId="3" borderId="20" xfId="1" applyNumberFormat="1" applyFont="1" applyFill="1" applyBorder="1" applyAlignment="1" applyProtection="1">
      <alignment horizontal="left" vertical="center" wrapText="1"/>
      <protection locked="0"/>
    </xf>
    <xf numFmtId="49" fontId="6" fillId="5" borderId="19" xfId="1" applyNumberFormat="1" applyFont="1" applyFill="1" applyBorder="1" applyAlignment="1" applyProtection="1">
      <alignment vertical="center" wrapText="1"/>
      <protection locked="0"/>
    </xf>
    <xf numFmtId="49" fontId="7" fillId="4" borderId="21" xfId="4" applyNumberFormat="1" applyFont="1" applyFill="1" applyBorder="1" applyAlignment="1" applyProtection="1">
      <alignment horizontal="right" vertical="center" wrapText="1"/>
      <protection locked="0"/>
    </xf>
    <xf numFmtId="49" fontId="8" fillId="4" borderId="21" xfId="1" applyNumberFormat="1" applyFont="1" applyFill="1" applyBorder="1" applyAlignment="1" applyProtection="1">
      <alignment horizontal="left" vertical="center" wrapText="1"/>
      <protection locked="0"/>
    </xf>
    <xf numFmtId="49" fontId="6" fillId="5" borderId="18" xfId="1" applyNumberFormat="1" applyFont="1" applyFill="1" applyBorder="1" applyAlignment="1" applyProtection="1">
      <alignment vertical="center" wrapText="1"/>
      <protection locked="0"/>
    </xf>
    <xf numFmtId="49" fontId="9" fillId="6" borderId="12" xfId="1" applyNumberFormat="1" applyFont="1" applyFill="1" applyBorder="1" applyAlignment="1" applyProtection="1">
      <alignment vertical="center" wrapText="1"/>
      <protection locked="0"/>
    </xf>
    <xf numFmtId="1" fontId="6" fillId="0" borderId="0" xfId="0" applyNumberFormat="1" applyFont="1" applyProtection="1">
      <protection locked="0"/>
    </xf>
    <xf numFmtId="49" fontId="6" fillId="5" borderId="30" xfId="1" applyNumberFormat="1" applyFont="1" applyFill="1" applyBorder="1" applyAlignment="1" applyProtection="1">
      <alignment vertical="center" wrapText="1"/>
      <protection locked="0"/>
    </xf>
    <xf numFmtId="49" fontId="9" fillId="3" borderId="27" xfId="1" applyNumberFormat="1" applyFont="1" applyFill="1" applyBorder="1" applyAlignment="1" applyProtection="1">
      <alignment horizontal="left" vertical="center" wrapText="1"/>
      <protection locked="0"/>
    </xf>
    <xf numFmtId="49" fontId="9" fillId="6" borderId="55" xfId="1" applyNumberFormat="1" applyFont="1" applyFill="1" applyBorder="1" applyAlignment="1" applyProtection="1">
      <alignment horizontal="left" vertical="center" wrapText="1"/>
      <protection locked="0"/>
    </xf>
    <xf numFmtId="49" fontId="6" fillId="7" borderId="58" xfId="1" applyNumberFormat="1" applyFont="1" applyFill="1" applyBorder="1" applyAlignment="1" applyProtection="1">
      <alignment horizontal="right" vertical="center" wrapText="1"/>
      <protection locked="0"/>
    </xf>
    <xf numFmtId="49" fontId="6" fillId="7" borderId="50" xfId="1" applyNumberFormat="1" applyFont="1" applyFill="1" applyBorder="1" applyAlignment="1" applyProtection="1">
      <alignment horizontal="right" vertical="center" wrapText="1"/>
      <protection locked="0"/>
    </xf>
    <xf numFmtId="1" fontId="9" fillId="6" borderId="10" xfId="1" applyNumberFormat="1" applyFont="1" applyFill="1" applyBorder="1" applyAlignment="1" applyProtection="1">
      <alignment horizontal="center" vertical="center" wrapText="1"/>
    </xf>
    <xf numFmtId="1" fontId="9" fillId="3" borderId="8" xfId="1" applyNumberFormat="1" applyFont="1" applyFill="1" applyBorder="1" applyAlignment="1" applyProtection="1">
      <alignment horizontal="center" vertical="center" wrapText="1"/>
    </xf>
    <xf numFmtId="1" fontId="7" fillId="4" borderId="1" xfId="4" applyNumberFormat="1" applyFont="1" applyFill="1" applyBorder="1" applyAlignment="1" applyProtection="1">
      <alignment horizontal="center" vertical="center" wrapText="1"/>
    </xf>
    <xf numFmtId="1" fontId="6" fillId="5" borderId="17" xfId="1" applyNumberFormat="1" applyFont="1" applyFill="1" applyBorder="1" applyAlignment="1" applyProtection="1">
      <alignment horizontal="center" vertical="center" wrapText="1"/>
    </xf>
    <xf numFmtId="1" fontId="6" fillId="7" borderId="29" xfId="1" applyNumberFormat="1" applyFont="1" applyFill="1" applyBorder="1" applyAlignment="1" applyProtection="1">
      <alignment horizontal="center" vertical="center" wrapText="1"/>
    </xf>
    <xf numFmtId="1" fontId="6" fillId="7" borderId="0" xfId="1" applyNumberFormat="1" applyFont="1" applyFill="1" applyBorder="1" applyAlignment="1" applyProtection="1">
      <alignment horizontal="center" vertical="center" wrapText="1"/>
    </xf>
    <xf numFmtId="49" fontId="6" fillId="7" borderId="53" xfId="1" applyNumberFormat="1" applyFont="1" applyFill="1" applyBorder="1" applyAlignment="1" applyProtection="1">
      <alignment horizontal="right" vertical="center" wrapText="1"/>
      <protection locked="0"/>
    </xf>
    <xf numFmtId="0" fontId="9" fillId="6" borderId="12" xfId="6" applyFont="1" applyFill="1" applyBorder="1" applyAlignment="1" applyProtection="1">
      <alignment vertical="center" wrapText="1"/>
    </xf>
    <xf numFmtId="0" fontId="9" fillId="3" borderId="8" xfId="4" applyFont="1" applyFill="1" applyBorder="1" applyAlignment="1" applyProtection="1">
      <alignment horizontal="left" vertical="center" wrapText="1" indent="2"/>
    </xf>
    <xf numFmtId="0" fontId="7" fillId="4" borderId="1" xfId="4" applyFont="1" applyFill="1" applyBorder="1" applyAlignment="1" applyProtection="1">
      <alignment horizontal="left" vertical="center" wrapText="1" indent="4"/>
    </xf>
    <xf numFmtId="0" fontId="11" fillId="5" borderId="17" xfId="8" applyFont="1" applyFill="1" applyBorder="1" applyAlignment="1" applyProtection="1">
      <alignment horizontal="left" wrapText="1" indent="6"/>
    </xf>
    <xf numFmtId="0" fontId="11" fillId="7" borderId="29" xfId="8" applyFont="1" applyFill="1" applyBorder="1" applyAlignment="1" applyProtection="1">
      <alignment horizontal="left" wrapText="1" indent="6"/>
    </xf>
    <xf numFmtId="0" fontId="9" fillId="3" borderId="9" xfId="4" applyFont="1" applyFill="1" applyBorder="1" applyAlignment="1" applyProtection="1">
      <alignment horizontal="left" vertical="center" wrapText="1" indent="2"/>
    </xf>
    <xf numFmtId="1" fontId="6" fillId="7" borderId="45" xfId="1" applyNumberFormat="1" applyFont="1" applyFill="1" applyBorder="1" applyAlignment="1" applyProtection="1">
      <alignment horizontal="center" vertical="center" wrapText="1"/>
    </xf>
    <xf numFmtId="1" fontId="6" fillId="7" borderId="46" xfId="1" applyNumberFormat="1" applyFont="1" applyFill="1" applyBorder="1" applyAlignment="1" applyProtection="1">
      <alignment horizontal="center" vertical="center" wrapText="1"/>
    </xf>
    <xf numFmtId="1" fontId="6" fillId="7" borderId="22" xfId="1" applyNumberFormat="1" applyFont="1" applyFill="1" applyBorder="1" applyAlignment="1" applyProtection="1">
      <alignment horizontal="center" vertical="center" wrapText="1"/>
    </xf>
    <xf numFmtId="165" fontId="8" fillId="7" borderId="1" xfId="127" applyFont="1" applyFill="1" applyBorder="1" applyProtection="1"/>
    <xf numFmtId="165" fontId="6" fillId="7" borderId="2" xfId="127" applyFont="1" applyFill="1" applyBorder="1" applyProtection="1"/>
    <xf numFmtId="165" fontId="6" fillId="7" borderId="3" xfId="127" applyFont="1" applyFill="1" applyBorder="1" applyProtection="1"/>
    <xf numFmtId="0" fontId="11" fillId="5" borderId="23" xfId="8" applyFont="1" applyFill="1" applyBorder="1" applyAlignment="1" applyProtection="1">
      <alignment horizontal="left" wrapText="1" indent="6"/>
    </xf>
    <xf numFmtId="0" fontId="7" fillId="4" borderId="2" xfId="4" applyFont="1" applyFill="1" applyBorder="1" applyAlignment="1" applyProtection="1">
      <alignment horizontal="left" vertical="center" wrapText="1" indent="4"/>
    </xf>
    <xf numFmtId="0" fontId="8" fillId="7" borderId="0" xfId="0" applyFont="1" applyFill="1" applyProtection="1">
      <protection locked="0"/>
    </xf>
    <xf numFmtId="0" fontId="6" fillId="0" borderId="0" xfId="0" applyFont="1" applyProtection="1"/>
    <xf numFmtId="0" fontId="6" fillId="7" borderId="1" xfId="0" applyFont="1" applyFill="1" applyBorder="1" applyAlignment="1" applyProtection="1">
      <alignment horizontal="center"/>
    </xf>
    <xf numFmtId="37" fontId="3" fillId="0" borderId="76" xfId="129" applyBorder="1" applyProtection="1">
      <protection locked="0"/>
    </xf>
    <xf numFmtId="37" fontId="24" fillId="0" borderId="0" xfId="129" applyFont="1" applyBorder="1" applyAlignment="1" applyProtection="1">
      <alignment horizontal="centerContinuous"/>
      <protection locked="0"/>
    </xf>
    <xf numFmtId="37" fontId="3" fillId="0" borderId="0" xfId="129" applyBorder="1" applyAlignment="1" applyProtection="1">
      <alignment horizontal="centerContinuous"/>
      <protection locked="0"/>
    </xf>
    <xf numFmtId="37" fontId="3" fillId="0" borderId="0" xfId="129" applyBorder="1" applyProtection="1">
      <protection locked="0"/>
    </xf>
    <xf numFmtId="37" fontId="3" fillId="0" borderId="0" xfId="129" applyProtection="1">
      <protection locked="0"/>
    </xf>
    <xf numFmtId="37" fontId="24" fillId="0" borderId="0" xfId="129" applyFont="1" applyBorder="1" applyProtection="1">
      <protection locked="0"/>
    </xf>
    <xf numFmtId="37" fontId="3" fillId="0" borderId="69" xfId="129" applyBorder="1" applyProtection="1">
      <protection locked="0"/>
    </xf>
    <xf numFmtId="37" fontId="3" fillId="0" borderId="68" xfId="129" applyBorder="1" applyProtection="1">
      <protection locked="0"/>
    </xf>
    <xf numFmtId="37" fontId="25" fillId="0" borderId="0" xfId="129" applyFont="1" applyProtection="1">
      <protection locked="0"/>
    </xf>
    <xf numFmtId="0" fontId="8" fillId="0" borderId="6" xfId="0" applyFont="1" applyBorder="1" applyAlignment="1" applyProtection="1">
      <alignment horizontal="center"/>
    </xf>
    <xf numFmtId="164" fontId="9" fillId="6" borderId="10" xfId="128" applyFont="1" applyFill="1" applyBorder="1" applyAlignment="1" applyProtection="1">
      <alignment vertical="center" wrapText="1"/>
    </xf>
    <xf numFmtId="164" fontId="11" fillId="5" borderId="17" xfId="128" applyFont="1" applyFill="1" applyBorder="1" applyAlignment="1" applyProtection="1">
      <alignment wrapText="1"/>
      <protection locked="0"/>
    </xf>
    <xf numFmtId="164" fontId="11" fillId="5" borderId="17" xfId="128" applyFont="1" applyFill="1" applyBorder="1" applyAlignment="1" applyProtection="1">
      <alignment wrapText="1"/>
    </xf>
    <xf numFmtId="164" fontId="11" fillId="5" borderId="49" xfId="128" applyFont="1" applyFill="1" applyBorder="1" applyAlignment="1" applyProtection="1">
      <alignment wrapText="1"/>
    </xf>
    <xf numFmtId="164" fontId="6" fillId="7" borderId="0" xfId="128" applyFont="1" applyFill="1" applyBorder="1" applyAlignment="1" applyProtection="1">
      <alignment vertical="center" wrapText="1"/>
      <protection locked="0"/>
    </xf>
    <xf numFmtId="164" fontId="6" fillId="7" borderId="57" xfId="128" applyFont="1" applyFill="1" applyBorder="1" applyAlignment="1" applyProtection="1">
      <alignment vertical="center" wrapText="1"/>
      <protection locked="0"/>
    </xf>
    <xf numFmtId="164" fontId="11" fillId="5" borderId="31" xfId="128" applyFont="1" applyFill="1" applyBorder="1" applyAlignment="1" applyProtection="1">
      <alignment wrapText="1"/>
    </xf>
    <xf numFmtId="164" fontId="6" fillId="7" borderId="46" xfId="128" applyFont="1" applyFill="1" applyBorder="1" applyAlignment="1" applyProtection="1">
      <alignment vertical="center" wrapText="1"/>
      <protection locked="0"/>
    </xf>
    <xf numFmtId="164" fontId="6" fillId="7" borderId="44" xfId="128" applyFont="1" applyFill="1" applyBorder="1" applyAlignment="1" applyProtection="1">
      <alignment vertical="center" wrapText="1"/>
      <protection locked="0"/>
    </xf>
    <xf numFmtId="164" fontId="11" fillId="5" borderId="31" xfId="128" applyFont="1" applyFill="1" applyBorder="1" applyAlignment="1" applyProtection="1">
      <alignment wrapText="1"/>
      <protection locked="0"/>
    </xf>
    <xf numFmtId="164" fontId="7" fillId="4" borderId="1" xfId="128" applyFont="1" applyFill="1" applyBorder="1" applyAlignment="1" applyProtection="1">
      <alignment vertical="center" wrapText="1"/>
      <protection locked="0"/>
    </xf>
    <xf numFmtId="164" fontId="7" fillId="4" borderId="11" xfId="128" applyFont="1" applyFill="1" applyBorder="1" applyAlignment="1" applyProtection="1">
      <alignment vertical="center" wrapText="1"/>
      <protection locked="0"/>
    </xf>
    <xf numFmtId="164" fontId="9" fillId="3" borderId="8" xfId="128" applyFont="1" applyFill="1" applyBorder="1" applyAlignment="1" applyProtection="1">
      <alignment vertical="center" wrapText="1"/>
    </xf>
    <xf numFmtId="164" fontId="9" fillId="3" borderId="13" xfId="128" applyFont="1" applyFill="1" applyBorder="1" applyAlignment="1" applyProtection="1">
      <alignment vertical="center" wrapText="1"/>
    </xf>
    <xf numFmtId="164" fontId="10" fillId="4" borderId="1" xfId="128" applyFont="1" applyFill="1" applyBorder="1" applyAlignment="1" applyProtection="1">
      <alignment vertical="center" wrapText="1"/>
    </xf>
    <xf numFmtId="164" fontId="6" fillId="7" borderId="58" xfId="128" applyFont="1" applyFill="1" applyBorder="1" applyAlignment="1" applyProtection="1">
      <alignment vertical="center" wrapText="1"/>
      <protection locked="0"/>
    </xf>
    <xf numFmtId="164" fontId="6" fillId="7" borderId="51" xfId="128" applyFont="1" applyFill="1" applyBorder="1" applyAlignment="1" applyProtection="1">
      <alignment vertical="center" wrapText="1"/>
      <protection locked="0"/>
    </xf>
    <xf numFmtId="164" fontId="6" fillId="7" borderId="64" xfId="128" applyFont="1" applyFill="1" applyBorder="1" applyAlignment="1" applyProtection="1">
      <alignment vertical="center" wrapText="1"/>
      <protection locked="0"/>
    </xf>
    <xf numFmtId="164" fontId="7" fillId="4" borderId="1" xfId="128" applyFont="1" applyFill="1" applyBorder="1" applyAlignment="1" applyProtection="1">
      <alignment vertical="center" wrapText="1"/>
    </xf>
    <xf numFmtId="164" fontId="7" fillId="4" borderId="11" xfId="128" applyFont="1" applyFill="1" applyBorder="1" applyAlignment="1" applyProtection="1">
      <alignment vertical="center" wrapText="1"/>
    </xf>
    <xf numFmtId="164" fontId="8" fillId="4" borderId="1" xfId="128" applyFont="1" applyFill="1" applyBorder="1" applyAlignment="1" applyProtection="1">
      <alignment vertical="center" wrapText="1"/>
    </xf>
    <xf numFmtId="164" fontId="9" fillId="3" borderId="8" xfId="128" applyFont="1" applyFill="1" applyBorder="1" applyAlignment="1" applyProtection="1">
      <alignment vertical="center" wrapText="1"/>
      <protection locked="0"/>
    </xf>
    <xf numFmtId="164" fontId="9" fillId="3" borderId="13" xfId="128" applyFont="1" applyFill="1" applyBorder="1" applyAlignment="1" applyProtection="1">
      <alignment vertical="center" wrapText="1"/>
      <protection locked="0"/>
    </xf>
    <xf numFmtId="164" fontId="9" fillId="3" borderId="9" xfId="128" applyFont="1" applyFill="1" applyBorder="1" applyAlignment="1" applyProtection="1">
      <alignment vertical="center" wrapText="1"/>
      <protection locked="0"/>
    </xf>
    <xf numFmtId="164" fontId="9" fillId="3" borderId="32" xfId="128" applyFont="1" applyFill="1" applyBorder="1" applyAlignment="1" applyProtection="1">
      <alignment vertical="center" wrapText="1"/>
      <protection locked="0"/>
    </xf>
    <xf numFmtId="164" fontId="9" fillId="6" borderId="54" xfId="128" applyFont="1" applyFill="1" applyBorder="1" applyAlignment="1" applyProtection="1">
      <alignment vertical="center" wrapText="1"/>
    </xf>
    <xf numFmtId="164" fontId="9" fillId="6" borderId="56" xfId="128" applyFont="1" applyFill="1" applyBorder="1" applyAlignment="1" applyProtection="1">
      <alignment vertical="center" wrapText="1"/>
    </xf>
    <xf numFmtId="0" fontId="6" fillId="7" borderId="1" xfId="0" applyFont="1" applyFill="1" applyBorder="1" applyAlignment="1" applyProtection="1">
      <alignment horizontal="center" vertical="center"/>
    </xf>
    <xf numFmtId="37" fontId="3" fillId="0" borderId="0" xfId="129" applyBorder="1" applyAlignment="1" applyProtection="1">
      <alignment horizontal="right"/>
      <protection locked="0"/>
    </xf>
    <xf numFmtId="37" fontId="27" fillId="0" borderId="0" xfId="129" applyFont="1" applyProtection="1">
      <protection locked="0"/>
    </xf>
    <xf numFmtId="0" fontId="26" fillId="3" borderId="84" xfId="0" applyNumberFormat="1" applyFont="1" applyFill="1" applyBorder="1" applyAlignment="1" applyProtection="1">
      <alignment horizontal="center" vertical="center" wrapText="1"/>
    </xf>
    <xf numFmtId="0" fontId="26" fillId="3" borderId="89" xfId="0" applyNumberFormat="1" applyFont="1" applyFill="1" applyBorder="1" applyAlignment="1" applyProtection="1">
      <alignment horizontal="center" vertical="center" wrapText="1"/>
    </xf>
    <xf numFmtId="167" fontId="14" fillId="4" borderId="83" xfId="0" applyNumberFormat="1" applyFont="1" applyFill="1" applyBorder="1" applyAlignment="1" applyProtection="1">
      <alignment horizontal="center" vertical="center" wrapText="1"/>
    </xf>
    <xf numFmtId="167" fontId="14" fillId="4" borderId="95" xfId="0" applyNumberFormat="1" applyFont="1" applyFill="1" applyBorder="1" applyAlignment="1" applyProtection="1">
      <alignment horizontal="center" vertical="center" wrapText="1"/>
    </xf>
    <xf numFmtId="167" fontId="14" fillId="4" borderId="96" xfId="0" applyNumberFormat="1" applyFont="1" applyFill="1" applyBorder="1" applyAlignment="1" applyProtection="1">
      <alignment horizontal="center" vertical="center" wrapText="1"/>
    </xf>
    <xf numFmtId="167" fontId="23" fillId="4" borderId="95" xfId="0" applyNumberFormat="1" applyFont="1" applyFill="1" applyBorder="1" applyAlignment="1" applyProtection="1">
      <alignment horizontal="center" vertical="center" wrapText="1"/>
    </xf>
    <xf numFmtId="0" fontId="14" fillId="4" borderId="83" xfId="0" applyNumberFormat="1" applyFont="1" applyFill="1" applyBorder="1" applyAlignment="1" applyProtection="1">
      <alignment horizontal="center" vertical="center" wrapText="1"/>
    </xf>
    <xf numFmtId="0" fontId="7" fillId="10" borderId="97" xfId="4" applyFont="1" applyFill="1" applyBorder="1" applyAlignment="1" applyProtection="1">
      <alignment vertical="center" wrapText="1"/>
    </xf>
    <xf numFmtId="0" fontId="14" fillId="4" borderId="82" xfId="0" applyNumberFormat="1" applyFont="1" applyFill="1" applyBorder="1" applyAlignment="1" applyProtection="1">
      <alignment horizontal="center" vertical="center" wrapText="1"/>
    </xf>
    <xf numFmtId="0" fontId="14" fillId="10" borderId="8" xfId="0" applyNumberFormat="1" applyFont="1" applyFill="1" applyBorder="1" applyAlignment="1" applyProtection="1">
      <alignment horizontal="center" vertical="center"/>
    </xf>
    <xf numFmtId="167" fontId="14" fillId="4" borderId="105" xfId="0" applyNumberFormat="1" applyFont="1" applyFill="1" applyBorder="1" applyAlignment="1" applyProtection="1">
      <alignment horizontal="center" vertical="center" wrapText="1"/>
    </xf>
    <xf numFmtId="167" fontId="14" fillId="4" borderId="111" xfId="0" applyNumberFormat="1" applyFont="1" applyFill="1" applyBorder="1" applyAlignment="1" applyProtection="1">
      <alignment horizontal="center" vertical="center" wrapText="1"/>
    </xf>
    <xf numFmtId="167" fontId="14" fillId="4" borderId="117" xfId="0" applyNumberFormat="1" applyFont="1" applyFill="1" applyBorder="1" applyAlignment="1" applyProtection="1">
      <alignment horizontal="center" vertical="center" wrapText="1"/>
    </xf>
    <xf numFmtId="0" fontId="14" fillId="4" borderId="117" xfId="0" applyNumberFormat="1" applyFont="1" applyFill="1" applyBorder="1" applyAlignment="1" applyProtection="1">
      <alignment horizontal="center" vertical="center" wrapText="1"/>
    </xf>
    <xf numFmtId="0" fontId="14" fillId="4" borderId="123" xfId="0" applyNumberFormat="1" applyFont="1" applyFill="1" applyBorder="1" applyAlignment="1" applyProtection="1">
      <alignment horizontal="center" vertical="center" wrapText="1"/>
    </xf>
    <xf numFmtId="167" fontId="14" fillId="4" borderId="123" xfId="0" applyNumberFormat="1" applyFont="1" applyFill="1" applyBorder="1" applyAlignment="1" applyProtection="1">
      <alignment horizontal="center" vertical="center" wrapText="1"/>
    </xf>
    <xf numFmtId="0" fontId="26" fillId="3" borderId="86" xfId="0" applyNumberFormat="1" applyFont="1" applyFill="1" applyBorder="1" applyAlignment="1" applyProtection="1">
      <alignment horizontal="center" vertical="center" wrapText="1"/>
    </xf>
    <xf numFmtId="0" fontId="9" fillId="3" borderId="88" xfId="6" applyFont="1" applyFill="1" applyBorder="1" applyAlignment="1" applyProtection="1">
      <alignment vertical="center" wrapText="1"/>
    </xf>
    <xf numFmtId="164" fontId="14" fillId="10" borderId="124" xfId="128" applyFont="1" applyFill="1" applyBorder="1" applyAlignment="1" applyProtection="1">
      <alignment vertical="center"/>
    </xf>
    <xf numFmtId="164" fontId="14" fillId="10" borderId="118" xfId="128" applyFont="1" applyFill="1" applyBorder="1" applyAlignment="1" applyProtection="1">
      <alignment vertical="center"/>
    </xf>
    <xf numFmtId="164" fontId="14" fillId="10" borderId="97" xfId="128" applyFont="1" applyFill="1" applyBorder="1" applyAlignment="1" applyProtection="1">
      <alignment vertical="center"/>
    </xf>
    <xf numFmtId="164" fontId="14" fillId="10" borderId="124" xfId="128" applyFont="1" applyFill="1" applyBorder="1" applyAlignment="1" applyProtection="1">
      <alignment horizontal="left" vertical="center"/>
    </xf>
    <xf numFmtId="164" fontId="14" fillId="10" borderId="98" xfId="128" applyFont="1" applyFill="1" applyBorder="1" applyAlignment="1" applyProtection="1">
      <alignment vertical="center"/>
    </xf>
    <xf numFmtId="164" fontId="14" fillId="10" borderId="106" xfId="128" applyFont="1" applyFill="1" applyBorder="1" applyAlignment="1" applyProtection="1">
      <alignment vertical="center"/>
    </xf>
    <xf numFmtId="164" fontId="14" fillId="10" borderId="112" xfId="128" applyFont="1" applyFill="1" applyBorder="1" applyAlignment="1" applyProtection="1">
      <alignment vertical="center"/>
    </xf>
    <xf numFmtId="164" fontId="14" fillId="10" borderId="99" xfId="128" applyFont="1" applyFill="1" applyBorder="1" applyAlignment="1" applyProtection="1">
      <alignment vertical="center"/>
    </xf>
    <xf numFmtId="164" fontId="14" fillId="6" borderId="113" xfId="128" applyFont="1" applyFill="1" applyBorder="1" applyAlignment="1" applyProtection="1">
      <alignment horizontal="center" vertical="center"/>
    </xf>
    <xf numFmtId="164" fontId="14" fillId="6" borderId="116" xfId="128" applyFont="1" applyFill="1" applyBorder="1" applyAlignment="1" applyProtection="1">
      <alignment horizontal="center" vertical="center"/>
    </xf>
    <xf numFmtId="0" fontId="26" fillId="3" borderId="128" xfId="0" applyNumberFormat="1" applyFont="1" applyFill="1" applyBorder="1" applyAlignment="1" applyProtection="1">
      <alignment horizontal="center" vertical="center" wrapText="1"/>
    </xf>
    <xf numFmtId="0" fontId="26" fillId="3" borderId="72" xfId="0" applyNumberFormat="1" applyFont="1" applyFill="1" applyBorder="1" applyAlignment="1" applyProtection="1">
      <alignment horizontal="center" vertical="center" wrapText="1"/>
    </xf>
    <xf numFmtId="0" fontId="26" fillId="3" borderId="74" xfId="0" applyNumberFormat="1" applyFont="1" applyFill="1" applyBorder="1" applyAlignment="1" applyProtection="1">
      <alignment horizontal="center" vertical="center" wrapText="1"/>
    </xf>
    <xf numFmtId="0" fontId="26" fillId="3" borderId="130" xfId="0" applyNumberFormat="1" applyFont="1" applyFill="1" applyBorder="1" applyAlignment="1" applyProtection="1">
      <alignment horizontal="center" vertical="center" wrapText="1"/>
    </xf>
    <xf numFmtId="0" fontId="9" fillId="3" borderId="129" xfId="6" applyFont="1" applyFill="1" applyBorder="1" applyAlignment="1" applyProtection="1">
      <alignment horizontal="center" vertical="center" wrapText="1"/>
    </xf>
    <xf numFmtId="0" fontId="26" fillId="3" borderId="131" xfId="0" applyNumberFormat="1" applyFont="1" applyFill="1" applyBorder="1" applyAlignment="1" applyProtection="1">
      <alignment horizontal="center" vertical="center" wrapText="1"/>
    </xf>
    <xf numFmtId="0" fontId="26" fillId="3" borderId="132" xfId="0" applyNumberFormat="1" applyFont="1" applyFill="1" applyBorder="1" applyAlignment="1" applyProtection="1">
      <alignment horizontal="center" vertical="center" wrapText="1"/>
    </xf>
    <xf numFmtId="0" fontId="26" fillId="3" borderId="133" xfId="0" applyNumberFormat="1" applyFont="1" applyFill="1" applyBorder="1" applyAlignment="1" applyProtection="1">
      <alignment horizontal="center" vertical="center" wrapText="1"/>
    </xf>
    <xf numFmtId="0" fontId="26" fillId="3" borderId="134"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horizontal="left" vertical="center"/>
    </xf>
    <xf numFmtId="0" fontId="0" fillId="0" borderId="0" xfId="0" applyBorder="1"/>
    <xf numFmtId="0" fontId="12" fillId="3" borderId="0" xfId="0" applyNumberFormat="1" applyFont="1" applyFill="1" applyBorder="1" applyAlignment="1" applyProtection="1">
      <alignment vertical="center"/>
    </xf>
    <xf numFmtId="0" fontId="12" fillId="3" borderId="0" xfId="0" applyNumberFormat="1" applyFont="1" applyFill="1" applyBorder="1" applyAlignment="1" applyProtection="1">
      <alignment horizontal="left" vertical="center"/>
    </xf>
    <xf numFmtId="0" fontId="14" fillId="0" borderId="4" xfId="0" applyNumberFormat="1" applyFont="1" applyFill="1" applyBorder="1" applyAlignment="1" applyProtection="1">
      <alignment vertical="center"/>
    </xf>
    <xf numFmtId="0" fontId="0" fillId="0" borderId="37" xfId="0" applyBorder="1"/>
    <xf numFmtId="0" fontId="14" fillId="0" borderId="37" xfId="0" applyNumberFormat="1" applyFont="1" applyFill="1" applyBorder="1" applyAlignment="1" applyProtection="1">
      <alignment vertical="center"/>
    </xf>
    <xf numFmtId="0" fontId="14" fillId="0" borderId="37" xfId="0" applyNumberFormat="1" applyFont="1" applyFill="1" applyBorder="1" applyAlignment="1" applyProtection="1">
      <alignment horizontal="left" vertical="center"/>
    </xf>
    <xf numFmtId="0" fontId="14" fillId="0" borderId="71" xfId="0" applyNumberFormat="1" applyFont="1" applyFill="1" applyBorder="1" applyAlignment="1" applyProtection="1">
      <alignment vertical="center"/>
    </xf>
    <xf numFmtId="0" fontId="14" fillId="0" borderId="47" xfId="0" applyNumberFormat="1" applyFont="1" applyFill="1" applyBorder="1" applyAlignment="1" applyProtection="1">
      <alignment vertical="center"/>
    </xf>
    <xf numFmtId="0" fontId="14" fillId="0" borderId="69" xfId="0" applyNumberFormat="1" applyFont="1" applyFill="1" applyBorder="1" applyAlignment="1" applyProtection="1">
      <alignment vertical="center"/>
    </xf>
    <xf numFmtId="0" fontId="14" fillId="0" borderId="5" xfId="0" applyNumberFormat="1" applyFont="1" applyFill="1" applyBorder="1" applyAlignment="1" applyProtection="1">
      <alignment vertical="center"/>
    </xf>
    <xf numFmtId="0" fontId="14" fillId="0" borderId="48" xfId="0" applyNumberFormat="1" applyFont="1" applyFill="1" applyBorder="1" applyAlignment="1" applyProtection="1">
      <alignment vertical="center"/>
    </xf>
    <xf numFmtId="0" fontId="14" fillId="0" borderId="47"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left" vertical="center" wrapText="1"/>
    </xf>
    <xf numFmtId="0" fontId="14" fillId="0" borderId="69" xfId="0" applyNumberFormat="1" applyFont="1" applyFill="1" applyBorder="1" applyAlignment="1" applyProtection="1">
      <alignment horizontal="left" vertical="center" wrapText="1"/>
    </xf>
    <xf numFmtId="49" fontId="6" fillId="5" borderId="38" xfId="1" applyNumberFormat="1" applyFont="1" applyFill="1" applyBorder="1" applyAlignment="1" applyProtection="1">
      <alignment vertical="center" wrapText="1"/>
      <protection locked="0"/>
    </xf>
    <xf numFmtId="0" fontId="23" fillId="0" borderId="0" xfId="0" applyNumberFormat="1" applyFont="1" applyFill="1" applyBorder="1" applyAlignment="1" applyProtection="1">
      <alignment horizontal="left" vertical="center"/>
    </xf>
    <xf numFmtId="49" fontId="9" fillId="3" borderId="8" xfId="1" applyNumberFormat="1" applyFont="1" applyFill="1" applyBorder="1" applyAlignment="1" applyProtection="1">
      <alignment horizontal="center" vertical="center" wrapText="1"/>
    </xf>
    <xf numFmtId="49" fontId="7" fillId="4" borderId="1" xfId="4" applyNumberFormat="1" applyFont="1" applyFill="1" applyBorder="1" applyAlignment="1" applyProtection="1">
      <alignment horizontal="center" vertical="center" wrapText="1"/>
    </xf>
    <xf numFmtId="49" fontId="6" fillId="5" borderId="17" xfId="1" applyNumberFormat="1" applyFont="1" applyFill="1" applyBorder="1" applyAlignment="1" applyProtection="1">
      <alignment horizontal="center" vertical="center" wrapText="1"/>
    </xf>
    <xf numFmtId="49" fontId="6" fillId="7" borderId="29" xfId="1" applyNumberFormat="1" applyFont="1" applyFill="1" applyBorder="1" applyAlignment="1" applyProtection="1">
      <alignment horizontal="center" vertical="center" wrapText="1"/>
    </xf>
    <xf numFmtId="49" fontId="9" fillId="6" borderId="10" xfId="1" applyNumberFormat="1" applyFont="1" applyFill="1" applyBorder="1" applyAlignment="1" applyProtection="1">
      <alignment horizontal="center" vertical="center" wrapText="1"/>
    </xf>
    <xf numFmtId="49" fontId="6" fillId="7" borderId="45" xfId="1" applyNumberFormat="1" applyFont="1" applyFill="1" applyBorder="1" applyAlignment="1" applyProtection="1">
      <alignment horizontal="center" vertical="center" wrapText="1"/>
    </xf>
    <xf numFmtId="164" fontId="6" fillId="7" borderId="29" xfId="128" applyFont="1" applyFill="1" applyBorder="1" applyAlignment="1" applyProtection="1">
      <alignment vertical="center" wrapText="1"/>
      <protection locked="0"/>
    </xf>
    <xf numFmtId="164" fontId="6" fillId="7" borderId="136" xfId="128" applyFont="1" applyFill="1" applyBorder="1" applyAlignment="1" applyProtection="1">
      <alignment vertical="center" wrapText="1"/>
      <protection locked="0"/>
    </xf>
    <xf numFmtId="164" fontId="6" fillId="7" borderId="137" xfId="128" applyFont="1" applyFill="1" applyBorder="1" applyAlignment="1" applyProtection="1">
      <alignment vertical="center" wrapText="1"/>
      <protection locked="0"/>
    </xf>
    <xf numFmtId="49" fontId="6" fillId="7" borderId="52" xfId="1" applyNumberFormat="1" applyFont="1" applyFill="1" applyBorder="1" applyAlignment="1" applyProtection="1">
      <alignment horizontal="right" vertical="center" wrapText="1"/>
      <protection locked="0"/>
    </xf>
    <xf numFmtId="49" fontId="6" fillId="5" borderId="25" xfId="1" applyNumberFormat="1" applyFont="1" applyFill="1" applyBorder="1" applyAlignment="1" applyProtection="1">
      <alignment horizontal="center" vertical="center" wrapText="1"/>
    </xf>
    <xf numFmtId="0" fontId="8" fillId="7" borderId="0" xfId="0" applyFont="1" applyFill="1" applyAlignment="1" applyProtection="1">
      <alignment horizontal="center" vertical="center"/>
      <protection locked="0"/>
    </xf>
    <xf numFmtId="1" fontId="6" fillId="12" borderId="17" xfId="1" applyNumberFormat="1" applyFont="1" applyFill="1" applyBorder="1" applyAlignment="1" applyProtection="1">
      <alignment horizontal="center" vertical="center" wrapText="1"/>
    </xf>
    <xf numFmtId="49" fontId="6" fillId="12" borderId="17" xfId="1" applyNumberFormat="1" applyFont="1" applyFill="1" applyBorder="1" applyAlignment="1" applyProtection="1">
      <alignment horizontal="center" vertical="center" wrapText="1"/>
    </xf>
    <xf numFmtId="1" fontId="6" fillId="5" borderId="25" xfId="1" applyNumberFormat="1" applyFont="1" applyFill="1" applyBorder="1" applyAlignment="1" applyProtection="1">
      <alignment horizontal="center" vertical="center" wrapText="1"/>
    </xf>
    <xf numFmtId="164" fontId="11" fillId="5" borderId="25" xfId="128" applyFont="1" applyFill="1" applyBorder="1" applyAlignment="1" applyProtection="1">
      <alignment wrapText="1"/>
      <protection locked="0"/>
    </xf>
    <xf numFmtId="49" fontId="6" fillId="7" borderId="22" xfId="1" applyNumberFormat="1" applyFont="1" applyFill="1" applyBorder="1" applyAlignment="1" applyProtection="1">
      <alignment horizontal="center" vertical="center" wrapText="1"/>
    </xf>
    <xf numFmtId="1" fontId="6" fillId="7" borderId="140" xfId="1" applyNumberFormat="1" applyFont="1" applyFill="1" applyBorder="1" applyAlignment="1" applyProtection="1">
      <alignment horizontal="center" vertical="center" wrapText="1"/>
    </xf>
    <xf numFmtId="164" fontId="6" fillId="7" borderId="142" xfId="128" applyFont="1" applyFill="1" applyBorder="1" applyAlignment="1" applyProtection="1">
      <alignment vertical="center" wrapText="1"/>
      <protection locked="0"/>
    </xf>
    <xf numFmtId="164" fontId="6" fillId="7" borderId="141" xfId="128" applyFont="1" applyFill="1" applyBorder="1" applyAlignment="1" applyProtection="1">
      <alignment vertical="center" wrapText="1"/>
      <protection locked="0"/>
    </xf>
    <xf numFmtId="1" fontId="6" fillId="5" borderId="23" xfId="1" applyNumberFormat="1" applyFont="1" applyFill="1" applyBorder="1" applyAlignment="1" applyProtection="1">
      <alignment horizontal="center" vertical="center" wrapText="1"/>
    </xf>
    <xf numFmtId="164" fontId="11" fillId="5" borderId="23" xfId="128" applyFont="1" applyFill="1" applyBorder="1" applyAlignment="1" applyProtection="1">
      <alignment wrapText="1"/>
    </xf>
    <xf numFmtId="164" fontId="11" fillId="5" borderId="143" xfId="128" applyFont="1" applyFill="1" applyBorder="1" applyAlignment="1" applyProtection="1">
      <alignment wrapText="1"/>
    </xf>
    <xf numFmtId="164" fontId="6" fillId="7" borderId="22" xfId="128" applyFont="1" applyFill="1" applyBorder="1" applyAlignment="1" applyProtection="1">
      <alignment vertical="center" wrapText="1"/>
      <protection locked="0"/>
    </xf>
    <xf numFmtId="164" fontId="6" fillId="7" borderId="144" xfId="128" applyFont="1" applyFill="1" applyBorder="1" applyAlignment="1" applyProtection="1">
      <alignment vertical="center" wrapText="1"/>
      <protection locked="0"/>
    </xf>
    <xf numFmtId="0" fontId="11" fillId="7" borderId="22" xfId="8" applyFont="1" applyFill="1" applyBorder="1" applyAlignment="1" applyProtection="1">
      <alignment horizontal="left" wrapText="1" indent="6"/>
      <protection locked="0"/>
    </xf>
    <xf numFmtId="164" fontId="6" fillId="12" borderId="24" xfId="128" applyFont="1" applyFill="1" applyBorder="1" applyAlignment="1" applyProtection="1">
      <alignment vertical="center" wrapText="1"/>
      <protection locked="0"/>
    </xf>
    <xf numFmtId="49" fontId="6" fillId="12" borderId="30" xfId="1" applyNumberFormat="1" applyFont="1" applyFill="1" applyBorder="1" applyAlignment="1" applyProtection="1">
      <alignment horizontal="right" vertical="center" wrapText="1"/>
      <protection locked="0"/>
    </xf>
    <xf numFmtId="164" fontId="6" fillId="12" borderId="23" xfId="128" applyFont="1" applyFill="1" applyBorder="1" applyAlignment="1" applyProtection="1">
      <alignment vertical="center" wrapText="1"/>
      <protection locked="0"/>
    </xf>
    <xf numFmtId="164" fontId="6" fillId="12" borderId="34" xfId="128" applyFont="1" applyFill="1" applyBorder="1" applyAlignment="1" applyProtection="1">
      <alignment vertical="center" wrapText="1"/>
      <protection locked="0"/>
    </xf>
    <xf numFmtId="49" fontId="6" fillId="12" borderId="28" xfId="1" applyNumberFormat="1" applyFont="1" applyFill="1" applyBorder="1" applyAlignment="1" applyProtection="1">
      <alignment horizontal="right" vertical="center" wrapText="1"/>
      <protection locked="0"/>
    </xf>
    <xf numFmtId="49" fontId="6" fillId="12" borderId="19" xfId="1" applyNumberFormat="1" applyFont="1" applyFill="1" applyBorder="1" applyAlignment="1" applyProtection="1">
      <alignment horizontal="right" vertical="center" wrapText="1"/>
      <protection locked="0"/>
    </xf>
    <xf numFmtId="164" fontId="6" fillId="12" borderId="59" xfId="128" applyFont="1" applyFill="1" applyBorder="1" applyAlignment="1" applyProtection="1">
      <alignment vertical="center" wrapText="1"/>
      <protection locked="0"/>
    </xf>
    <xf numFmtId="164" fontId="6" fillId="12" borderId="60" xfId="128" applyFont="1" applyFill="1" applyBorder="1" applyAlignment="1" applyProtection="1">
      <alignment vertical="center" wrapText="1"/>
      <protection locked="0"/>
    </xf>
    <xf numFmtId="49" fontId="6" fillId="12" borderId="61" xfId="1" applyNumberFormat="1" applyFont="1" applyFill="1" applyBorder="1" applyAlignment="1" applyProtection="1">
      <alignment horizontal="right" vertical="center" wrapText="1"/>
      <protection locked="0"/>
    </xf>
    <xf numFmtId="49" fontId="6" fillId="7" borderId="139" xfId="1" applyNumberFormat="1" applyFont="1" applyFill="1" applyBorder="1" applyAlignment="1" applyProtection="1">
      <alignment horizontal="right" vertical="center" wrapText="1"/>
      <protection locked="0"/>
    </xf>
    <xf numFmtId="0" fontId="8" fillId="7" borderId="65" xfId="0" applyFont="1" applyFill="1" applyBorder="1" applyAlignment="1" applyProtection="1">
      <protection locked="0"/>
    </xf>
    <xf numFmtId="0" fontId="8" fillId="7" borderId="0" xfId="0" applyFont="1" applyFill="1" applyAlignment="1" applyProtection="1"/>
    <xf numFmtId="1" fontId="8" fillId="7" borderId="0" xfId="0" applyNumberFormat="1" applyFont="1" applyFill="1" applyAlignment="1" applyProtection="1"/>
    <xf numFmtId="1" fontId="6" fillId="0" borderId="0" xfId="0" applyNumberFormat="1" applyFont="1" applyProtection="1"/>
    <xf numFmtId="0" fontId="8" fillId="7" borderId="0" xfId="0" applyFont="1" applyFill="1" applyAlignment="1" applyProtection="1">
      <alignment horizontal="center" vertical="center"/>
    </xf>
    <xf numFmtId="1" fontId="9" fillId="9" borderId="41" xfId="0" applyNumberFormat="1" applyFont="1" applyFill="1" applyBorder="1" applyAlignment="1" applyProtection="1">
      <alignment horizontal="center" vertical="center"/>
    </xf>
    <xf numFmtId="1" fontId="9" fillId="9" borderId="39" xfId="0" applyNumberFormat="1" applyFont="1" applyFill="1" applyBorder="1" applyAlignment="1" applyProtection="1">
      <alignment horizontal="center" vertical="center"/>
    </xf>
    <xf numFmtId="1" fontId="9" fillId="9" borderId="42" xfId="0" applyNumberFormat="1" applyFont="1" applyFill="1" applyBorder="1" applyAlignment="1" applyProtection="1">
      <alignment horizontal="center" vertical="center"/>
    </xf>
    <xf numFmtId="0" fontId="9" fillId="6" borderId="12" xfId="6" applyFont="1" applyFill="1" applyBorder="1" applyAlignment="1" applyProtection="1">
      <alignment horizontal="center" vertical="center" wrapText="1"/>
    </xf>
    <xf numFmtId="0" fontId="8" fillId="7" borderId="1" xfId="0" applyFont="1" applyFill="1" applyBorder="1" applyProtection="1"/>
    <xf numFmtId="0" fontId="6" fillId="7" borderId="4" xfId="0" applyFont="1" applyFill="1" applyBorder="1" applyProtection="1"/>
    <xf numFmtId="0" fontId="6" fillId="7" borderId="5" xfId="0" applyFont="1" applyFill="1" applyBorder="1" applyProtection="1"/>
    <xf numFmtId="1" fontId="6" fillId="12" borderId="49" xfId="1" applyNumberFormat="1" applyFont="1" applyFill="1" applyBorder="1" applyAlignment="1" applyProtection="1">
      <alignment horizontal="center" vertical="center" wrapText="1"/>
    </xf>
    <xf numFmtId="164" fontId="6" fillId="12" borderId="145" xfId="128" applyFont="1" applyFill="1" applyBorder="1" applyAlignment="1" applyProtection="1">
      <alignment vertical="center" wrapText="1"/>
      <protection locked="0"/>
    </xf>
    <xf numFmtId="0" fontId="11" fillId="12" borderId="138" xfId="8" applyFont="1" applyFill="1" applyBorder="1" applyAlignment="1" applyProtection="1">
      <alignment horizontal="left" wrapText="1" indent="6"/>
      <protection locked="0"/>
    </xf>
    <xf numFmtId="1" fontId="6" fillId="5" borderId="17" xfId="1" quotePrefix="1" applyNumberFormat="1" applyFont="1" applyFill="1" applyBorder="1" applyAlignment="1" applyProtection="1">
      <alignment horizontal="center" vertical="center" wrapText="1"/>
    </xf>
    <xf numFmtId="164" fontId="6" fillId="7" borderId="24" xfId="128" applyFont="1" applyFill="1" applyBorder="1" applyAlignment="1" applyProtection="1">
      <alignment vertical="center" wrapText="1"/>
      <protection locked="0"/>
    </xf>
    <xf numFmtId="49" fontId="6" fillId="7" borderId="24" xfId="1" applyNumberFormat="1" applyFont="1" applyFill="1" applyBorder="1" applyAlignment="1" applyProtection="1">
      <alignment horizontal="right" vertical="center" wrapText="1"/>
      <protection locked="0"/>
    </xf>
    <xf numFmtId="0" fontId="11" fillId="5" borderId="25" xfId="8" applyFont="1" applyFill="1" applyBorder="1" applyAlignment="1" applyProtection="1">
      <alignment horizontal="left" wrapText="1" indent="6"/>
    </xf>
    <xf numFmtId="0" fontId="11" fillId="7" borderId="22" xfId="8" applyFont="1" applyFill="1" applyBorder="1" applyAlignment="1" applyProtection="1">
      <alignment horizontal="left" wrapText="1" indent="6"/>
    </xf>
    <xf numFmtId="1" fontId="8" fillId="0" borderId="6" xfId="0" applyNumberFormat="1" applyFont="1" applyBorder="1" applyAlignment="1" applyProtection="1">
      <alignment horizontal="center" vertical="center"/>
      <protection locked="0"/>
    </xf>
    <xf numFmtId="0" fontId="6" fillId="7" borderId="47" xfId="0" applyFont="1" applyFill="1" applyBorder="1" applyProtection="1">
      <protection locked="0"/>
    </xf>
    <xf numFmtId="0" fontId="6" fillId="7" borderId="48" xfId="0" applyFont="1" applyFill="1" applyBorder="1" applyProtection="1">
      <protection locked="0"/>
    </xf>
    <xf numFmtId="0" fontId="6" fillId="7" borderId="37" xfId="0" applyFont="1" applyFill="1" applyBorder="1" applyProtection="1">
      <protection locked="0"/>
    </xf>
    <xf numFmtId="0" fontId="6" fillId="7" borderId="1" xfId="0" applyFont="1" applyFill="1" applyBorder="1" applyAlignment="1" applyProtection="1">
      <alignment horizontal="center"/>
      <protection locked="0"/>
    </xf>
    <xf numFmtId="0" fontId="12" fillId="9" borderId="147" xfId="0" applyFont="1" applyFill="1" applyBorder="1" applyAlignment="1" applyProtection="1">
      <alignment horizontal="centerContinuous"/>
      <protection locked="0"/>
    </xf>
    <xf numFmtId="0" fontId="12" fillId="9" borderId="152" xfId="0" applyFont="1" applyFill="1" applyBorder="1" applyAlignment="1" applyProtection="1">
      <alignment horizontal="center"/>
      <protection locked="0"/>
    </xf>
    <xf numFmtId="0" fontId="12" fillId="9" borderId="2" xfId="0" applyFont="1" applyFill="1" applyBorder="1" applyAlignment="1" applyProtection="1">
      <alignment horizontal="center"/>
      <protection locked="0"/>
    </xf>
    <xf numFmtId="0" fontId="12" fillId="9" borderId="66" xfId="0" applyFont="1" applyFill="1" applyBorder="1" applyAlignment="1" applyProtection="1">
      <alignment horizontal="center"/>
      <protection locked="0"/>
    </xf>
    <xf numFmtId="0" fontId="12" fillId="9" borderId="153" xfId="0" applyFont="1" applyFill="1" applyBorder="1" applyAlignment="1" applyProtection="1">
      <alignment horizontal="center"/>
      <protection locked="0"/>
    </xf>
    <xf numFmtId="0" fontId="12" fillId="9" borderId="154" xfId="0" applyFont="1" applyFill="1" applyBorder="1" applyAlignment="1" applyProtection="1">
      <alignment horizontal="center"/>
      <protection locked="0"/>
    </xf>
    <xf numFmtId="0" fontId="12" fillId="9" borderId="67" xfId="0" applyFont="1" applyFill="1" applyBorder="1" applyAlignment="1" applyProtection="1">
      <alignment horizontal="center"/>
      <protection locked="0"/>
    </xf>
    <xf numFmtId="0" fontId="9" fillId="3" borderId="155" xfId="4" applyFont="1" applyFill="1" applyBorder="1" applyAlignment="1" applyProtection="1">
      <alignment vertical="center" wrapText="1"/>
      <protection locked="0"/>
    </xf>
    <xf numFmtId="0" fontId="12" fillId="13" borderId="156" xfId="0" applyFont="1" applyFill="1" applyBorder="1" applyProtection="1">
      <protection locked="0"/>
    </xf>
    <xf numFmtId="0" fontId="36" fillId="3" borderId="157" xfId="0" applyFont="1" applyFill="1" applyBorder="1" applyProtection="1">
      <protection locked="0"/>
    </xf>
    <xf numFmtId="1" fontId="36" fillId="3" borderId="157" xfId="0" applyNumberFormat="1" applyFont="1" applyFill="1" applyBorder="1" applyProtection="1">
      <protection locked="0"/>
    </xf>
    <xf numFmtId="164" fontId="36" fillId="3" borderId="157" xfId="128" applyFont="1" applyFill="1" applyBorder="1" applyProtection="1">
      <protection locked="0"/>
    </xf>
    <xf numFmtId="164" fontId="12" fillId="3" borderId="157" xfId="128" applyFont="1" applyFill="1" applyBorder="1" applyAlignment="1" applyProtection="1">
      <alignment horizontal="right"/>
      <protection locked="0"/>
    </xf>
    <xf numFmtId="1" fontId="12" fillId="3" borderId="157" xfId="0" applyNumberFormat="1" applyFont="1" applyFill="1" applyBorder="1" applyAlignment="1" applyProtection="1">
      <alignment horizontal="center"/>
      <protection locked="0"/>
    </xf>
    <xf numFmtId="164" fontId="12" fillId="3" borderId="157" xfId="128" applyFont="1" applyFill="1" applyBorder="1" applyAlignment="1" applyProtection="1">
      <alignment horizontal="center"/>
      <protection locked="0"/>
    </xf>
    <xf numFmtId="0" fontId="12" fillId="3" borderId="157" xfId="0" applyFont="1" applyFill="1" applyBorder="1" applyAlignment="1" applyProtection="1">
      <alignment horizontal="center"/>
      <protection locked="0"/>
    </xf>
    <xf numFmtId="164" fontId="12" fillId="3" borderId="158" xfId="128" applyFont="1" applyFill="1" applyBorder="1" applyAlignment="1" applyProtection="1">
      <alignment horizontal="right"/>
      <protection locked="0"/>
    </xf>
    <xf numFmtId="0" fontId="37" fillId="4" borderId="156" xfId="0" applyFont="1" applyFill="1" applyBorder="1" applyProtection="1">
      <protection locked="0"/>
    </xf>
    <xf numFmtId="0" fontId="37" fillId="13" borderId="159" xfId="0" applyFont="1" applyFill="1" applyBorder="1" applyProtection="1">
      <protection locked="0"/>
    </xf>
    <xf numFmtId="0" fontId="10" fillId="4" borderId="154" xfId="0" applyFont="1" applyFill="1" applyBorder="1" applyProtection="1">
      <protection locked="0"/>
    </xf>
    <xf numFmtId="1" fontId="10" fillId="4" borderId="154" xfId="0" applyNumberFormat="1" applyFont="1" applyFill="1" applyBorder="1" applyProtection="1">
      <protection locked="0"/>
    </xf>
    <xf numFmtId="164" fontId="10" fillId="4" borderId="154" xfId="128" applyFont="1" applyFill="1" applyBorder="1" applyProtection="1">
      <protection locked="0"/>
    </xf>
    <xf numFmtId="164" fontId="37" fillId="4" borderId="154" xfId="128" applyFont="1" applyFill="1" applyBorder="1" applyAlignment="1" applyProtection="1">
      <alignment horizontal="center"/>
      <protection locked="0"/>
    </xf>
    <xf numFmtId="0" fontId="37" fillId="4" borderId="154" xfId="0" applyFont="1" applyFill="1" applyBorder="1" applyAlignment="1" applyProtection="1">
      <alignment horizontal="center"/>
      <protection locked="0"/>
    </xf>
    <xf numFmtId="164" fontId="10" fillId="4" borderId="160" xfId="128" applyFont="1" applyFill="1" applyBorder="1" applyProtection="1">
      <protection locked="0"/>
    </xf>
    <xf numFmtId="0" fontId="13" fillId="5" borderId="161" xfId="0" applyFont="1" applyFill="1" applyBorder="1" applyProtection="1">
      <protection locked="0"/>
    </xf>
    <xf numFmtId="0" fontId="37" fillId="13" borderId="69" xfId="0" applyFont="1" applyFill="1" applyBorder="1" applyProtection="1">
      <protection locked="0"/>
    </xf>
    <xf numFmtId="0" fontId="10" fillId="5" borderId="152" xfId="0" applyFont="1" applyFill="1" applyBorder="1" applyProtection="1">
      <protection locked="0"/>
    </xf>
    <xf numFmtId="1" fontId="10" fillId="5" borderId="152" xfId="0" applyNumberFormat="1" applyFont="1" applyFill="1" applyBorder="1" applyProtection="1">
      <protection locked="0"/>
    </xf>
    <xf numFmtId="164" fontId="10" fillId="5" borderId="152" xfId="128" applyFont="1" applyFill="1" applyBorder="1" applyProtection="1">
      <protection locked="0"/>
    </xf>
    <xf numFmtId="164" fontId="37" fillId="5" borderId="152" xfId="128" applyFont="1" applyFill="1" applyBorder="1" applyAlignment="1" applyProtection="1">
      <alignment horizontal="center"/>
      <protection locked="0"/>
    </xf>
    <xf numFmtId="0" fontId="37" fillId="5" borderId="152" xfId="0" applyFont="1" applyFill="1" applyBorder="1" applyAlignment="1" applyProtection="1">
      <alignment horizontal="center"/>
      <protection locked="0"/>
    </xf>
    <xf numFmtId="164" fontId="10" fillId="5" borderId="162" xfId="128" applyFont="1" applyFill="1" applyBorder="1" applyProtection="1">
      <protection locked="0"/>
    </xf>
    <xf numFmtId="0" fontId="11" fillId="7" borderId="138" xfId="8" applyFont="1" applyFill="1" applyBorder="1" applyAlignment="1" applyProtection="1">
      <alignment wrapText="1"/>
      <protection locked="0"/>
    </xf>
    <xf numFmtId="0" fontId="6" fillId="13" borderId="138" xfId="0" applyFont="1" applyFill="1" applyBorder="1" applyAlignment="1" applyProtection="1">
      <alignment wrapText="1"/>
      <protection locked="0"/>
    </xf>
    <xf numFmtId="0" fontId="6" fillId="7" borderId="138" xfId="0" applyFont="1" applyFill="1" applyBorder="1" applyProtection="1">
      <protection locked="0"/>
    </xf>
    <xf numFmtId="1" fontId="6" fillId="7" borderId="138" xfId="0" applyNumberFormat="1" applyFont="1" applyFill="1" applyBorder="1" applyProtection="1">
      <protection locked="0"/>
    </xf>
    <xf numFmtId="164" fontId="6" fillId="7" borderId="138" xfId="128" applyFont="1" applyFill="1" applyBorder="1" applyProtection="1">
      <protection locked="0"/>
    </xf>
    <xf numFmtId="0" fontId="37" fillId="7" borderId="159" xfId="0" applyFont="1" applyFill="1" applyBorder="1" applyProtection="1">
      <protection locked="0"/>
    </xf>
    <xf numFmtId="0" fontId="37" fillId="13" borderId="70" xfId="0" applyFont="1" applyFill="1" applyBorder="1" applyProtection="1">
      <protection locked="0"/>
    </xf>
    <xf numFmtId="0" fontId="37" fillId="7" borderId="3" xfId="0" applyFont="1" applyFill="1" applyBorder="1" applyProtection="1">
      <protection locked="0"/>
    </xf>
    <xf numFmtId="1" fontId="37" fillId="7" borderId="3" xfId="0" applyNumberFormat="1" applyFont="1" applyFill="1" applyBorder="1" applyAlignment="1" applyProtection="1">
      <alignment horizontal="right"/>
      <protection locked="0"/>
    </xf>
    <xf numFmtId="164" fontId="37" fillId="7" borderId="3" xfId="128" applyFont="1" applyFill="1" applyBorder="1" applyProtection="1">
      <protection locked="0"/>
    </xf>
    <xf numFmtId="1" fontId="37" fillId="7" borderId="3" xfId="0" applyNumberFormat="1" applyFont="1" applyFill="1" applyBorder="1" applyProtection="1">
      <protection locked="0"/>
    </xf>
    <xf numFmtId="164" fontId="37" fillId="7" borderId="5" xfId="128" applyFont="1" applyFill="1" applyBorder="1" applyProtection="1">
      <protection locked="0"/>
    </xf>
    <xf numFmtId="164" fontId="37" fillId="7" borderId="160" xfId="128" applyFont="1" applyFill="1" applyBorder="1" applyProtection="1">
      <protection locked="0"/>
    </xf>
    <xf numFmtId="0" fontId="13" fillId="5" borderId="156" xfId="0" applyFont="1" applyFill="1" applyBorder="1" applyProtection="1">
      <protection locked="0"/>
    </xf>
    <xf numFmtId="0" fontId="37" fillId="13" borderId="156" xfId="0" applyFont="1" applyFill="1" applyBorder="1" applyProtection="1">
      <protection locked="0"/>
    </xf>
    <xf numFmtId="0" fontId="10" fillId="5" borderId="157" xfId="0" applyFont="1" applyFill="1" applyBorder="1" applyProtection="1">
      <protection locked="0"/>
    </xf>
    <xf numFmtId="1" fontId="10" fillId="5" borderId="157" xfId="0" applyNumberFormat="1" applyFont="1" applyFill="1" applyBorder="1" applyProtection="1">
      <protection locked="0"/>
    </xf>
    <xf numFmtId="164" fontId="10" fillId="5" borderId="157" xfId="128" applyFont="1" applyFill="1" applyBorder="1" applyProtection="1">
      <protection locked="0"/>
    </xf>
    <xf numFmtId="164" fontId="37" fillId="5" borderId="157" xfId="128" applyFont="1" applyFill="1" applyBorder="1" applyAlignment="1" applyProtection="1">
      <alignment horizontal="center"/>
      <protection locked="0"/>
    </xf>
    <xf numFmtId="0" fontId="37" fillId="5" borderId="157" xfId="0" applyFont="1" applyFill="1" applyBorder="1" applyAlignment="1" applyProtection="1">
      <alignment horizontal="center"/>
      <protection locked="0"/>
    </xf>
    <xf numFmtId="164" fontId="10" fillId="5" borderId="158" xfId="128" applyFont="1" applyFill="1" applyBorder="1" applyProtection="1">
      <protection locked="0"/>
    </xf>
    <xf numFmtId="0" fontId="6" fillId="7" borderId="150" xfId="0" applyFont="1" applyFill="1" applyBorder="1" applyProtection="1">
      <protection locked="0"/>
    </xf>
    <xf numFmtId="0" fontId="6" fillId="13" borderId="150" xfId="0" applyFont="1" applyFill="1" applyBorder="1" applyAlignment="1" applyProtection="1">
      <alignment wrapText="1"/>
      <protection locked="0"/>
    </xf>
    <xf numFmtId="0" fontId="6" fillId="7" borderId="163" xfId="0" applyFont="1" applyFill="1" applyBorder="1" applyProtection="1">
      <protection locked="0"/>
    </xf>
    <xf numFmtId="1" fontId="6" fillId="7" borderId="163" xfId="0" applyNumberFormat="1" applyFont="1" applyFill="1" applyBorder="1" applyProtection="1">
      <protection locked="0"/>
    </xf>
    <xf numFmtId="164" fontId="6" fillId="7" borderId="163" xfId="128" applyFont="1" applyFill="1" applyBorder="1" applyProtection="1">
      <protection locked="0"/>
    </xf>
    <xf numFmtId="164" fontId="6" fillId="7" borderId="148" xfId="128" applyFont="1" applyFill="1" applyBorder="1" applyProtection="1">
      <protection locked="0"/>
    </xf>
    <xf numFmtId="164" fontId="6" fillId="7" borderId="164" xfId="128" applyFont="1" applyFill="1" applyBorder="1" applyProtection="1">
      <protection locked="0"/>
    </xf>
    <xf numFmtId="0" fontId="37" fillId="7" borderId="165" xfId="0" applyFont="1" applyFill="1" applyBorder="1" applyProtection="1">
      <protection locked="0"/>
    </xf>
    <xf numFmtId="0" fontId="37" fillId="13" borderId="165" xfId="0" applyFont="1" applyFill="1" applyBorder="1" applyProtection="1">
      <protection locked="0"/>
    </xf>
    <xf numFmtId="0" fontId="37" fillId="7" borderId="166" xfId="0" applyFont="1" applyFill="1" applyBorder="1" applyProtection="1">
      <protection locked="0"/>
    </xf>
    <xf numFmtId="1" fontId="37" fillId="7" borderId="166" xfId="0" applyNumberFormat="1" applyFont="1" applyFill="1" applyBorder="1" applyAlignment="1" applyProtection="1">
      <alignment horizontal="right"/>
      <protection locked="0"/>
    </xf>
    <xf numFmtId="164" fontId="37" fillId="7" borderId="166" xfId="128" applyFont="1" applyFill="1" applyBorder="1" applyProtection="1">
      <protection locked="0"/>
    </xf>
    <xf numFmtId="1" fontId="37" fillId="7" borderId="166" xfId="0" applyNumberFormat="1" applyFont="1" applyFill="1" applyBorder="1" applyProtection="1">
      <protection locked="0"/>
    </xf>
    <xf numFmtId="164" fontId="37" fillId="7" borderId="167" xfId="128" applyFont="1" applyFill="1" applyBorder="1" applyProtection="1">
      <protection locked="0"/>
    </xf>
    <xf numFmtId="164" fontId="37" fillId="7" borderId="168" xfId="128" applyFont="1" applyFill="1" applyBorder="1" applyProtection="1">
      <protection locked="0"/>
    </xf>
    <xf numFmtId="0" fontId="13" fillId="5" borderId="69" xfId="0" applyFont="1" applyFill="1" applyBorder="1" applyProtection="1">
      <protection locked="0"/>
    </xf>
    <xf numFmtId="0" fontId="37" fillId="7" borderId="69" xfId="0" applyFont="1" applyFill="1" applyBorder="1" applyProtection="1">
      <protection locked="0"/>
    </xf>
    <xf numFmtId="0" fontId="37" fillId="7" borderId="152" xfId="0" applyFont="1" applyFill="1" applyBorder="1" applyProtection="1">
      <protection locked="0"/>
    </xf>
    <xf numFmtId="1" fontId="37" fillId="7" borderId="152" xfId="0" applyNumberFormat="1" applyFont="1" applyFill="1" applyBorder="1" applyAlignment="1" applyProtection="1">
      <alignment horizontal="right"/>
      <protection locked="0"/>
    </xf>
    <xf numFmtId="164" fontId="37" fillId="7" borderId="152" xfId="128" applyFont="1" applyFill="1" applyBorder="1" applyProtection="1">
      <protection locked="0"/>
    </xf>
    <xf numFmtId="1" fontId="37" fillId="7" borderId="152" xfId="0" applyNumberFormat="1" applyFont="1" applyFill="1" applyBorder="1" applyProtection="1">
      <protection locked="0"/>
    </xf>
    <xf numFmtId="164" fontId="37" fillId="7" borderId="47" xfId="128" applyFont="1" applyFill="1" applyBorder="1" applyProtection="1">
      <protection locked="0"/>
    </xf>
    <xf numFmtId="164" fontId="37" fillId="7" borderId="162" xfId="128" applyFont="1" applyFill="1" applyBorder="1" applyProtection="1">
      <protection locked="0"/>
    </xf>
    <xf numFmtId="0" fontId="37" fillId="4" borderId="169" xfId="0" applyFont="1" applyFill="1" applyBorder="1" applyProtection="1">
      <protection locked="0"/>
    </xf>
    <xf numFmtId="0" fontId="37" fillId="13" borderId="161" xfId="0" applyFont="1" applyFill="1" applyBorder="1" applyProtection="1">
      <protection locked="0"/>
    </xf>
    <xf numFmtId="0" fontId="10" fillId="4" borderId="147" xfId="0" applyFont="1" applyFill="1" applyBorder="1" applyProtection="1">
      <protection locked="0"/>
    </xf>
    <xf numFmtId="1" fontId="10" fillId="4" borderId="147" xfId="0" applyNumberFormat="1" applyFont="1" applyFill="1" applyBorder="1" applyProtection="1">
      <protection locked="0"/>
    </xf>
    <xf numFmtId="164" fontId="10" fillId="4" borderId="147" xfId="128" applyFont="1" applyFill="1" applyBorder="1" applyProtection="1">
      <protection locked="0"/>
    </xf>
    <xf numFmtId="164" fontId="37" fillId="4" borderId="147" xfId="128" applyFont="1" applyFill="1" applyBorder="1" applyAlignment="1" applyProtection="1">
      <alignment horizontal="center"/>
      <protection locked="0"/>
    </xf>
    <xf numFmtId="0" fontId="37" fillId="4" borderId="147" xfId="0" applyFont="1" applyFill="1" applyBorder="1" applyAlignment="1" applyProtection="1">
      <alignment horizontal="center"/>
      <protection locked="0"/>
    </xf>
    <xf numFmtId="164" fontId="10" fillId="4" borderId="170" xfId="128" applyFont="1" applyFill="1" applyBorder="1" applyProtection="1">
      <protection locked="0"/>
    </xf>
    <xf numFmtId="0" fontId="13" fillId="5" borderId="138" xfId="0" applyFont="1" applyFill="1" applyBorder="1" applyProtection="1">
      <protection locked="0"/>
    </xf>
    <xf numFmtId="0" fontId="37" fillId="13" borderId="138" xfId="0" applyFont="1" applyFill="1" applyBorder="1" applyProtection="1">
      <protection locked="0"/>
    </xf>
    <xf numFmtId="0" fontId="10" fillId="5" borderId="138" xfId="0" applyFont="1" applyFill="1" applyBorder="1" applyProtection="1">
      <protection locked="0"/>
    </xf>
    <xf numFmtId="1" fontId="10" fillId="5" borderId="138" xfId="0" applyNumberFormat="1" applyFont="1" applyFill="1" applyBorder="1" applyProtection="1">
      <protection locked="0"/>
    </xf>
    <xf numFmtId="164" fontId="10" fillId="5" borderId="138" xfId="128" applyFont="1" applyFill="1" applyBorder="1" applyProtection="1">
      <protection locked="0"/>
    </xf>
    <xf numFmtId="164" fontId="37" fillId="5" borderId="138" xfId="128" applyFont="1" applyFill="1" applyBorder="1" applyAlignment="1" applyProtection="1">
      <alignment horizontal="center"/>
      <protection locked="0"/>
    </xf>
    <xf numFmtId="0" fontId="37" fillId="5" borderId="138" xfId="0" applyFont="1" applyFill="1" applyBorder="1" applyAlignment="1" applyProtection="1">
      <alignment horizontal="center"/>
      <protection locked="0"/>
    </xf>
    <xf numFmtId="164" fontId="13" fillId="5" borderId="138" xfId="128" applyFont="1" applyFill="1" applyBorder="1" applyAlignment="1" applyProtection="1">
      <alignment horizontal="center"/>
      <protection locked="0"/>
    </xf>
    <xf numFmtId="0" fontId="37" fillId="7" borderId="70" xfId="0" applyFont="1" applyFill="1" applyBorder="1" applyProtection="1">
      <protection locked="0"/>
    </xf>
    <xf numFmtId="164" fontId="37" fillId="7" borderId="171" xfId="128" applyFont="1" applyFill="1" applyBorder="1" applyProtection="1">
      <protection locked="0"/>
    </xf>
    <xf numFmtId="0" fontId="37" fillId="4" borderId="172" xfId="0" applyFont="1" applyFill="1" applyBorder="1" applyProtection="1">
      <protection locked="0"/>
    </xf>
    <xf numFmtId="0" fontId="10" fillId="4" borderId="157" xfId="0" applyFont="1" applyFill="1" applyBorder="1" applyProtection="1">
      <protection locked="0"/>
    </xf>
    <xf numFmtId="1" fontId="10" fillId="4" borderId="157" xfId="0" applyNumberFormat="1" applyFont="1" applyFill="1" applyBorder="1" applyProtection="1">
      <protection locked="0"/>
    </xf>
    <xf numFmtId="164" fontId="10" fillId="4" borderId="157" xfId="128" applyFont="1" applyFill="1" applyBorder="1" applyProtection="1">
      <protection locked="0"/>
    </xf>
    <xf numFmtId="164" fontId="37" fillId="4" borderId="157" xfId="128" applyFont="1" applyFill="1" applyBorder="1" applyAlignment="1" applyProtection="1">
      <alignment horizontal="center"/>
      <protection locked="0"/>
    </xf>
    <xf numFmtId="0" fontId="37" fillId="4" borderId="157" xfId="0" applyFont="1" applyFill="1" applyBorder="1" applyAlignment="1" applyProtection="1">
      <alignment horizontal="center"/>
      <protection locked="0"/>
    </xf>
    <xf numFmtId="164" fontId="10" fillId="4" borderId="158" xfId="128" applyFont="1" applyFill="1" applyBorder="1" applyProtection="1">
      <protection locked="0"/>
    </xf>
    <xf numFmtId="0" fontId="10" fillId="5" borderId="147" xfId="0" applyFont="1" applyFill="1" applyBorder="1" applyProtection="1">
      <protection locked="0"/>
    </xf>
    <xf numFmtId="1" fontId="10" fillId="5" borderId="147" xfId="0" applyNumberFormat="1" applyFont="1" applyFill="1" applyBorder="1" applyProtection="1">
      <protection locked="0"/>
    </xf>
    <xf numFmtId="164" fontId="10" fillId="5" borderId="147" xfId="128" applyFont="1" applyFill="1" applyBorder="1" applyProtection="1">
      <protection locked="0"/>
    </xf>
    <xf numFmtId="164" fontId="37" fillId="5" borderId="147" xfId="128" applyFont="1" applyFill="1" applyBorder="1" applyAlignment="1" applyProtection="1">
      <alignment horizontal="center"/>
      <protection locked="0"/>
    </xf>
    <xf numFmtId="0" fontId="37" fillId="5" borderId="147" xfId="0" applyFont="1" applyFill="1" applyBorder="1" applyAlignment="1" applyProtection="1">
      <alignment horizontal="center"/>
      <protection locked="0"/>
    </xf>
    <xf numFmtId="164" fontId="10" fillId="5" borderId="170" xfId="128" applyFont="1" applyFill="1" applyBorder="1" applyProtection="1">
      <protection locked="0"/>
    </xf>
    <xf numFmtId="1" fontId="37" fillId="7" borderId="154" xfId="0" applyNumberFormat="1" applyFont="1" applyFill="1" applyBorder="1" applyAlignment="1" applyProtection="1">
      <alignment horizontal="right"/>
      <protection locked="0"/>
    </xf>
    <xf numFmtId="164" fontId="37" fillId="7" borderId="159" xfId="128" applyFont="1" applyFill="1" applyBorder="1" applyProtection="1">
      <protection locked="0"/>
    </xf>
    <xf numFmtId="164" fontId="37" fillId="7" borderId="70" xfId="128" applyFont="1" applyFill="1" applyBorder="1" applyProtection="1">
      <protection locked="0"/>
    </xf>
    <xf numFmtId="0" fontId="37" fillId="7" borderId="154" xfId="0" applyFont="1" applyFill="1" applyBorder="1" applyProtection="1">
      <protection locked="0"/>
    </xf>
    <xf numFmtId="1" fontId="37" fillId="7" borderId="159" xfId="0" applyNumberFormat="1" applyFont="1" applyFill="1" applyBorder="1" applyProtection="1">
      <protection locked="0"/>
    </xf>
    <xf numFmtId="164" fontId="37" fillId="7" borderId="67" xfId="128" applyFont="1" applyFill="1" applyBorder="1" applyProtection="1">
      <protection locked="0"/>
    </xf>
    <xf numFmtId="0" fontId="13" fillId="5" borderId="150" xfId="0" applyFont="1" applyFill="1" applyBorder="1" applyProtection="1">
      <protection locked="0"/>
    </xf>
    <xf numFmtId="0" fontId="37" fillId="13" borderId="150" xfId="0" applyFont="1" applyFill="1" applyBorder="1" applyProtection="1">
      <protection locked="0"/>
    </xf>
    <xf numFmtId="0" fontId="10" fillId="5" borderId="163" xfId="0" applyFont="1" applyFill="1" applyBorder="1" applyProtection="1">
      <protection locked="0"/>
    </xf>
    <xf numFmtId="1" fontId="10" fillId="5" borderId="163" xfId="0" applyNumberFormat="1" applyFont="1" applyFill="1" applyBorder="1" applyProtection="1">
      <protection locked="0"/>
    </xf>
    <xf numFmtId="164" fontId="10" fillId="5" borderId="163" xfId="128" applyFont="1" applyFill="1" applyBorder="1" applyProtection="1">
      <protection locked="0"/>
    </xf>
    <xf numFmtId="164" fontId="37" fillId="5" borderId="163" xfId="128" applyFont="1" applyFill="1" applyBorder="1" applyAlignment="1" applyProtection="1">
      <alignment horizontal="center"/>
      <protection locked="0"/>
    </xf>
    <xf numFmtId="0" fontId="37" fillId="5" borderId="163" xfId="0" applyFont="1" applyFill="1" applyBorder="1" applyAlignment="1" applyProtection="1">
      <alignment horizontal="center"/>
      <protection locked="0"/>
    </xf>
    <xf numFmtId="164" fontId="10" fillId="5" borderId="164" xfId="128" applyFont="1" applyFill="1" applyBorder="1" applyProtection="1">
      <protection locked="0"/>
    </xf>
    <xf numFmtId="0" fontId="37" fillId="7" borderId="138" xfId="0" applyFont="1" applyFill="1" applyBorder="1" applyProtection="1">
      <protection locked="0"/>
    </xf>
    <xf numFmtId="1" fontId="37" fillId="7" borderId="138" xfId="0" applyNumberFormat="1" applyFont="1" applyFill="1" applyBorder="1" applyAlignment="1" applyProtection="1">
      <alignment horizontal="right"/>
      <protection locked="0"/>
    </xf>
    <xf numFmtId="164" fontId="37" fillId="7" borderId="138" xfId="128" applyFont="1" applyFill="1" applyBorder="1" applyProtection="1">
      <protection locked="0"/>
    </xf>
    <xf numFmtId="1" fontId="37" fillId="7" borderId="138" xfId="0" applyNumberFormat="1" applyFont="1" applyFill="1" applyBorder="1" applyProtection="1">
      <protection locked="0"/>
    </xf>
    <xf numFmtId="0" fontId="37" fillId="4" borderId="173" xfId="0" applyFont="1" applyFill="1" applyBorder="1" applyProtection="1">
      <protection locked="0"/>
    </xf>
    <xf numFmtId="0" fontId="37" fillId="4" borderId="159" xfId="0" applyFont="1" applyFill="1" applyBorder="1" applyProtection="1">
      <protection locked="0"/>
    </xf>
    <xf numFmtId="0" fontId="37" fillId="5" borderId="147" xfId="0" applyFont="1" applyFill="1" applyBorder="1" applyProtection="1">
      <protection locked="0"/>
    </xf>
    <xf numFmtId="0" fontId="6" fillId="7" borderId="138" xfId="0" applyFont="1" applyFill="1" applyBorder="1" applyAlignment="1" applyProtection="1">
      <alignment wrapText="1"/>
      <protection locked="0"/>
    </xf>
    <xf numFmtId="164" fontId="37" fillId="7" borderId="154" xfId="128" applyFont="1" applyFill="1" applyBorder="1" applyProtection="1">
      <protection locked="0"/>
    </xf>
    <xf numFmtId="1" fontId="37" fillId="7" borderId="154" xfId="0" applyNumberFormat="1" applyFont="1" applyFill="1" applyBorder="1" applyProtection="1">
      <protection locked="0"/>
    </xf>
    <xf numFmtId="164" fontId="37" fillId="7" borderId="174" xfId="128" applyFont="1" applyFill="1" applyBorder="1" applyProtection="1">
      <protection locked="0"/>
    </xf>
    <xf numFmtId="0" fontId="37" fillId="14" borderId="161" xfId="0" applyFont="1" applyFill="1" applyBorder="1" applyProtection="1">
      <protection locked="0"/>
    </xf>
    <xf numFmtId="0" fontId="13" fillId="12" borderId="138" xfId="0" applyFont="1" applyFill="1" applyBorder="1" applyProtection="1">
      <protection locked="0"/>
    </xf>
    <xf numFmtId="0" fontId="37" fillId="14" borderId="138" xfId="0" applyFont="1" applyFill="1" applyBorder="1" applyProtection="1">
      <protection locked="0"/>
    </xf>
    <xf numFmtId="0" fontId="10" fillId="12" borderId="138" xfId="0" applyFont="1" applyFill="1" applyBorder="1" applyProtection="1">
      <protection locked="0"/>
    </xf>
    <xf numFmtId="1" fontId="10" fillId="12" borderId="138" xfId="0" applyNumberFormat="1" applyFont="1" applyFill="1" applyBorder="1" applyProtection="1">
      <protection locked="0"/>
    </xf>
    <xf numFmtId="164" fontId="10" fillId="12" borderId="138" xfId="128" applyFont="1" applyFill="1" applyBorder="1" applyProtection="1">
      <protection locked="0"/>
    </xf>
    <xf numFmtId="164" fontId="37" fillId="12" borderId="138" xfId="128" applyFont="1" applyFill="1" applyBorder="1" applyAlignment="1" applyProtection="1">
      <alignment horizontal="center"/>
      <protection locked="0"/>
    </xf>
    <xf numFmtId="0" fontId="37" fillId="12" borderId="138" xfId="0" applyFont="1" applyFill="1" applyBorder="1" applyAlignment="1" applyProtection="1">
      <alignment horizontal="center"/>
      <protection locked="0"/>
    </xf>
    <xf numFmtId="0" fontId="37" fillId="14" borderId="159" xfId="0" applyFont="1" applyFill="1" applyBorder="1" applyProtection="1">
      <protection locked="0"/>
    </xf>
    <xf numFmtId="49" fontId="6" fillId="7" borderId="0" xfId="0" applyNumberFormat="1" applyFont="1" applyFill="1" applyAlignment="1" applyProtection="1">
      <alignment horizontal="center" vertical="center"/>
      <protection locked="0"/>
    </xf>
    <xf numFmtId="0" fontId="7" fillId="7" borderId="0" xfId="0" applyFont="1" applyFill="1" applyAlignment="1" applyProtection="1">
      <alignment horizontal="center"/>
      <protection locked="0"/>
    </xf>
    <xf numFmtId="0" fontId="6" fillId="7" borderId="0" xfId="0" applyFont="1" applyFill="1" applyAlignment="1" applyProtection="1">
      <alignment wrapText="1"/>
      <protection locked="0"/>
    </xf>
    <xf numFmtId="49" fontId="8" fillId="7" borderId="0" xfId="0" applyNumberFormat="1" applyFont="1" applyFill="1" applyAlignment="1" applyProtection="1">
      <alignment horizontal="center" vertical="center" wrapText="1"/>
      <protection locked="0"/>
    </xf>
    <xf numFmtId="0" fontId="6" fillId="7" borderId="1" xfId="0" applyFont="1" applyFill="1" applyBorder="1" applyAlignment="1">
      <alignment horizontal="center"/>
    </xf>
    <xf numFmtId="0" fontId="9" fillId="9" borderId="8" xfId="0" applyFont="1" applyFill="1" applyBorder="1" applyAlignment="1" applyProtection="1">
      <alignment horizontal="center" vertical="center" wrapText="1"/>
      <protection locked="0"/>
    </xf>
    <xf numFmtId="0" fontId="9" fillId="9" borderId="13" xfId="0" applyFont="1" applyFill="1" applyBorder="1" applyAlignment="1" applyProtection="1">
      <alignment horizontal="center" vertical="center" wrapText="1"/>
      <protection locked="0"/>
    </xf>
    <xf numFmtId="0" fontId="9" fillId="9" borderId="184" xfId="0" applyFont="1" applyFill="1" applyBorder="1" applyAlignment="1" applyProtection="1">
      <alignment horizontal="center" vertical="center"/>
      <protection locked="0"/>
    </xf>
    <xf numFmtId="0" fontId="9" fillId="9" borderId="185" xfId="0" applyFont="1" applyFill="1" applyBorder="1" applyAlignment="1" applyProtection="1">
      <alignment horizontal="center" vertical="center"/>
      <protection locked="0"/>
    </xf>
    <xf numFmtId="49" fontId="9" fillId="6" borderId="187" xfId="1" applyNumberFormat="1" applyFont="1" applyFill="1" applyBorder="1" applyAlignment="1" applyProtection="1">
      <alignment horizontal="center" wrapText="1"/>
    </xf>
    <xf numFmtId="49" fontId="9" fillId="6" borderId="10" xfId="1" applyNumberFormat="1" applyFont="1" applyFill="1" applyBorder="1" applyAlignment="1" applyProtection="1">
      <alignment horizontal="center" wrapText="1"/>
    </xf>
    <xf numFmtId="165" fontId="9" fillId="6" borderId="10" xfId="127" applyFont="1" applyFill="1" applyBorder="1" applyAlignment="1" applyProtection="1">
      <alignment horizontal="left" vertical="center" wrapText="1"/>
    </xf>
    <xf numFmtId="49" fontId="9" fillId="3" borderId="8" xfId="1" applyNumberFormat="1" applyFont="1" applyFill="1" applyBorder="1" applyAlignment="1" applyProtection="1">
      <alignment horizontal="center" wrapText="1"/>
    </xf>
    <xf numFmtId="0" fontId="9" fillId="3" borderId="8" xfId="4" applyFont="1" applyFill="1" applyBorder="1" applyAlignment="1">
      <alignment horizontal="left" vertical="center" wrapText="1" indent="2"/>
    </xf>
    <xf numFmtId="165" fontId="9" fillId="3" borderId="8" xfId="127" applyFont="1" applyFill="1" applyBorder="1" applyAlignment="1" applyProtection="1">
      <alignment horizontal="left" vertical="center" wrapText="1"/>
    </xf>
    <xf numFmtId="49" fontId="36" fillId="3" borderId="188" xfId="1" applyNumberFormat="1" applyFont="1" applyFill="1" applyBorder="1" applyAlignment="1" applyProtection="1">
      <alignment wrapText="1"/>
      <protection locked="0"/>
    </xf>
    <xf numFmtId="49" fontId="7" fillId="4" borderId="5" xfId="4" applyNumberFormat="1" applyFont="1" applyFill="1" applyBorder="1" applyAlignment="1">
      <alignment horizontal="center" wrapText="1"/>
    </xf>
    <xf numFmtId="49" fontId="7" fillId="4" borderId="3" xfId="4" applyNumberFormat="1" applyFont="1" applyFill="1" applyBorder="1" applyAlignment="1">
      <alignment horizontal="center" wrapText="1"/>
    </xf>
    <xf numFmtId="49" fontId="7" fillId="4" borderId="48" xfId="4" applyNumberFormat="1" applyFont="1" applyFill="1" applyBorder="1" applyAlignment="1">
      <alignment horizontal="center" wrapText="1"/>
    </xf>
    <xf numFmtId="0" fontId="7" fillId="4" borderId="3" xfId="4" applyFont="1" applyFill="1" applyBorder="1" applyAlignment="1">
      <alignment horizontal="left" vertical="center" wrapText="1" indent="4"/>
    </xf>
    <xf numFmtId="165" fontId="8" fillId="4" borderId="3" xfId="127" applyFont="1" applyFill="1" applyBorder="1" applyAlignment="1" applyProtection="1">
      <alignment horizontal="left" vertical="center" wrapText="1"/>
      <protection locked="0"/>
    </xf>
    <xf numFmtId="165" fontId="8" fillId="4" borderId="1" xfId="127" applyFont="1" applyFill="1" applyBorder="1" applyAlignment="1" applyProtection="1">
      <alignment horizontal="left" vertical="center" wrapText="1"/>
    </xf>
    <xf numFmtId="165" fontId="8" fillId="4" borderId="11" xfId="127" applyFont="1" applyFill="1" applyBorder="1" applyAlignment="1" applyProtection="1">
      <alignment horizontal="left" vertical="center" wrapText="1"/>
    </xf>
    <xf numFmtId="49" fontId="6" fillId="4" borderId="189" xfId="1" applyNumberFormat="1" applyFont="1" applyFill="1" applyBorder="1" applyAlignment="1" applyProtection="1">
      <alignment wrapText="1"/>
      <protection locked="0"/>
    </xf>
    <xf numFmtId="0" fontId="6" fillId="0" borderId="16" xfId="0" applyFont="1" applyBorder="1" applyProtection="1">
      <protection locked="0"/>
    </xf>
    <xf numFmtId="49" fontId="7" fillId="4" borderId="6" xfId="4" applyNumberFormat="1" applyFont="1" applyFill="1" applyBorder="1" applyAlignment="1">
      <alignment horizontal="center" wrapText="1"/>
    </xf>
    <xf numFmtId="49" fontId="7" fillId="4" borderId="1" xfId="4" applyNumberFormat="1" applyFont="1" applyFill="1" applyBorder="1" applyAlignment="1">
      <alignment horizontal="center" wrapText="1"/>
    </xf>
    <xf numFmtId="49" fontId="7" fillId="4" borderId="16" xfId="4" applyNumberFormat="1" applyFont="1" applyFill="1" applyBorder="1" applyAlignment="1">
      <alignment horizontal="center" wrapText="1"/>
    </xf>
    <xf numFmtId="0" fontId="7" fillId="4" borderId="1" xfId="4" applyFont="1" applyFill="1" applyBorder="1" applyAlignment="1">
      <alignment horizontal="left" vertical="center" wrapText="1" indent="4"/>
    </xf>
    <xf numFmtId="165" fontId="8" fillId="4" borderId="1" xfId="127" applyFont="1" applyFill="1" applyBorder="1" applyAlignment="1" applyProtection="1">
      <alignment horizontal="left" vertical="center" wrapText="1"/>
      <protection locked="0"/>
    </xf>
    <xf numFmtId="49" fontId="8" fillId="4" borderId="21" xfId="0" applyNumberFormat="1" applyFont="1" applyFill="1" applyBorder="1" applyAlignment="1" applyProtection="1">
      <alignment wrapText="1"/>
      <protection locked="0"/>
    </xf>
    <xf numFmtId="165" fontId="6" fillId="4" borderId="1" xfId="127" applyFont="1" applyFill="1" applyBorder="1" applyAlignment="1" applyProtection="1">
      <alignment horizontal="left" vertical="center" wrapText="1"/>
      <protection locked="0"/>
    </xf>
    <xf numFmtId="49" fontId="6" fillId="4" borderId="190" xfId="1" applyNumberFormat="1" applyFont="1" applyFill="1" applyBorder="1" applyAlignment="1" applyProtection="1">
      <alignment wrapText="1"/>
      <protection locked="0"/>
    </xf>
    <xf numFmtId="165" fontId="8" fillId="4" borderId="191" xfId="127" applyFont="1" applyFill="1" applyBorder="1" applyAlignment="1" applyProtection="1">
      <alignment horizontal="left" vertical="center" wrapText="1"/>
    </xf>
    <xf numFmtId="165" fontId="9" fillId="3" borderId="13" xfId="127" applyFont="1" applyFill="1" applyBorder="1" applyAlignment="1" applyProtection="1">
      <alignment horizontal="left" vertical="center" wrapText="1"/>
    </xf>
    <xf numFmtId="49" fontId="36" fillId="3" borderId="20" xfId="1" applyNumberFormat="1" applyFont="1" applyFill="1" applyBorder="1" applyAlignment="1" applyProtection="1">
      <alignment wrapText="1"/>
      <protection locked="0"/>
    </xf>
    <xf numFmtId="165" fontId="8" fillId="4" borderId="3" xfId="127" applyFont="1" applyFill="1" applyBorder="1" applyAlignment="1" applyProtection="1">
      <alignment horizontal="left" vertical="center" wrapText="1"/>
    </xf>
    <xf numFmtId="165" fontId="8" fillId="4" borderId="192" xfId="127" applyFont="1" applyFill="1" applyBorder="1" applyAlignment="1" applyProtection="1">
      <alignment horizontal="left" vertical="center" wrapText="1"/>
    </xf>
    <xf numFmtId="49" fontId="6" fillId="4" borderId="193" xfId="1" applyNumberFormat="1" applyFont="1" applyFill="1" applyBorder="1" applyAlignment="1" applyProtection="1">
      <alignment wrapText="1"/>
      <protection locked="0"/>
    </xf>
    <xf numFmtId="165" fontId="6" fillId="4" borderId="3" xfId="127" applyFont="1" applyFill="1" applyBorder="1" applyAlignment="1" applyProtection="1">
      <alignment horizontal="left" vertical="center" wrapText="1"/>
      <protection locked="0"/>
    </xf>
    <xf numFmtId="165" fontId="8" fillId="4" borderId="152" xfId="127" applyFont="1" applyFill="1" applyBorder="1" applyAlignment="1" applyProtection="1">
      <alignment horizontal="left" vertical="center" wrapText="1"/>
      <protection locked="0"/>
    </xf>
    <xf numFmtId="165" fontId="8" fillId="4" borderId="152" xfId="127" applyFont="1" applyFill="1" applyBorder="1" applyAlignment="1" applyProtection="1">
      <alignment horizontal="left" vertical="center" wrapText="1"/>
    </xf>
    <xf numFmtId="165" fontId="6" fillId="4" borderId="152" xfId="127" applyFont="1" applyFill="1" applyBorder="1" applyAlignment="1" applyProtection="1">
      <alignment horizontal="left" vertical="center" wrapText="1"/>
      <protection locked="0"/>
    </xf>
    <xf numFmtId="49" fontId="6" fillId="4" borderId="194" xfId="1" applyNumberFormat="1" applyFont="1" applyFill="1" applyBorder="1" applyAlignment="1" applyProtection="1">
      <alignment wrapText="1"/>
      <protection locked="0"/>
    </xf>
    <xf numFmtId="0" fontId="39" fillId="6" borderId="10" xfId="6" applyFont="1" applyFill="1" applyBorder="1" applyAlignment="1" applyProtection="1">
      <alignment vertical="center" wrapText="1"/>
    </xf>
    <xf numFmtId="165" fontId="9" fillId="6" borderId="10" xfId="127" applyFont="1" applyFill="1" applyBorder="1" applyAlignment="1" applyProtection="1">
      <alignment horizontal="left" vertical="center" wrapText="1"/>
      <protection locked="0"/>
    </xf>
    <xf numFmtId="49" fontId="36" fillId="6" borderId="12" xfId="1" applyNumberFormat="1" applyFont="1" applyFill="1" applyBorder="1" applyAlignment="1" applyProtection="1">
      <alignment wrapText="1"/>
      <protection locked="0"/>
    </xf>
    <xf numFmtId="0" fontId="9" fillId="6" borderId="10" xfId="6" applyFont="1" applyFill="1" applyBorder="1" applyAlignment="1" applyProtection="1">
      <alignment vertical="center" wrapText="1"/>
    </xf>
    <xf numFmtId="49" fontId="6" fillId="4" borderId="195" xfId="1" applyNumberFormat="1" applyFont="1" applyFill="1" applyBorder="1" applyAlignment="1" applyProtection="1">
      <alignment wrapText="1"/>
      <protection locked="0"/>
    </xf>
    <xf numFmtId="0" fontId="11" fillId="5" borderId="17" xfId="8" applyFont="1" applyFill="1" applyBorder="1" applyAlignment="1">
      <alignment horizontal="left" wrapText="1" indent="6"/>
    </xf>
    <xf numFmtId="165" fontId="6" fillId="5" borderId="17" xfId="127" applyFont="1" applyFill="1" applyBorder="1" applyAlignment="1" applyProtection="1">
      <alignment horizontal="left" vertical="center" wrapText="1"/>
      <protection locked="0"/>
    </xf>
    <xf numFmtId="165" fontId="8" fillId="5" borderId="17" xfId="127" applyFont="1" applyFill="1" applyBorder="1" applyAlignment="1" applyProtection="1">
      <alignment horizontal="left" vertical="center" wrapText="1"/>
    </xf>
    <xf numFmtId="165" fontId="8" fillId="5" borderId="49" xfId="127" applyFont="1" applyFill="1" applyBorder="1" applyAlignment="1" applyProtection="1">
      <alignment horizontal="left" vertical="center" wrapText="1"/>
    </xf>
    <xf numFmtId="0" fontId="6" fillId="7" borderId="0" xfId="0" applyFont="1" applyFill="1" applyAlignment="1" applyProtection="1">
      <alignment vertical="center"/>
      <protection locked="0"/>
    </xf>
    <xf numFmtId="0" fontId="6" fillId="0" borderId="17" xfId="0" applyFont="1" applyBorder="1" applyAlignment="1" applyProtection="1">
      <alignment vertical="center"/>
      <protection locked="0"/>
    </xf>
    <xf numFmtId="49" fontId="6" fillId="5" borderId="17" xfId="1" applyNumberFormat="1" applyFont="1" applyFill="1" applyBorder="1" applyAlignment="1" applyProtection="1">
      <alignment horizontal="center" wrapText="1"/>
    </xf>
    <xf numFmtId="49" fontId="6" fillId="5" borderId="61" xfId="1" applyNumberFormat="1" applyFont="1" applyFill="1" applyBorder="1" applyAlignment="1" applyProtection="1">
      <alignment wrapText="1"/>
      <protection locked="0"/>
    </xf>
    <xf numFmtId="0" fontId="6" fillId="0" borderId="17" xfId="0" applyFont="1" applyBorder="1" applyProtection="1">
      <protection locked="0"/>
    </xf>
    <xf numFmtId="49" fontId="6" fillId="4" borderId="21" xfId="1" applyNumberFormat="1" applyFont="1" applyFill="1" applyBorder="1" applyAlignment="1" applyProtection="1">
      <alignment wrapText="1"/>
      <protection locked="0"/>
    </xf>
    <xf numFmtId="165" fontId="8" fillId="5" borderId="31" xfId="127" applyFont="1" applyFill="1" applyBorder="1" applyAlignment="1" applyProtection="1">
      <alignment horizontal="left" vertical="center" wrapText="1"/>
    </xf>
    <xf numFmtId="49" fontId="6" fillId="5" borderId="18" xfId="1" applyNumberFormat="1" applyFont="1" applyFill="1" applyBorder="1" applyAlignment="1" applyProtection="1">
      <alignment wrapText="1"/>
      <protection locked="0"/>
    </xf>
    <xf numFmtId="165" fontId="8" fillId="5" borderId="196" xfId="127" applyFont="1" applyFill="1" applyBorder="1" applyAlignment="1" applyProtection="1">
      <alignment horizontal="left" vertical="center" wrapText="1"/>
    </xf>
    <xf numFmtId="165" fontId="8" fillId="4" borderId="6" xfId="127" applyFont="1" applyFill="1" applyBorder="1" applyAlignment="1" applyProtection="1">
      <alignment horizontal="left" vertical="center" wrapText="1"/>
    </xf>
    <xf numFmtId="49" fontId="6" fillId="4" borderId="26" xfId="1" applyNumberFormat="1" applyFont="1" applyFill="1" applyBorder="1" applyAlignment="1" applyProtection="1">
      <alignment wrapText="1"/>
      <protection locked="0"/>
    </xf>
    <xf numFmtId="49" fontId="6" fillId="5" borderId="23" xfId="1" applyNumberFormat="1" applyFont="1" applyFill="1" applyBorder="1" applyAlignment="1" applyProtection="1">
      <alignment horizontal="center" vertical="center" wrapText="1"/>
    </xf>
    <xf numFmtId="165" fontId="6" fillId="5" borderId="23" xfId="127" applyFont="1" applyFill="1" applyBorder="1" applyAlignment="1" applyProtection="1">
      <alignment horizontal="left" vertical="center" wrapText="1"/>
      <protection locked="0"/>
    </xf>
    <xf numFmtId="165" fontId="8" fillId="5" borderId="23" xfId="127" applyFont="1" applyFill="1" applyBorder="1" applyAlignment="1" applyProtection="1">
      <alignment horizontal="left" vertical="center" wrapText="1"/>
    </xf>
    <xf numFmtId="165" fontId="8" fillId="5" borderId="34" xfId="127" applyFont="1" applyFill="1" applyBorder="1" applyAlignment="1" applyProtection="1">
      <alignment horizontal="left" vertical="center" wrapText="1"/>
    </xf>
    <xf numFmtId="49" fontId="6" fillId="5" borderId="197" xfId="1" applyNumberFormat="1" applyFont="1" applyFill="1" applyBorder="1" applyAlignment="1" applyProtection="1">
      <alignment wrapText="1"/>
      <protection locked="0"/>
    </xf>
    <xf numFmtId="0" fontId="6" fillId="0" borderId="23" xfId="0" applyFont="1" applyBorder="1" applyProtection="1">
      <protection locked="0"/>
    </xf>
    <xf numFmtId="49" fontId="6" fillId="5" borderId="19" xfId="1" applyNumberFormat="1" applyFont="1" applyFill="1" applyBorder="1" applyAlignment="1" applyProtection="1">
      <alignment wrapText="1"/>
      <protection locked="0"/>
    </xf>
    <xf numFmtId="49" fontId="6" fillId="5" borderId="198" xfId="1" applyNumberFormat="1" applyFont="1" applyFill="1" applyBorder="1" applyAlignment="1" applyProtection="1">
      <alignment wrapText="1"/>
      <protection locked="0"/>
    </xf>
    <xf numFmtId="49" fontId="6" fillId="5" borderId="194" xfId="1" applyNumberFormat="1" applyFont="1" applyFill="1" applyBorder="1" applyAlignment="1" applyProtection="1">
      <alignment wrapText="1"/>
      <protection locked="0"/>
    </xf>
    <xf numFmtId="49" fontId="6" fillId="5" borderId="28" xfId="1" applyNumberFormat="1" applyFont="1" applyFill="1" applyBorder="1" applyAlignment="1" applyProtection="1">
      <alignment wrapText="1"/>
      <protection locked="0"/>
    </xf>
    <xf numFmtId="49" fontId="7" fillId="4" borderId="1" xfId="4" applyNumberFormat="1" applyFont="1" applyFill="1" applyBorder="1" applyAlignment="1">
      <alignment horizontal="center" vertical="center" wrapText="1"/>
    </xf>
    <xf numFmtId="49" fontId="6" fillId="5" borderId="199" xfId="1" applyNumberFormat="1" applyFont="1" applyFill="1" applyBorder="1" applyAlignment="1" applyProtection="1">
      <alignment wrapText="1"/>
      <protection locked="0"/>
    </xf>
    <xf numFmtId="49" fontId="8" fillId="4" borderId="1" xfId="1" applyNumberFormat="1" applyFont="1" applyFill="1" applyBorder="1" applyAlignment="1" applyProtection="1">
      <alignment horizontal="center" wrapText="1"/>
    </xf>
    <xf numFmtId="0" fontId="6" fillId="0" borderId="200" xfId="0" applyFont="1" applyBorder="1" applyProtection="1">
      <protection locked="0"/>
    </xf>
    <xf numFmtId="49" fontId="9" fillId="3" borderId="201" xfId="1" applyNumberFormat="1" applyFont="1" applyFill="1" applyBorder="1" applyAlignment="1" applyProtection="1">
      <alignment horizontal="center" wrapText="1"/>
    </xf>
    <xf numFmtId="165" fontId="9" fillId="3" borderId="201" xfId="127" applyFont="1" applyFill="1" applyBorder="1" applyAlignment="1" applyProtection="1">
      <alignment horizontal="left" vertical="center" wrapText="1"/>
    </xf>
    <xf numFmtId="165" fontId="9" fillId="3" borderId="202" xfId="127" applyFont="1" applyFill="1" applyBorder="1" applyAlignment="1" applyProtection="1">
      <alignment horizontal="left" vertical="center" wrapText="1"/>
    </xf>
    <xf numFmtId="49" fontId="36" fillId="3" borderId="203" xfId="1" applyNumberFormat="1" applyFont="1" applyFill="1" applyBorder="1" applyAlignment="1" applyProtection="1">
      <alignment wrapText="1"/>
      <protection locked="0"/>
    </xf>
    <xf numFmtId="49" fontId="7" fillId="4" borderId="152" xfId="4" applyNumberFormat="1" applyFont="1" applyFill="1" applyBorder="1" applyAlignment="1">
      <alignment horizontal="center" wrapText="1"/>
    </xf>
    <xf numFmtId="165" fontId="9" fillId="3" borderId="8" xfId="127" applyFont="1" applyFill="1" applyBorder="1" applyAlignment="1" applyProtection="1">
      <alignment horizontal="left" vertical="center" wrapText="1"/>
      <protection locked="0"/>
    </xf>
    <xf numFmtId="165" fontId="36" fillId="3" borderId="8" xfId="127" applyFont="1" applyFill="1" applyBorder="1" applyAlignment="1" applyProtection="1">
      <alignment horizontal="left" vertical="center" wrapText="1"/>
      <protection locked="0"/>
    </xf>
    <xf numFmtId="49" fontId="7" fillId="4" borderId="9" xfId="1" applyNumberFormat="1" applyFont="1" applyFill="1" applyBorder="1" applyAlignment="1" applyProtection="1">
      <alignment horizontal="center" wrapText="1"/>
    </xf>
    <xf numFmtId="165" fontId="7" fillId="4" borderId="9" xfId="127" applyFont="1" applyFill="1" applyBorder="1" applyAlignment="1" applyProtection="1">
      <alignment horizontal="left" vertical="center" wrapText="1"/>
      <protection locked="0"/>
    </xf>
    <xf numFmtId="165" fontId="7" fillId="4" borderId="9" xfId="127" applyFont="1" applyFill="1" applyBorder="1" applyAlignment="1" applyProtection="1">
      <alignment horizontal="left" vertical="center" wrapText="1"/>
    </xf>
    <xf numFmtId="165" fontId="7" fillId="4" borderId="32" xfId="127" applyFont="1" applyFill="1" applyBorder="1" applyAlignment="1" applyProtection="1">
      <alignment horizontal="left" vertical="center" wrapText="1"/>
    </xf>
    <xf numFmtId="49" fontId="10" fillId="4" borderId="27" xfId="1" applyNumberFormat="1" applyFont="1" applyFill="1" applyBorder="1" applyAlignment="1" applyProtection="1">
      <alignment wrapText="1"/>
      <protection locked="0"/>
    </xf>
    <xf numFmtId="49" fontId="10" fillId="5" borderId="138" xfId="1" applyNumberFormat="1" applyFont="1" applyFill="1" applyBorder="1" applyAlignment="1" applyProtection="1">
      <alignment horizontal="center" wrapText="1"/>
    </xf>
    <xf numFmtId="165" fontId="7" fillId="5" borderId="138" xfId="127" applyFont="1" applyFill="1" applyBorder="1" applyAlignment="1" applyProtection="1">
      <alignment horizontal="left" vertical="center" wrapText="1"/>
      <protection locked="0"/>
    </xf>
    <xf numFmtId="165" fontId="7" fillId="5" borderId="138" xfId="127" applyFont="1" applyFill="1" applyBorder="1" applyAlignment="1" applyProtection="1">
      <alignment horizontal="left" vertical="center" wrapText="1"/>
    </xf>
    <xf numFmtId="165" fontId="7" fillId="5" borderId="204" xfId="127" applyFont="1" applyFill="1" applyBorder="1" applyAlignment="1" applyProtection="1">
      <alignment horizontal="left" vertical="center" wrapText="1"/>
    </xf>
    <xf numFmtId="49" fontId="10" fillId="5" borderId="205" xfId="1" applyNumberFormat="1" applyFont="1" applyFill="1" applyBorder="1" applyAlignment="1" applyProtection="1">
      <alignment wrapText="1"/>
      <protection locked="0"/>
    </xf>
    <xf numFmtId="0" fontId="11" fillId="5" borderId="206" xfId="8" applyFont="1" applyFill="1" applyBorder="1" applyAlignment="1" applyProtection="1">
      <alignment horizontal="left" wrapText="1" indent="6"/>
      <protection locked="0"/>
    </xf>
    <xf numFmtId="165" fontId="10" fillId="5" borderId="138" xfId="127" applyFont="1" applyFill="1" applyBorder="1" applyAlignment="1" applyProtection="1">
      <alignment horizontal="left" vertical="center" wrapText="1"/>
      <protection locked="0"/>
    </xf>
    <xf numFmtId="165" fontId="9" fillId="3" borderId="181" xfId="127" applyFont="1" applyFill="1" applyBorder="1" applyAlignment="1" applyProtection="1">
      <alignment horizontal="left" vertical="center" wrapText="1"/>
      <protection locked="0"/>
    </xf>
    <xf numFmtId="165" fontId="9" fillId="3" borderId="181" xfId="127" applyFont="1" applyFill="1" applyBorder="1" applyAlignment="1" applyProtection="1">
      <alignment horizontal="left" vertical="center" wrapText="1"/>
    </xf>
    <xf numFmtId="165" fontId="9" fillId="3" borderId="207" xfId="127" applyFont="1" applyFill="1" applyBorder="1" applyAlignment="1" applyProtection="1">
      <alignment horizontal="left" vertical="center" wrapText="1"/>
    </xf>
    <xf numFmtId="0" fontId="7" fillId="4" borderId="2" xfId="4" applyFont="1" applyFill="1" applyBorder="1" applyAlignment="1">
      <alignment horizontal="left" vertical="center" wrapText="1" indent="4"/>
    </xf>
    <xf numFmtId="49" fontId="6" fillId="4" borderId="208" xfId="1" applyNumberFormat="1" applyFont="1" applyFill="1" applyBorder="1" applyAlignment="1" applyProtection="1">
      <alignment wrapText="1"/>
      <protection locked="0"/>
    </xf>
    <xf numFmtId="0" fontId="6" fillId="7" borderId="65" xfId="0" applyFont="1" applyFill="1" applyBorder="1" applyProtection="1">
      <protection locked="0"/>
    </xf>
    <xf numFmtId="49" fontId="6" fillId="5" borderId="38" xfId="1" applyNumberFormat="1" applyFont="1" applyFill="1" applyBorder="1" applyAlignment="1" applyProtection="1">
      <alignment wrapText="1"/>
      <protection locked="0"/>
    </xf>
    <xf numFmtId="49" fontId="6" fillId="4" borderId="38" xfId="1" applyNumberFormat="1" applyFont="1" applyFill="1" applyBorder="1" applyAlignment="1" applyProtection="1">
      <alignment wrapText="1"/>
      <protection locked="0"/>
    </xf>
    <xf numFmtId="49" fontId="6" fillId="5" borderId="182" xfId="1" applyNumberFormat="1" applyFont="1" applyFill="1" applyBorder="1" applyAlignment="1" applyProtection="1">
      <alignment wrapText="1"/>
      <protection locked="0"/>
    </xf>
    <xf numFmtId="49" fontId="6" fillId="5" borderId="30" xfId="1" applyNumberFormat="1" applyFont="1" applyFill="1" applyBorder="1" applyAlignment="1" applyProtection="1">
      <alignment wrapText="1"/>
      <protection locked="0"/>
    </xf>
    <xf numFmtId="0" fontId="6" fillId="0" borderId="15" xfId="0" applyFont="1" applyBorder="1" applyProtection="1">
      <protection locked="0"/>
    </xf>
    <xf numFmtId="49" fontId="7" fillId="4" borderId="0" xfId="1" applyNumberFormat="1" applyFont="1" applyFill="1" applyBorder="1" applyAlignment="1" applyProtection="1">
      <alignment horizontal="center" wrapText="1"/>
    </xf>
    <xf numFmtId="0" fontId="7" fillId="4" borderId="0" xfId="4" applyFont="1" applyFill="1" applyAlignment="1">
      <alignment horizontal="left" vertical="center" wrapText="1" indent="2"/>
    </xf>
    <xf numFmtId="165" fontId="7" fillId="4" borderId="0" xfId="127" applyFont="1" applyFill="1" applyBorder="1" applyAlignment="1" applyProtection="1">
      <alignment horizontal="left" vertical="center" wrapText="1"/>
    </xf>
    <xf numFmtId="49" fontId="10" fillId="4" borderId="182" xfId="1" applyNumberFormat="1" applyFont="1" applyFill="1" applyBorder="1" applyAlignment="1" applyProtection="1">
      <alignment wrapText="1"/>
      <protection locked="0"/>
    </xf>
    <xf numFmtId="165" fontId="6" fillId="5" borderId="23" xfId="127" applyFont="1" applyFill="1" applyBorder="1" applyAlignment="1" applyProtection="1">
      <alignment horizontal="left" vertical="center" wrapText="1"/>
    </xf>
    <xf numFmtId="0" fontId="9" fillId="6" borderId="187" xfId="6" applyFont="1" applyFill="1" applyBorder="1" applyAlignment="1" applyProtection="1">
      <alignment vertical="center" wrapText="1"/>
    </xf>
    <xf numFmtId="165" fontId="9" fillId="6" borderId="187" xfId="127" applyFont="1" applyFill="1" applyBorder="1" applyAlignment="1" applyProtection="1">
      <alignment horizontal="left" vertical="center" wrapText="1"/>
    </xf>
    <xf numFmtId="49" fontId="36" fillId="6" borderId="203" xfId="1" applyNumberFormat="1" applyFont="1" applyFill="1" applyBorder="1" applyAlignment="1" applyProtection="1">
      <alignment wrapText="1"/>
      <protection locked="0"/>
    </xf>
    <xf numFmtId="49" fontId="6" fillId="5" borderId="209" xfId="1" applyNumberFormat="1" applyFont="1" applyFill="1" applyBorder="1" applyAlignment="1" applyProtection="1">
      <alignment horizontal="center" vertical="center" wrapText="1"/>
    </xf>
    <xf numFmtId="165" fontId="6" fillId="5" borderId="209" xfId="127" applyFont="1" applyFill="1" applyBorder="1" applyAlignment="1" applyProtection="1">
      <alignment horizontal="left" vertical="center" wrapText="1"/>
      <protection locked="0"/>
    </xf>
    <xf numFmtId="165" fontId="8" fillId="5" borderId="209" xfId="127" applyFont="1" applyFill="1" applyBorder="1" applyAlignment="1" applyProtection="1">
      <alignment horizontal="left" vertical="center" wrapText="1"/>
    </xf>
    <xf numFmtId="165" fontId="8" fillId="5" borderId="210" xfId="127" applyFont="1" applyFill="1" applyBorder="1" applyAlignment="1" applyProtection="1">
      <alignment horizontal="left" vertical="center" wrapText="1"/>
    </xf>
    <xf numFmtId="49" fontId="6" fillId="5" borderId="190" xfId="1" applyNumberFormat="1" applyFont="1" applyFill="1" applyBorder="1" applyAlignment="1" applyProtection="1">
      <alignment wrapText="1"/>
      <protection locked="0"/>
    </xf>
    <xf numFmtId="49" fontId="6" fillId="5" borderId="211" xfId="1" applyNumberFormat="1" applyFont="1" applyFill="1" applyBorder="1" applyAlignment="1" applyProtection="1">
      <alignment wrapText="1"/>
      <protection locked="0"/>
    </xf>
    <xf numFmtId="49" fontId="7" fillId="4" borderId="212" xfId="4" applyNumberFormat="1" applyFont="1" applyFill="1" applyBorder="1" applyAlignment="1">
      <alignment horizontal="center" wrapText="1"/>
    </xf>
    <xf numFmtId="165" fontId="8" fillId="4" borderId="212" xfId="127" applyFont="1" applyFill="1" applyBorder="1" applyAlignment="1" applyProtection="1">
      <alignment horizontal="left" vertical="center" wrapText="1"/>
    </xf>
    <xf numFmtId="165" fontId="8" fillId="4" borderId="213" xfId="127" applyFont="1" applyFill="1" applyBorder="1" applyAlignment="1" applyProtection="1">
      <alignment horizontal="left" vertical="center" wrapText="1"/>
    </xf>
    <xf numFmtId="49" fontId="6" fillId="5" borderId="214" xfId="1" applyNumberFormat="1" applyFont="1" applyFill="1" applyBorder="1" applyAlignment="1" applyProtection="1">
      <alignment wrapText="1"/>
      <protection locked="0"/>
    </xf>
    <xf numFmtId="165" fontId="9" fillId="3" borderId="13" xfId="127" applyFont="1" applyFill="1" applyBorder="1" applyAlignment="1" applyProtection="1">
      <alignment horizontal="left" vertical="center" wrapText="1"/>
      <protection locked="0"/>
    </xf>
    <xf numFmtId="49" fontId="6" fillId="5" borderId="215" xfId="1" applyNumberFormat="1" applyFont="1" applyFill="1" applyBorder="1" applyAlignment="1" applyProtection="1">
      <alignment horizontal="center" vertical="center" wrapText="1"/>
    </xf>
    <xf numFmtId="165" fontId="6" fillId="5" borderId="215" xfId="127" applyFont="1" applyFill="1" applyBorder="1" applyAlignment="1" applyProtection="1">
      <alignment horizontal="left" vertical="center" wrapText="1"/>
      <protection locked="0"/>
    </xf>
    <xf numFmtId="165" fontId="8" fillId="5" borderId="215" xfId="127" applyFont="1" applyFill="1" applyBorder="1" applyAlignment="1" applyProtection="1">
      <alignment horizontal="left" vertical="center" wrapText="1"/>
    </xf>
    <xf numFmtId="165" fontId="8" fillId="5" borderId="216" xfId="127" applyFont="1" applyFill="1" applyBorder="1" applyAlignment="1" applyProtection="1">
      <alignment horizontal="left" vertical="center" wrapText="1"/>
    </xf>
    <xf numFmtId="49" fontId="36" fillId="3" borderId="217" xfId="1" applyNumberFormat="1" applyFont="1" applyFill="1" applyBorder="1" applyAlignment="1" applyProtection="1">
      <alignment wrapText="1"/>
      <protection locked="0"/>
    </xf>
    <xf numFmtId="169" fontId="9" fillId="6" borderId="10" xfId="127" applyNumberFormat="1" applyFont="1" applyFill="1" applyBorder="1" applyAlignment="1" applyProtection="1">
      <alignment horizontal="left" vertical="center" wrapText="1"/>
    </xf>
    <xf numFmtId="49" fontId="9" fillId="6" borderId="8" xfId="1" applyNumberFormat="1" applyFont="1" applyFill="1" applyBorder="1" applyAlignment="1" applyProtection="1">
      <alignment horizontal="center" wrapText="1"/>
    </xf>
    <xf numFmtId="0" fontId="9" fillId="6" borderId="8" xfId="4" applyFont="1" applyFill="1" applyBorder="1" applyAlignment="1">
      <alignment vertical="center" wrapText="1"/>
    </xf>
    <xf numFmtId="165" fontId="9" fillId="6" borderId="8" xfId="127" applyFont="1" applyFill="1" applyBorder="1" applyAlignment="1" applyProtection="1">
      <alignment horizontal="left" vertical="center" wrapText="1"/>
    </xf>
    <xf numFmtId="165" fontId="9" fillId="6" borderId="13" xfId="127" applyFont="1" applyFill="1" applyBorder="1" applyAlignment="1" applyProtection="1">
      <alignment horizontal="left" vertical="center" wrapText="1"/>
    </xf>
    <xf numFmtId="49" fontId="36" fillId="6" borderId="20" xfId="1" applyNumberFormat="1" applyFont="1" applyFill="1" applyBorder="1" applyAlignment="1" applyProtection="1">
      <alignment wrapText="1"/>
      <protection locked="0"/>
    </xf>
    <xf numFmtId="165" fontId="6" fillId="4" borderId="1" xfId="127" applyFont="1" applyFill="1" applyBorder="1" applyAlignment="1" applyProtection="1">
      <alignment horizontal="left" vertical="center" wrapText="1"/>
    </xf>
    <xf numFmtId="164" fontId="6" fillId="5" borderId="17" xfId="128" applyFont="1" applyFill="1" applyBorder="1" applyAlignment="1" applyProtection="1">
      <alignment horizontal="left" vertical="center" wrapText="1"/>
      <protection locked="0"/>
    </xf>
    <xf numFmtId="164" fontId="8" fillId="5" borderId="17" xfId="128" applyFont="1" applyFill="1" applyBorder="1" applyAlignment="1" applyProtection="1">
      <alignment horizontal="left" vertical="center" wrapText="1"/>
    </xf>
    <xf numFmtId="49" fontId="9" fillId="6" borderId="180" xfId="1" applyNumberFormat="1" applyFont="1" applyFill="1" applyBorder="1" applyAlignment="1" applyProtection="1">
      <alignment horizontal="center" wrapText="1"/>
    </xf>
    <xf numFmtId="0" fontId="9" fillId="6" borderId="180" xfId="6" applyFont="1" applyFill="1" applyBorder="1" applyAlignment="1" applyProtection="1">
      <alignment vertical="center" wrapText="1"/>
    </xf>
    <xf numFmtId="165" fontId="9" fillId="6" borderId="180" xfId="127" applyFont="1" applyFill="1" applyBorder="1" applyAlignment="1" applyProtection="1">
      <alignment horizontal="left" vertical="center" wrapText="1"/>
    </xf>
    <xf numFmtId="49" fontId="36" fillId="6" borderId="218" xfId="1" applyNumberFormat="1" applyFont="1" applyFill="1" applyBorder="1" applyAlignment="1" applyProtection="1">
      <alignment wrapText="1"/>
      <protection locked="0"/>
    </xf>
    <xf numFmtId="49" fontId="36" fillId="3" borderId="219" xfId="1" applyNumberFormat="1" applyFont="1" applyFill="1" applyBorder="1" applyAlignment="1" applyProtection="1">
      <alignment wrapText="1"/>
      <protection locked="0"/>
    </xf>
    <xf numFmtId="0" fontId="9" fillId="3" borderId="201" xfId="4" applyFont="1" applyFill="1" applyBorder="1" applyAlignment="1">
      <alignment horizontal="left" vertical="center" wrapText="1" indent="2"/>
    </xf>
    <xf numFmtId="165" fontId="9" fillId="3" borderId="201" xfId="127" applyFont="1" applyFill="1" applyBorder="1" applyAlignment="1" applyProtection="1">
      <alignment horizontal="left" vertical="center" wrapText="1"/>
      <protection locked="0"/>
    </xf>
    <xf numFmtId="165" fontId="36" fillId="3" borderId="201" xfId="127" applyFont="1" applyFill="1" applyBorder="1" applyAlignment="1" applyProtection="1">
      <alignment horizontal="left" vertical="center" wrapText="1"/>
      <protection locked="0"/>
    </xf>
    <xf numFmtId="49" fontId="7" fillId="4" borderId="2" xfId="4" applyNumberFormat="1" applyFont="1" applyFill="1" applyBorder="1" applyAlignment="1">
      <alignment horizontal="center" wrapText="1"/>
    </xf>
    <xf numFmtId="165" fontId="8" fillId="4" borderId="2" xfId="127" applyFont="1" applyFill="1" applyBorder="1" applyAlignment="1" applyProtection="1">
      <alignment horizontal="left" vertical="center" wrapText="1"/>
      <protection locked="0"/>
    </xf>
    <xf numFmtId="165" fontId="8" fillId="4" borderId="2" xfId="127" applyFont="1" applyFill="1" applyBorder="1" applyAlignment="1" applyProtection="1">
      <alignment horizontal="left" vertical="center" wrapText="1"/>
    </xf>
    <xf numFmtId="165" fontId="6" fillId="4" borderId="0" xfId="127" applyFont="1" applyFill="1" applyBorder="1" applyAlignment="1" applyProtection="1">
      <alignment horizontal="left" vertical="center" wrapText="1"/>
      <protection locked="0"/>
    </xf>
    <xf numFmtId="165" fontId="6" fillId="4" borderId="2" xfId="127" applyFont="1" applyFill="1" applyBorder="1" applyAlignment="1" applyProtection="1">
      <alignment horizontal="left" vertical="center" wrapText="1"/>
      <protection locked="0"/>
    </xf>
    <xf numFmtId="165" fontId="8" fillId="4" borderId="220" xfId="127" applyFont="1" applyFill="1" applyBorder="1" applyAlignment="1" applyProtection="1">
      <alignment horizontal="left" vertical="center" wrapText="1"/>
    </xf>
    <xf numFmtId="49" fontId="7" fillId="4" borderId="221" xfId="4" applyNumberFormat="1" applyFont="1" applyFill="1" applyBorder="1" applyAlignment="1">
      <alignment horizontal="center" wrapText="1"/>
    </xf>
    <xf numFmtId="0" fontId="7" fillId="4" borderId="221" xfId="4" applyFont="1" applyFill="1" applyBorder="1" applyAlignment="1">
      <alignment horizontal="left" vertical="center" wrapText="1" indent="4"/>
    </xf>
    <xf numFmtId="165" fontId="8" fillId="4" borderId="221" xfId="127" applyFont="1" applyFill="1" applyBorder="1" applyAlignment="1" applyProtection="1">
      <alignment horizontal="left" vertical="center" wrapText="1"/>
      <protection locked="0"/>
    </xf>
    <xf numFmtId="165" fontId="8" fillId="4" borderId="221" xfId="127" applyFont="1" applyFill="1" applyBorder="1" applyAlignment="1" applyProtection="1">
      <alignment horizontal="left" vertical="center" wrapText="1"/>
    </xf>
    <xf numFmtId="165" fontId="6" fillId="4" borderId="221" xfId="127" applyFont="1" applyFill="1" applyBorder="1" applyAlignment="1" applyProtection="1">
      <alignment horizontal="left" vertical="center" wrapText="1"/>
      <protection locked="0"/>
    </xf>
    <xf numFmtId="49" fontId="6" fillId="4" borderId="222" xfId="1" applyNumberFormat="1" applyFont="1" applyFill="1" applyBorder="1" applyAlignment="1" applyProtection="1">
      <alignment wrapText="1"/>
      <protection locked="0"/>
    </xf>
    <xf numFmtId="49" fontId="36" fillId="3" borderId="187" xfId="1" applyNumberFormat="1" applyFont="1" applyFill="1" applyBorder="1" applyAlignment="1" applyProtection="1">
      <alignment wrapText="1"/>
      <protection locked="0"/>
    </xf>
    <xf numFmtId="49" fontId="9" fillId="6" borderId="39" xfId="1" applyNumberFormat="1" applyFont="1" applyFill="1" applyBorder="1" applyAlignment="1" applyProtection="1">
      <alignment horizontal="center" wrapText="1"/>
    </xf>
    <xf numFmtId="0" fontId="9" fillId="6" borderId="39" xfId="6" applyFont="1" applyFill="1" applyBorder="1" applyAlignment="1" applyProtection="1">
      <alignment vertical="center" wrapText="1"/>
    </xf>
    <xf numFmtId="165" fontId="9" fillId="6" borderId="39" xfId="127" applyFont="1" applyFill="1" applyBorder="1" applyAlignment="1" applyProtection="1">
      <alignment horizontal="left" vertical="center" wrapText="1"/>
    </xf>
    <xf numFmtId="49" fontId="36" fillId="6" borderId="36" xfId="1" applyNumberFormat="1" applyFont="1" applyFill="1" applyBorder="1" applyAlignment="1" applyProtection="1">
      <alignment wrapText="1"/>
      <protection locked="0"/>
    </xf>
    <xf numFmtId="49" fontId="36" fillId="3" borderId="223" xfId="1" applyNumberFormat="1" applyFont="1" applyFill="1" applyBorder="1" applyAlignment="1" applyProtection="1">
      <alignment wrapText="1"/>
      <protection locked="0"/>
    </xf>
    <xf numFmtId="165" fontId="9" fillId="3" borderId="9" xfId="127" applyFont="1" applyFill="1" applyBorder="1" applyAlignment="1" applyProtection="1">
      <alignment horizontal="left" vertical="center" wrapText="1"/>
    </xf>
    <xf numFmtId="49" fontId="6" fillId="4" borderId="197" xfId="1" applyNumberFormat="1" applyFont="1" applyFill="1" applyBorder="1" applyAlignment="1" applyProtection="1">
      <alignment wrapText="1"/>
      <protection locked="0"/>
    </xf>
    <xf numFmtId="0" fontId="6" fillId="0" borderId="37" xfId="0" applyFont="1" applyBorder="1" applyProtection="1">
      <protection locked="0"/>
    </xf>
    <xf numFmtId="165" fontId="8" fillId="4" borderId="224" xfId="127" applyFont="1" applyFill="1" applyBorder="1" applyAlignment="1" applyProtection="1">
      <alignment horizontal="left" vertical="center" wrapText="1"/>
    </xf>
    <xf numFmtId="49" fontId="6" fillId="4" borderId="225" xfId="1" applyNumberFormat="1" applyFont="1" applyFill="1" applyBorder="1" applyAlignment="1" applyProtection="1">
      <alignment wrapText="1"/>
      <protection locked="0"/>
    </xf>
    <xf numFmtId="49" fontId="36" fillId="3" borderId="203" xfId="1" applyNumberFormat="1" applyFont="1" applyFill="1" applyBorder="1" applyAlignment="1" applyProtection="1">
      <alignment wrapText="1"/>
    </xf>
    <xf numFmtId="165" fontId="9" fillId="6" borderId="186" xfId="127" applyFont="1" applyFill="1" applyBorder="1" applyAlignment="1" applyProtection="1">
      <alignment horizontal="left" vertical="center" wrapText="1"/>
    </xf>
    <xf numFmtId="165" fontId="9" fillId="6" borderId="190" xfId="127" applyFont="1" applyFill="1" applyBorder="1" applyAlignment="1" applyProtection="1">
      <alignment horizontal="left" vertical="center" wrapText="1"/>
    </xf>
    <xf numFmtId="49" fontId="6" fillId="6" borderId="12" xfId="0" applyNumberFormat="1" applyFont="1" applyFill="1" applyBorder="1" applyAlignment="1" applyProtection="1">
      <alignment wrapText="1"/>
      <protection locked="0"/>
    </xf>
    <xf numFmtId="165" fontId="9" fillId="6" borderId="12" xfId="127" applyFont="1" applyFill="1" applyBorder="1" applyAlignment="1" applyProtection="1">
      <alignment horizontal="left" vertical="center" wrapText="1"/>
      <protection locked="0"/>
    </xf>
    <xf numFmtId="165" fontId="36" fillId="6" borderId="10" xfId="127" applyFont="1" applyFill="1" applyBorder="1" applyAlignment="1" applyProtection="1">
      <alignment horizontal="left" wrapText="1"/>
      <protection locked="0"/>
    </xf>
    <xf numFmtId="165" fontId="9" fillId="6" borderId="10" xfId="127" applyFont="1" applyFill="1" applyBorder="1" applyAlignment="1" applyProtection="1">
      <alignment horizontal="left" wrapText="1"/>
    </xf>
    <xf numFmtId="49" fontId="6" fillId="0" borderId="0" xfId="0" applyNumberFormat="1" applyFont="1" applyAlignment="1">
      <alignment horizontal="center" vertical="center"/>
    </xf>
    <xf numFmtId="0" fontId="6" fillId="7" borderId="0" xfId="0" applyFont="1" applyFill="1" applyAlignment="1">
      <alignment wrapText="1"/>
    </xf>
    <xf numFmtId="0" fontId="6" fillId="7" borderId="0" xfId="0" applyFont="1" applyFill="1"/>
    <xf numFmtId="0" fontId="6" fillId="0" borderId="0" xfId="0" applyFont="1"/>
    <xf numFmtId="0" fontId="8" fillId="7" borderId="0" xfId="0" applyFont="1" applyFill="1" applyAlignment="1">
      <alignment wrapText="1"/>
    </xf>
    <xf numFmtId="49" fontId="6" fillId="0" borderId="0" xfId="0" applyNumberFormat="1" applyFont="1" applyAlignment="1" applyProtection="1">
      <alignment horizontal="center" vertical="center"/>
      <protection locked="0"/>
    </xf>
    <xf numFmtId="0" fontId="9"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vertical="center" wrapText="1"/>
      <protection locked="0"/>
    </xf>
    <xf numFmtId="0" fontId="9" fillId="6" borderId="2" xfId="0" applyFont="1" applyFill="1" applyBorder="1" applyAlignment="1" applyProtection="1">
      <alignment horizontal="center" vertical="center"/>
      <protection locked="0"/>
    </xf>
    <xf numFmtId="0" fontId="8" fillId="7" borderId="1" xfId="0" applyFont="1" applyFill="1" applyBorder="1" applyAlignment="1">
      <alignment wrapText="1"/>
    </xf>
    <xf numFmtId="166" fontId="8" fillId="7" borderId="1" xfId="1" applyNumberFormat="1" applyFont="1" applyFill="1" applyBorder="1" applyProtection="1"/>
    <xf numFmtId="0" fontId="6" fillId="0" borderId="0" xfId="0" applyFont="1" applyAlignment="1" applyProtection="1">
      <alignment wrapText="1"/>
      <protection locked="0"/>
    </xf>
    <xf numFmtId="0" fontId="10" fillId="0" borderId="0" xfId="131" applyFont="1" applyProtection="1">
      <protection locked="0"/>
    </xf>
    <xf numFmtId="37" fontId="10" fillId="0" borderId="0" xfId="129" applyFont="1" applyProtection="1">
      <protection locked="0"/>
    </xf>
    <xf numFmtId="1" fontId="8" fillId="0" borderId="1" xfId="0" applyNumberFormat="1" applyFont="1" applyBorder="1" applyAlignment="1" applyProtection="1">
      <alignment horizontal="center" vertical="center"/>
      <protection locked="0"/>
    </xf>
    <xf numFmtId="37" fontId="7" fillId="0" borderId="0" xfId="131" applyNumberFormat="1" applyFont="1" applyProtection="1">
      <protection locked="0"/>
    </xf>
    <xf numFmtId="0" fontId="10" fillId="15" borderId="0" xfId="131" applyFont="1" applyFill="1" applyProtection="1">
      <protection locked="0"/>
    </xf>
    <xf numFmtId="0" fontId="8" fillId="7" borderId="1" xfId="0" applyFont="1" applyFill="1" applyBorder="1" applyAlignment="1" applyProtection="1">
      <alignment horizontal="center"/>
      <protection locked="0"/>
    </xf>
    <xf numFmtId="0" fontId="7" fillId="0" borderId="48" xfId="131" applyFont="1" applyBorder="1" applyProtection="1">
      <protection locked="0"/>
    </xf>
    <xf numFmtId="0" fontId="10" fillId="15" borderId="48" xfId="131" applyFont="1" applyFill="1" applyBorder="1" applyProtection="1">
      <protection locked="0"/>
    </xf>
    <xf numFmtId="0" fontId="10" fillId="0" borderId="230" xfId="131" applyFont="1" applyBorder="1" applyProtection="1">
      <protection locked="0"/>
    </xf>
    <xf numFmtId="0" fontId="10" fillId="0" borderId="231" xfId="131" applyFont="1" applyBorder="1" applyProtection="1">
      <protection locked="0"/>
    </xf>
    <xf numFmtId="37" fontId="10" fillId="0" borderId="0" xfId="131" applyNumberFormat="1" applyFont="1" applyAlignment="1" applyProtection="1">
      <alignment horizontal="left"/>
      <protection locked="0"/>
    </xf>
    <xf numFmtId="37" fontId="10" fillId="0" borderId="0" xfId="131" applyNumberFormat="1" applyFont="1" applyProtection="1">
      <protection locked="0"/>
    </xf>
    <xf numFmtId="0" fontId="9" fillId="9" borderId="152" xfId="0" applyFont="1" applyFill="1" applyBorder="1" applyAlignment="1" applyProtection="1">
      <alignment horizontal="center" vertical="center"/>
      <protection locked="0"/>
    </xf>
    <xf numFmtId="0" fontId="9" fillId="9" borderId="152" xfId="0" applyFont="1" applyFill="1" applyBorder="1" applyAlignment="1" applyProtection="1">
      <alignment horizontal="center" vertical="center" wrapText="1"/>
      <protection locked="0"/>
    </xf>
    <xf numFmtId="0" fontId="9" fillId="9" borderId="70" xfId="0" applyFont="1" applyFill="1" applyBorder="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3" xfId="0" applyFont="1" applyFill="1" applyBorder="1" applyAlignment="1" applyProtection="1">
      <alignment horizontal="center" vertical="center"/>
      <protection locked="0"/>
    </xf>
    <xf numFmtId="2" fontId="9" fillId="9" borderId="70" xfId="0" applyNumberFormat="1" applyFont="1" applyFill="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9" fillId="9" borderId="171" xfId="0" applyFont="1" applyFill="1" applyBorder="1" applyAlignment="1" applyProtection="1">
      <alignment horizontal="center" vertical="center" wrapText="1"/>
      <protection locked="0"/>
    </xf>
    <xf numFmtId="0" fontId="37" fillId="4" borderId="156" xfId="0" applyFont="1" applyFill="1" applyBorder="1" applyAlignment="1" applyProtection="1">
      <alignment vertical="center"/>
      <protection locked="0"/>
    </xf>
    <xf numFmtId="0" fontId="9" fillId="4" borderId="156" xfId="4" applyFont="1" applyFill="1" applyBorder="1" applyAlignment="1" applyProtection="1">
      <alignment vertical="center" wrapText="1"/>
      <protection locked="0"/>
    </xf>
    <xf numFmtId="0" fontId="9" fillId="4" borderId="75" xfId="4" applyFont="1" applyFill="1" applyBorder="1" applyAlignment="1" applyProtection="1">
      <alignment vertical="center" wrapText="1"/>
      <protection locked="0"/>
    </xf>
    <xf numFmtId="164" fontId="9" fillId="4" borderId="233" xfId="128" applyFont="1" applyFill="1" applyBorder="1" applyAlignment="1" applyProtection="1">
      <alignment vertical="center" wrapText="1"/>
      <protection locked="0"/>
    </xf>
    <xf numFmtId="164" fontId="9" fillId="4" borderId="157" xfId="128" applyFont="1" applyFill="1" applyBorder="1" applyAlignment="1" applyProtection="1">
      <alignment vertical="center" wrapText="1"/>
      <protection locked="0"/>
    </xf>
    <xf numFmtId="164" fontId="9" fillId="4" borderId="75" xfId="128" applyFont="1" applyFill="1" applyBorder="1" applyAlignment="1" applyProtection="1">
      <alignment vertical="center" wrapText="1"/>
      <protection locked="0"/>
    </xf>
    <xf numFmtId="164" fontId="9" fillId="4" borderId="166" xfId="128" applyFont="1" applyFill="1" applyBorder="1" applyAlignment="1" applyProtection="1">
      <alignment vertical="center" wrapText="1"/>
      <protection locked="0"/>
    </xf>
    <xf numFmtId="0" fontId="10" fillId="0" borderId="68" xfId="131" applyFont="1" applyBorder="1" applyProtection="1">
      <protection locked="0"/>
    </xf>
    <xf numFmtId="39" fontId="10" fillId="0" borderId="0" xfId="131" applyNumberFormat="1" applyFont="1" applyProtection="1">
      <protection locked="0"/>
    </xf>
    <xf numFmtId="0" fontId="37" fillId="5" borderId="156" xfId="0" applyFont="1" applyFill="1" applyBorder="1" applyAlignment="1" applyProtection="1">
      <alignment vertical="center"/>
      <protection locked="0"/>
    </xf>
    <xf numFmtId="0" fontId="37" fillId="5" borderId="156" xfId="0" applyFont="1" applyFill="1" applyBorder="1" applyProtection="1">
      <protection locked="0"/>
    </xf>
    <xf numFmtId="170" fontId="37" fillId="5" borderId="156" xfId="0" applyNumberFormat="1" applyFont="1" applyFill="1" applyBorder="1" applyProtection="1">
      <protection locked="0"/>
    </xf>
    <xf numFmtId="171" fontId="37" fillId="5" borderId="156" xfId="128" applyNumberFormat="1" applyFont="1" applyFill="1" applyBorder="1" applyProtection="1">
      <protection locked="0"/>
    </xf>
    <xf numFmtId="171" fontId="37" fillId="5" borderId="75" xfId="128" applyNumberFormat="1" applyFont="1" applyFill="1" applyBorder="1" applyProtection="1">
      <protection locked="0"/>
    </xf>
    <xf numFmtId="171" fontId="37" fillId="5" borderId="157" xfId="128" applyNumberFormat="1" applyFont="1" applyFill="1" applyBorder="1" applyProtection="1">
      <protection locked="0"/>
    </xf>
    <xf numFmtId="170" fontId="10" fillId="15" borderId="152" xfId="131" applyNumberFormat="1" applyFont="1" applyFill="1" applyBorder="1" applyProtection="1">
      <protection locked="0"/>
    </xf>
    <xf numFmtId="170" fontId="10" fillId="15" borderId="69" xfId="131" applyNumberFormat="1" applyFont="1" applyFill="1" applyBorder="1" applyProtection="1">
      <protection locked="0"/>
    </xf>
    <xf numFmtId="171" fontId="10" fillId="0" borderId="69" xfId="128" applyNumberFormat="1" applyFont="1" applyBorder="1" applyProtection="1">
      <protection locked="0"/>
    </xf>
    <xf numFmtId="171" fontId="7" fillId="5" borderId="69" xfId="128" applyNumberFormat="1" applyFont="1" applyFill="1" applyBorder="1" applyProtection="1">
      <protection locked="0"/>
    </xf>
    <xf numFmtId="171" fontId="7" fillId="16" borderId="69" xfId="128" applyNumberFormat="1" applyFont="1" applyFill="1" applyBorder="1" applyProtection="1">
      <protection locked="0"/>
    </xf>
    <xf numFmtId="171" fontId="10" fillId="0" borderId="147" xfId="128" applyNumberFormat="1" applyFont="1" applyBorder="1" applyProtection="1">
      <protection locked="0"/>
    </xf>
    <xf numFmtId="171" fontId="10" fillId="0" borderId="152" xfId="128" applyNumberFormat="1" applyFont="1" applyBorder="1" applyProtection="1">
      <protection locked="0"/>
    </xf>
    <xf numFmtId="171" fontId="7" fillId="16" borderId="0" xfId="128" applyNumberFormat="1" applyFont="1" applyFill="1" applyBorder="1" applyProtection="1">
      <protection locked="0"/>
    </xf>
    <xf numFmtId="171" fontId="7" fillId="0" borderId="152" xfId="128" applyNumberFormat="1" applyFont="1" applyBorder="1" applyProtection="1">
      <protection locked="0"/>
    </xf>
    <xf numFmtId="171" fontId="7" fillId="0" borderId="66" xfId="128" applyNumberFormat="1" applyFont="1" applyBorder="1" applyProtection="1">
      <protection locked="0"/>
    </xf>
    <xf numFmtId="37" fontId="10" fillId="0" borderId="152" xfId="129" applyFont="1" applyBorder="1" applyProtection="1">
      <protection locked="0"/>
    </xf>
    <xf numFmtId="171" fontId="7" fillId="0" borderId="69" xfId="128" applyNumberFormat="1" applyFont="1" applyBorder="1" applyProtection="1">
      <protection locked="0"/>
    </xf>
    <xf numFmtId="171" fontId="10" fillId="0" borderId="66" xfId="128" applyNumberFormat="1" applyFont="1" applyBorder="1" applyProtection="1">
      <protection locked="0"/>
    </xf>
    <xf numFmtId="37" fontId="10" fillId="0" borderId="152" xfId="129" applyFont="1" applyBorder="1" applyAlignment="1" applyProtection="1">
      <alignment horizontal="left"/>
      <protection locked="0"/>
    </xf>
    <xf numFmtId="171" fontId="10" fillId="0" borderId="0" xfId="128" applyNumberFormat="1" applyFont="1" applyBorder="1" applyProtection="1">
      <protection locked="0"/>
    </xf>
    <xf numFmtId="0" fontId="9" fillId="3" borderId="156" xfId="4" applyFont="1" applyFill="1" applyBorder="1" applyAlignment="1" applyProtection="1">
      <alignment vertical="center" wrapText="1"/>
      <protection locked="0"/>
    </xf>
    <xf numFmtId="170" fontId="9" fillId="3" borderId="75" xfId="4" applyNumberFormat="1" applyFont="1" applyFill="1" applyBorder="1" applyAlignment="1" applyProtection="1">
      <alignment vertical="center" wrapText="1"/>
      <protection locked="0"/>
    </xf>
    <xf numFmtId="171" fontId="9" fillId="3" borderId="233" xfId="128" applyNumberFormat="1" applyFont="1" applyFill="1" applyBorder="1" applyAlignment="1" applyProtection="1">
      <alignment vertical="center" wrapText="1"/>
      <protection locked="0"/>
    </xf>
    <xf numFmtId="171" fontId="9" fillId="3" borderId="75" xfId="128" applyNumberFormat="1" applyFont="1" applyFill="1" applyBorder="1" applyAlignment="1" applyProtection="1">
      <alignment vertical="center" wrapText="1"/>
      <protection locked="0"/>
    </xf>
    <xf numFmtId="171" fontId="9" fillId="3" borderId="157" xfId="128" applyNumberFormat="1" applyFont="1" applyFill="1" applyBorder="1" applyAlignment="1" applyProtection="1">
      <alignment vertical="center" wrapText="1"/>
      <protection locked="0"/>
    </xf>
    <xf numFmtId="171" fontId="37" fillId="4" borderId="156" xfId="128" applyNumberFormat="1" applyFont="1" applyFill="1" applyBorder="1" applyProtection="1">
      <protection locked="0"/>
    </xf>
    <xf numFmtId="171" fontId="37" fillId="4" borderId="157" xfId="128" applyNumberFormat="1" applyFont="1" applyFill="1" applyBorder="1" applyProtection="1">
      <protection locked="0"/>
    </xf>
    <xf numFmtId="171" fontId="37" fillId="4" borderId="75" xfId="128" applyNumberFormat="1" applyFont="1" applyFill="1" applyBorder="1" applyProtection="1">
      <protection locked="0"/>
    </xf>
    <xf numFmtId="170" fontId="10" fillId="0" borderId="152" xfId="129" applyNumberFormat="1" applyFont="1" applyBorder="1" applyProtection="1">
      <protection locked="0"/>
    </xf>
    <xf numFmtId="171" fontId="10" fillId="0" borderId="154" xfId="128" applyNumberFormat="1" applyFont="1" applyBorder="1" applyProtection="1">
      <protection locked="0"/>
    </xf>
    <xf numFmtId="0" fontId="9" fillId="6" borderId="155" xfId="4" applyFont="1" applyFill="1" applyBorder="1" applyAlignment="1" applyProtection="1">
      <alignment vertical="center" wrapText="1"/>
      <protection locked="0"/>
    </xf>
    <xf numFmtId="0" fontId="9" fillId="6" borderId="156" xfId="4" applyFont="1" applyFill="1" applyBorder="1" applyAlignment="1" applyProtection="1">
      <alignment vertical="center" wrapText="1"/>
      <protection locked="0"/>
    </xf>
    <xf numFmtId="170" fontId="9" fillId="6" borderId="75" xfId="4" applyNumberFormat="1" applyFont="1" applyFill="1" applyBorder="1" applyAlignment="1" applyProtection="1">
      <alignment vertical="center" wrapText="1"/>
      <protection locked="0"/>
    </xf>
    <xf numFmtId="171" fontId="9" fillId="6" borderId="233" xfId="128" applyNumberFormat="1" applyFont="1" applyFill="1" applyBorder="1" applyAlignment="1" applyProtection="1">
      <alignment vertical="center" wrapText="1"/>
      <protection locked="0"/>
    </xf>
    <xf numFmtId="171" fontId="9" fillId="6" borderId="75" xfId="128" applyNumberFormat="1" applyFont="1" applyFill="1" applyBorder="1" applyAlignment="1" applyProtection="1">
      <alignment vertical="center" wrapText="1"/>
      <protection locked="0"/>
    </xf>
    <xf numFmtId="171" fontId="9" fillId="6" borderId="157" xfId="128" applyNumberFormat="1" applyFont="1" applyFill="1" applyBorder="1" applyAlignment="1" applyProtection="1">
      <alignment vertical="center" wrapText="1"/>
      <protection locked="0"/>
    </xf>
    <xf numFmtId="171" fontId="9" fillId="6" borderId="163" xfId="128" applyNumberFormat="1" applyFont="1" applyFill="1" applyBorder="1" applyAlignment="1" applyProtection="1">
      <alignment vertical="center" wrapText="1"/>
      <protection locked="0"/>
    </xf>
    <xf numFmtId="0" fontId="10" fillId="6" borderId="0" xfId="131" applyFont="1" applyFill="1" applyProtection="1">
      <protection locked="0"/>
    </xf>
    <xf numFmtId="3" fontId="10" fillId="0" borderId="0" xfId="131" applyNumberFormat="1" applyFont="1" applyProtection="1">
      <protection locked="0"/>
    </xf>
    <xf numFmtId="3" fontId="7" fillId="0" borderId="0" xfId="131" applyNumberFormat="1" applyFont="1" applyProtection="1">
      <protection locked="0"/>
    </xf>
    <xf numFmtId="3" fontId="7" fillId="16" borderId="0" xfId="131" applyNumberFormat="1" applyFont="1" applyFill="1" applyProtection="1">
      <protection locked="0"/>
    </xf>
    <xf numFmtId="0" fontId="7" fillId="0" borderId="0" xfId="131" applyFont="1" applyProtection="1">
      <protection locked="0"/>
    </xf>
    <xf numFmtId="3" fontId="10" fillId="0" borderId="0" xfId="131" applyNumberFormat="1" applyFont="1" applyAlignment="1" applyProtection="1">
      <alignment horizontal="right"/>
      <protection locked="0"/>
    </xf>
    <xf numFmtId="37" fontId="24" fillId="0" borderId="0" xfId="129" applyFont="1" applyAlignment="1" applyProtection="1">
      <alignment horizontal="centerContinuous"/>
      <protection locked="0"/>
    </xf>
    <xf numFmtId="37" fontId="3" fillId="0" borderId="0" xfId="129" applyAlignment="1" applyProtection="1">
      <alignment horizontal="centerContinuous"/>
      <protection locked="0"/>
    </xf>
    <xf numFmtId="1" fontId="8" fillId="7" borderId="0" xfId="0" applyNumberFormat="1" applyFont="1" applyFill="1" applyProtection="1">
      <protection locked="0"/>
    </xf>
    <xf numFmtId="1" fontId="8" fillId="0" borderId="1" xfId="0" applyNumberFormat="1" applyFont="1" applyBorder="1" applyAlignment="1" applyProtection="1">
      <alignment horizontal="center"/>
      <protection locked="0"/>
    </xf>
    <xf numFmtId="37" fontId="24" fillId="0" borderId="0" xfId="129" applyFont="1" applyProtection="1">
      <protection locked="0"/>
    </xf>
    <xf numFmtId="0" fontId="8" fillId="0" borderId="7" xfId="0" applyFont="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37" fontId="3" fillId="0" borderId="234" xfId="129" applyBorder="1" applyProtection="1">
      <protection locked="0"/>
    </xf>
    <xf numFmtId="0" fontId="9" fillId="9" borderId="154" xfId="0" applyFont="1" applyFill="1" applyBorder="1" applyAlignment="1" applyProtection="1">
      <alignment horizontal="center" vertical="center" wrapText="1"/>
      <protection locked="0"/>
    </xf>
    <xf numFmtId="0" fontId="9" fillId="9" borderId="230" xfId="0" applyFont="1" applyFill="1" applyBorder="1" applyAlignment="1" applyProtection="1">
      <alignment horizontal="center" vertical="center" wrapText="1"/>
      <protection locked="0"/>
    </xf>
    <xf numFmtId="0" fontId="9" fillId="9" borderId="174" xfId="0" applyFont="1" applyFill="1" applyBorder="1" applyAlignment="1" applyProtection="1">
      <alignment horizontal="center" vertical="center" wrapText="1"/>
      <protection locked="0"/>
    </xf>
    <xf numFmtId="0" fontId="7" fillId="4" borderId="75" xfId="4" applyFont="1" applyFill="1" applyBorder="1" applyAlignment="1" applyProtection="1">
      <alignment vertical="center" wrapText="1"/>
      <protection locked="0"/>
    </xf>
    <xf numFmtId="0" fontId="9" fillId="4" borderId="157" xfId="4" applyFont="1" applyFill="1" applyBorder="1" applyAlignment="1" applyProtection="1">
      <alignment vertical="center" wrapText="1"/>
      <protection locked="0"/>
    </xf>
    <xf numFmtId="0" fontId="9" fillId="4" borderId="233" xfId="4" applyFont="1" applyFill="1" applyBorder="1" applyAlignment="1" applyProtection="1">
      <alignment vertical="center" wrapText="1"/>
      <protection locked="0"/>
    </xf>
    <xf numFmtId="0" fontId="44" fillId="7" borderId="235" xfId="0" applyFont="1" applyFill="1" applyBorder="1"/>
    <xf numFmtId="0" fontId="44" fillId="7" borderId="236" xfId="0" applyFont="1" applyFill="1" applyBorder="1" applyAlignment="1">
      <alignment horizontal="center"/>
    </xf>
    <xf numFmtId="37" fontId="44" fillId="7" borderId="69" xfId="129" applyFont="1" applyFill="1" applyBorder="1" applyProtection="1">
      <protection locked="0"/>
    </xf>
    <xf numFmtId="37" fontId="44" fillId="0" borderId="69" xfId="129" applyFont="1" applyBorder="1" applyProtection="1">
      <protection locked="0"/>
    </xf>
    <xf numFmtId="0" fontId="45" fillId="7" borderId="237" xfId="0" applyFont="1" applyFill="1" applyBorder="1"/>
    <xf numFmtId="0" fontId="45" fillId="7" borderId="69" xfId="0" applyFont="1" applyFill="1" applyBorder="1" applyAlignment="1">
      <alignment horizontal="center"/>
    </xf>
    <xf numFmtId="37" fontId="46" fillId="7" borderId="69" xfId="129" applyFont="1" applyFill="1" applyBorder="1" applyProtection="1">
      <protection locked="0"/>
    </xf>
    <xf numFmtId="37" fontId="46" fillId="0" borderId="69" xfId="129" applyFont="1" applyBorder="1" applyProtection="1">
      <protection locked="0"/>
    </xf>
    <xf numFmtId="0" fontId="44" fillId="7" borderId="237" xfId="0" applyFont="1" applyFill="1" applyBorder="1"/>
    <xf numFmtId="0" fontId="44" fillId="7" borderId="69" xfId="0" applyFont="1" applyFill="1" applyBorder="1" applyAlignment="1">
      <alignment horizontal="center"/>
    </xf>
    <xf numFmtId="37" fontId="47" fillId="0" borderId="69" xfId="129" applyFont="1" applyBorder="1" applyProtection="1">
      <protection locked="0"/>
    </xf>
    <xf numFmtId="0" fontId="9" fillId="3" borderId="75" xfId="4" applyFont="1" applyFill="1" applyBorder="1" applyAlignment="1" applyProtection="1">
      <alignment vertical="center" wrapText="1"/>
      <protection locked="0"/>
    </xf>
    <xf numFmtId="0" fontId="9" fillId="3" borderId="157" xfId="4" applyFont="1" applyFill="1" applyBorder="1" applyAlignment="1" applyProtection="1">
      <alignment vertical="center" wrapText="1"/>
      <protection locked="0"/>
    </xf>
    <xf numFmtId="37" fontId="9" fillId="3" borderId="75" xfId="4" applyNumberFormat="1" applyFont="1" applyFill="1" applyBorder="1" applyAlignment="1" applyProtection="1">
      <alignment vertical="center" wrapText="1"/>
      <protection locked="0"/>
    </xf>
    <xf numFmtId="37" fontId="9" fillId="3" borderId="233" xfId="4" applyNumberFormat="1" applyFont="1" applyFill="1" applyBorder="1" applyAlignment="1" applyProtection="1">
      <alignment vertical="center" wrapText="1"/>
      <protection locked="0"/>
    </xf>
    <xf numFmtId="37" fontId="9" fillId="3" borderId="157" xfId="4" applyNumberFormat="1" applyFont="1" applyFill="1" applyBorder="1" applyAlignment="1" applyProtection="1">
      <alignment vertical="center" wrapText="1"/>
      <protection locked="0"/>
    </xf>
    <xf numFmtId="0" fontId="9" fillId="6" borderId="75" xfId="4" applyFont="1" applyFill="1" applyBorder="1" applyAlignment="1" applyProtection="1">
      <alignment vertical="center" wrapText="1"/>
      <protection locked="0"/>
    </xf>
    <xf numFmtId="0" fontId="9" fillId="6" borderId="233" xfId="4" applyFont="1" applyFill="1" applyBorder="1" applyAlignment="1" applyProtection="1">
      <alignment vertical="center" wrapText="1"/>
      <protection locked="0"/>
    </xf>
    <xf numFmtId="37" fontId="9" fillId="6" borderId="233" xfId="4" applyNumberFormat="1" applyFont="1" applyFill="1" applyBorder="1" applyAlignment="1" applyProtection="1">
      <alignment vertical="center" wrapText="1"/>
      <protection locked="0"/>
    </xf>
    <xf numFmtId="37" fontId="7" fillId="0" borderId="48" xfId="129" applyFont="1" applyBorder="1" applyAlignment="1" applyProtection="1">
      <alignment horizontal="center" vertical="center"/>
      <protection locked="0"/>
    </xf>
    <xf numFmtId="37" fontId="7" fillId="0" borderId="0" xfId="129" applyFont="1" applyAlignment="1" applyProtection="1">
      <alignment horizontal="center"/>
      <protection locked="0"/>
    </xf>
    <xf numFmtId="166" fontId="9" fillId="6" borderId="15" xfId="1" applyNumberFormat="1" applyFont="1" applyFill="1" applyBorder="1" applyAlignment="1" applyProtection="1">
      <alignment horizontal="center" vertical="center" wrapText="1"/>
    </xf>
    <xf numFmtId="166" fontId="9" fillId="6" borderId="63" xfId="1" applyNumberFormat="1" applyFont="1" applyFill="1" applyBorder="1" applyAlignment="1" applyProtection="1">
      <alignment horizontal="center" vertical="center" wrapText="1"/>
    </xf>
    <xf numFmtId="0" fontId="9" fillId="9" borderId="33" xfId="0" applyFont="1" applyFill="1" applyBorder="1" applyAlignment="1" applyProtection="1">
      <alignment horizontal="center" vertical="center"/>
    </xf>
    <xf numFmtId="0" fontId="9" fillId="9" borderId="40" xfId="0" applyFont="1" applyFill="1" applyBorder="1" applyAlignment="1" applyProtection="1">
      <alignment horizontal="center" vertical="center"/>
    </xf>
    <xf numFmtId="0" fontId="8" fillId="7" borderId="0" xfId="0" applyFont="1" applyFill="1" applyAlignment="1" applyProtection="1">
      <alignment horizontal="center"/>
    </xf>
    <xf numFmtId="0" fontId="6" fillId="0" borderId="7"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 xfId="0" applyFont="1" applyBorder="1" applyAlignment="1" applyProtection="1">
      <alignment horizontal="center" vertical="center"/>
      <protection locked="0"/>
    </xf>
    <xf numFmtId="0" fontId="9" fillId="9" borderId="33" xfId="0" applyFont="1" applyFill="1" applyBorder="1" applyAlignment="1" applyProtection="1">
      <alignment horizontal="center" vertical="center" wrapText="1"/>
    </xf>
    <xf numFmtId="0" fontId="9" fillId="9" borderId="40" xfId="0" applyFont="1" applyFill="1" applyBorder="1" applyAlignment="1" applyProtection="1">
      <alignment horizontal="center" vertical="center" wrapText="1"/>
    </xf>
    <xf numFmtId="0" fontId="9" fillId="9" borderId="38" xfId="0" applyFont="1" applyFill="1" applyBorder="1" applyAlignment="1" applyProtection="1">
      <alignment horizontal="center" vertical="center" wrapText="1"/>
    </xf>
    <xf numFmtId="1" fontId="8" fillId="0" borderId="6" xfId="0" applyNumberFormat="1" applyFont="1" applyBorder="1" applyAlignment="1" applyProtection="1">
      <alignment horizontal="center" vertical="center" wrapText="1"/>
    </xf>
    <xf numFmtId="1" fontId="8" fillId="0" borderId="16" xfId="0" applyNumberFormat="1" applyFont="1" applyBorder="1" applyAlignment="1" applyProtection="1">
      <alignment horizontal="center" vertical="center" wrapText="1"/>
    </xf>
    <xf numFmtId="1" fontId="8" fillId="0" borderId="7" xfId="0" applyNumberFormat="1" applyFont="1" applyBorder="1" applyAlignment="1" applyProtection="1">
      <alignment horizontal="center" vertical="center" wrapText="1"/>
    </xf>
    <xf numFmtId="1" fontId="8" fillId="0" borderId="6" xfId="0" applyNumberFormat="1" applyFont="1" applyBorder="1" applyAlignment="1" applyProtection="1">
      <alignment horizontal="center"/>
    </xf>
    <xf numFmtId="1" fontId="8" fillId="0" borderId="16" xfId="0" applyNumberFormat="1" applyFont="1" applyBorder="1" applyAlignment="1" applyProtection="1">
      <alignment horizontal="center"/>
    </xf>
    <xf numFmtId="1" fontId="8" fillId="0" borderId="7" xfId="0" applyNumberFormat="1" applyFont="1" applyBorder="1" applyAlignment="1" applyProtection="1">
      <alignment horizontal="center"/>
    </xf>
    <xf numFmtId="1" fontId="22" fillId="0" borderId="6" xfId="0" applyNumberFormat="1" applyFont="1" applyBorder="1" applyAlignment="1" applyProtection="1">
      <alignment horizontal="center" vertical="center"/>
    </xf>
    <xf numFmtId="1" fontId="22" fillId="0" borderId="16" xfId="0" applyNumberFormat="1" applyFont="1" applyBorder="1" applyAlignment="1" applyProtection="1">
      <alignment horizontal="center" vertical="center"/>
    </xf>
    <xf numFmtId="1" fontId="22" fillId="0" borderId="7" xfId="0" applyNumberFormat="1" applyFont="1" applyBorder="1" applyAlignment="1" applyProtection="1">
      <alignment horizontal="center" vertical="center"/>
    </xf>
    <xf numFmtId="1" fontId="9" fillId="9" borderId="41" xfId="0" applyNumberFormat="1" applyFont="1" applyFill="1" applyBorder="1" applyAlignment="1" applyProtection="1">
      <alignment horizontal="center" vertical="center"/>
    </xf>
    <xf numFmtId="1" fontId="9" fillId="9" borderId="35" xfId="0" applyNumberFormat="1" applyFont="1" applyFill="1" applyBorder="1" applyAlignment="1" applyProtection="1">
      <alignment horizontal="center" vertical="center"/>
    </xf>
    <xf numFmtId="1" fontId="9" fillId="9" borderId="36" xfId="0" applyNumberFormat="1" applyFont="1" applyFill="1" applyBorder="1" applyAlignment="1" applyProtection="1">
      <alignment horizontal="center" vertical="center"/>
    </xf>
    <xf numFmtId="0" fontId="12" fillId="9" borderId="146" xfId="0" applyFont="1" applyFill="1" applyBorder="1" applyAlignment="1" applyProtection="1">
      <alignment horizontal="center" vertical="center"/>
      <protection locked="0"/>
    </xf>
    <xf numFmtId="0" fontId="12" fillId="9" borderId="68" xfId="0" applyFont="1" applyFill="1" applyBorder="1" applyAlignment="1" applyProtection="1">
      <alignment horizontal="center" vertical="center"/>
      <protection locked="0"/>
    </xf>
    <xf numFmtId="0" fontId="12" fillId="9" borderId="147" xfId="0" applyFont="1" applyFill="1" applyBorder="1" applyAlignment="1" applyProtection="1">
      <alignment horizontal="center" vertical="center" wrapText="1"/>
      <protection locked="0"/>
    </xf>
    <xf numFmtId="0" fontId="12" fillId="9" borderId="152" xfId="0" applyFont="1" applyFill="1" applyBorder="1" applyAlignment="1" applyProtection="1">
      <alignment horizontal="center" vertical="center" wrapText="1"/>
      <protection locked="0"/>
    </xf>
    <xf numFmtId="0" fontId="12" fillId="9" borderId="148" xfId="0" applyFont="1" applyFill="1" applyBorder="1" applyAlignment="1" applyProtection="1">
      <alignment horizontal="center" vertical="center"/>
      <protection locked="0"/>
    </xf>
    <xf numFmtId="0" fontId="12" fillId="9" borderId="149" xfId="0" applyFont="1" applyFill="1" applyBorder="1" applyAlignment="1" applyProtection="1">
      <alignment horizontal="center" vertical="center"/>
      <protection locked="0"/>
    </xf>
    <xf numFmtId="0" fontId="12" fillId="9" borderId="150" xfId="0" applyFont="1" applyFill="1" applyBorder="1" applyAlignment="1" applyProtection="1">
      <alignment horizontal="center" vertical="center"/>
      <protection locked="0"/>
    </xf>
    <xf numFmtId="0" fontId="12" fillId="9" borderId="151" xfId="0" applyFont="1" applyFill="1" applyBorder="1" applyAlignment="1" applyProtection="1">
      <alignment horizontal="center" vertical="center"/>
      <protection locked="0"/>
    </xf>
    <xf numFmtId="0" fontId="12" fillId="9" borderId="6" xfId="0" applyFont="1" applyFill="1" applyBorder="1" applyAlignment="1" applyProtection="1">
      <alignment horizontal="center" vertical="center"/>
      <protection locked="0"/>
    </xf>
    <xf numFmtId="0" fontId="12" fillId="9" borderId="7" xfId="0" applyFont="1" applyFill="1" applyBorder="1" applyAlignment="1" applyProtection="1">
      <alignment horizontal="center" vertical="center"/>
      <protection locked="0"/>
    </xf>
    <xf numFmtId="0" fontId="8" fillId="7" borderId="0" xfId="0" applyFont="1" applyFill="1" applyAlignment="1" applyProtection="1">
      <alignment horizontal="center"/>
      <protection locked="0"/>
    </xf>
    <xf numFmtId="0" fontId="6" fillId="7" borderId="1" xfId="0" applyFon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166" fontId="9" fillId="6" borderId="229" xfId="1" applyNumberFormat="1" applyFont="1" applyFill="1" applyBorder="1" applyAlignment="1" applyProtection="1">
      <alignment horizontal="center" vertical="center" wrapText="1"/>
      <protection locked="0"/>
    </xf>
    <xf numFmtId="166" fontId="9" fillId="6" borderId="176" xfId="1" applyNumberFormat="1" applyFont="1" applyFill="1" applyBorder="1" applyAlignment="1" applyProtection="1">
      <alignment horizontal="center" vertical="center" wrapText="1"/>
      <protection locked="0"/>
    </xf>
    <xf numFmtId="166" fontId="9" fillId="6" borderId="12" xfId="1" applyNumberFormat="1" applyFont="1" applyFill="1" applyBorder="1" applyAlignment="1" applyProtection="1">
      <alignment horizontal="center" vertical="center" wrapText="1"/>
      <protection locked="0"/>
    </xf>
    <xf numFmtId="0" fontId="9" fillId="6" borderId="1" xfId="0" applyFont="1" applyFill="1" applyBorder="1" applyAlignment="1" applyProtection="1">
      <alignment horizontal="center" vertical="center" wrapText="1"/>
      <protection locked="0"/>
    </xf>
    <xf numFmtId="0" fontId="9" fillId="6" borderId="1" xfId="0" applyFont="1" applyFill="1" applyBorder="1" applyAlignment="1" applyProtection="1">
      <alignment horizontal="center" vertical="center"/>
      <protection locked="0"/>
    </xf>
    <xf numFmtId="0" fontId="9" fillId="6" borderId="6"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9" fillId="6" borderId="7" xfId="0" applyFont="1" applyFill="1" applyBorder="1" applyAlignment="1" applyProtection="1">
      <alignment horizontal="center" vertical="center"/>
      <protection locked="0"/>
    </xf>
    <xf numFmtId="49" fontId="9" fillId="9" borderId="180" xfId="0" applyNumberFormat="1" applyFont="1" applyFill="1" applyBorder="1" applyAlignment="1" applyProtection="1">
      <alignment horizontal="center" vertical="center" wrapText="1"/>
      <protection locked="0"/>
    </xf>
    <xf numFmtId="49" fontId="9" fillId="9" borderId="182" xfId="0" applyNumberFormat="1" applyFont="1" applyFill="1" applyBorder="1" applyAlignment="1" applyProtection="1">
      <alignment horizontal="center" vertical="center" wrapText="1"/>
      <protection locked="0"/>
    </xf>
    <xf numFmtId="49" fontId="9" fillId="9" borderId="186" xfId="0" applyNumberFormat="1" applyFont="1" applyFill="1" applyBorder="1" applyAlignment="1" applyProtection="1">
      <alignment horizontal="center" vertical="center" wrapText="1"/>
      <protection locked="0"/>
    </xf>
    <xf numFmtId="49" fontId="9" fillId="9" borderId="9" xfId="0" applyNumberFormat="1" applyFont="1" applyFill="1" applyBorder="1" applyAlignment="1" applyProtection="1">
      <alignment horizontal="center" vertical="center"/>
      <protection locked="0"/>
    </xf>
    <xf numFmtId="49" fontId="9" fillId="9" borderId="183" xfId="0" applyNumberFormat="1" applyFont="1" applyFill="1" applyBorder="1" applyAlignment="1" applyProtection="1">
      <alignment horizontal="center" vertical="center"/>
      <protection locked="0"/>
    </xf>
    <xf numFmtId="49" fontId="9" fillId="9" borderId="9" xfId="0" applyNumberFormat="1" applyFont="1" applyFill="1" applyBorder="1" applyAlignment="1" applyProtection="1">
      <alignment horizontal="center" vertical="center" wrapText="1"/>
      <protection locked="0"/>
    </xf>
    <xf numFmtId="49" fontId="9" fillId="9" borderId="183" xfId="0" applyNumberFormat="1" applyFont="1" applyFill="1" applyBorder="1" applyAlignment="1" applyProtection="1">
      <alignment horizontal="center" vertical="center" wrapText="1"/>
      <protection locked="0"/>
    </xf>
    <xf numFmtId="166" fontId="9" fillId="6" borderId="226" xfId="1" applyNumberFormat="1" applyFont="1" applyFill="1" applyBorder="1" applyAlignment="1" applyProtection="1">
      <alignment horizontal="center" vertical="center" wrapText="1"/>
      <protection locked="0"/>
    </xf>
    <xf numFmtId="166" fontId="9" fillId="6" borderId="227" xfId="1" applyNumberFormat="1" applyFont="1" applyFill="1" applyBorder="1" applyAlignment="1" applyProtection="1">
      <alignment horizontal="center" vertical="center" wrapText="1"/>
      <protection locked="0"/>
    </xf>
    <xf numFmtId="166" fontId="9" fillId="6" borderId="228" xfId="1" applyNumberFormat="1" applyFont="1" applyFill="1" applyBorder="1" applyAlignment="1" applyProtection="1">
      <alignment horizontal="center" vertical="center" wrapText="1"/>
      <protection locked="0"/>
    </xf>
    <xf numFmtId="0" fontId="8" fillId="7" borderId="1" xfId="0" applyFont="1" applyFill="1" applyBorder="1" applyAlignment="1">
      <alignment horizontal="center" vertical="center"/>
    </xf>
    <xf numFmtId="49" fontId="9" fillId="9" borderId="175" xfId="0" applyNumberFormat="1" applyFont="1" applyFill="1" applyBorder="1" applyAlignment="1" applyProtection="1">
      <alignment horizontal="center" vertical="center"/>
      <protection locked="0"/>
    </xf>
    <xf numFmtId="49" fontId="9" fillId="9" borderId="176" xfId="0" applyNumberFormat="1" applyFont="1" applyFill="1" applyBorder="1" applyAlignment="1" applyProtection="1">
      <alignment horizontal="center" vertical="center"/>
      <protection locked="0"/>
    </xf>
    <xf numFmtId="0" fontId="9" fillId="9" borderId="177" xfId="0" applyFont="1" applyFill="1" applyBorder="1" applyAlignment="1" applyProtection="1">
      <alignment horizontal="center" vertical="center" wrapText="1"/>
      <protection locked="0"/>
    </xf>
    <xf numFmtId="0" fontId="9" fillId="9" borderId="181" xfId="0" applyFont="1" applyFill="1" applyBorder="1" applyAlignment="1" applyProtection="1">
      <alignment horizontal="center" vertical="center" wrapText="1"/>
      <protection locked="0"/>
    </xf>
    <xf numFmtId="0" fontId="9" fillId="9" borderId="183" xfId="0" applyFont="1" applyFill="1" applyBorder="1" applyAlignment="1" applyProtection="1">
      <alignment horizontal="center" vertical="center" wrapText="1"/>
      <protection locked="0"/>
    </xf>
    <xf numFmtId="0" fontId="9" fillId="9" borderId="175" xfId="0" applyFont="1" applyFill="1" applyBorder="1" applyAlignment="1" applyProtection="1">
      <alignment horizontal="center" vertical="center"/>
      <protection locked="0"/>
    </xf>
    <xf numFmtId="0" fontId="9" fillId="9" borderId="176" xfId="0" applyFont="1" applyFill="1" applyBorder="1" applyAlignment="1" applyProtection="1">
      <alignment horizontal="center" vertical="center"/>
      <protection locked="0"/>
    </xf>
    <xf numFmtId="0" fontId="9" fillId="9" borderId="178" xfId="0" applyFont="1" applyFill="1" applyBorder="1" applyAlignment="1" applyProtection="1">
      <alignment horizontal="center" vertical="center"/>
      <protection locked="0"/>
    </xf>
    <xf numFmtId="0" fontId="9" fillId="9" borderId="179" xfId="0" applyFont="1" applyFill="1" applyBorder="1" applyAlignment="1" applyProtection="1">
      <alignment horizontal="center" vertical="center"/>
      <protection locked="0"/>
    </xf>
    <xf numFmtId="0" fontId="9" fillId="9" borderId="175" xfId="0" applyFont="1" applyFill="1" applyBorder="1" applyAlignment="1" applyProtection="1">
      <alignment horizontal="center" vertical="center" wrapText="1"/>
      <protection locked="0"/>
    </xf>
    <xf numFmtId="0" fontId="9" fillId="9" borderId="176" xfId="0" applyFont="1" applyFill="1" applyBorder="1" applyAlignment="1" applyProtection="1">
      <alignment horizontal="center" vertical="center" wrapText="1"/>
      <protection locked="0"/>
    </xf>
    <xf numFmtId="0" fontId="9" fillId="9" borderId="12" xfId="0" applyFont="1" applyFill="1" applyBorder="1" applyAlignment="1" applyProtection="1">
      <alignment horizontal="center" vertical="center" wrapText="1"/>
      <protection locked="0"/>
    </xf>
    <xf numFmtId="0" fontId="7" fillId="7" borderId="0" xfId="0" applyFont="1" applyFill="1" applyAlignment="1">
      <alignment horizontal="center"/>
    </xf>
    <xf numFmtId="49" fontId="8" fillId="0" borderId="6" xfId="0" applyNumberFormat="1" applyFont="1" applyBorder="1" applyAlignment="1">
      <alignment horizontal="center" vertical="center"/>
    </xf>
    <xf numFmtId="49" fontId="8" fillId="0" borderId="1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6" xfId="0" applyNumberFormat="1" applyFont="1" applyBorder="1" applyAlignment="1">
      <alignment horizontal="center" vertical="center" wrapText="1"/>
    </xf>
    <xf numFmtId="49" fontId="8" fillId="0" borderId="16" xfId="0" applyNumberFormat="1"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7" borderId="6" xfId="0" applyFont="1" applyFill="1" applyBorder="1" applyAlignment="1">
      <alignment horizontal="center" vertical="center"/>
    </xf>
    <xf numFmtId="0" fontId="8" fillId="7" borderId="16" xfId="0" applyFont="1" applyFill="1" applyBorder="1" applyAlignment="1">
      <alignment horizontal="center" vertical="center"/>
    </xf>
    <xf numFmtId="0" fontId="8" fillId="7" borderId="7" xfId="0" applyFont="1" applyFill="1" applyBorder="1" applyAlignment="1">
      <alignment horizontal="center" vertical="center"/>
    </xf>
    <xf numFmtId="0" fontId="14" fillId="0" borderId="14"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left" vertical="center" wrapText="1"/>
    </xf>
    <xf numFmtId="0" fontId="14" fillId="0" borderId="69" xfId="0" applyNumberFormat="1" applyFont="1" applyFill="1" applyBorder="1" applyAlignment="1" applyProtection="1">
      <alignment horizontal="left" vertical="center" wrapText="1"/>
    </xf>
    <xf numFmtId="0" fontId="23" fillId="0" borderId="1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14" fillId="0" borderId="47" xfId="0" applyNumberFormat="1" applyFont="1" applyFill="1" applyBorder="1" applyAlignment="1" applyProtection="1">
      <alignment horizontal="left" vertical="center" wrapText="1"/>
    </xf>
    <xf numFmtId="0" fontId="14" fillId="0" borderId="62" xfId="0" applyNumberFormat="1" applyFont="1" applyFill="1" applyBorder="1" applyAlignment="1" applyProtection="1">
      <alignment horizontal="left" vertical="center" wrapText="1"/>
    </xf>
    <xf numFmtId="0" fontId="14" fillId="0" borderId="135" xfId="0" applyNumberFormat="1" applyFont="1" applyFill="1" applyBorder="1" applyAlignment="1" applyProtection="1">
      <alignment horizontal="left" vertical="center" wrapText="1"/>
    </xf>
    <xf numFmtId="0" fontId="14" fillId="0" borderId="48" xfId="0" applyNumberFormat="1" applyFont="1" applyFill="1" applyBorder="1" applyAlignment="1" applyProtection="1">
      <alignment horizontal="left" vertical="center" wrapText="1"/>
    </xf>
    <xf numFmtId="0" fontId="14" fillId="0" borderId="70" xfId="0" applyNumberFormat="1" applyFont="1" applyFill="1" applyBorder="1" applyAlignment="1" applyProtection="1">
      <alignment horizontal="left" vertical="center" wrapText="1"/>
    </xf>
    <xf numFmtId="0" fontId="14" fillId="7" borderId="14" xfId="0" applyNumberFormat="1" applyFont="1" applyFill="1" applyBorder="1" applyAlignment="1" applyProtection="1">
      <alignment horizontal="left" vertical="center" wrapText="1"/>
    </xf>
    <xf numFmtId="0" fontId="14" fillId="7" borderId="0" xfId="0" applyNumberFormat="1" applyFont="1" applyFill="1" applyBorder="1" applyAlignment="1" applyProtection="1">
      <alignment horizontal="left" vertical="center" wrapText="1"/>
    </xf>
    <xf numFmtId="0" fontId="14" fillId="7" borderId="69" xfId="0" applyNumberFormat="1" applyFont="1" applyFill="1" applyBorder="1" applyAlignment="1" applyProtection="1">
      <alignment horizontal="left" vertical="center" wrapText="1"/>
    </xf>
    <xf numFmtId="164" fontId="14" fillId="6" borderId="85" xfId="128" applyFont="1" applyFill="1" applyBorder="1" applyAlignment="1" applyProtection="1">
      <alignment horizontal="center" vertical="center"/>
    </xf>
    <xf numFmtId="164" fontId="14" fillId="6" borderId="67" xfId="128" applyFont="1" applyFill="1" applyBorder="1" applyAlignment="1" applyProtection="1">
      <alignment horizontal="center" vertical="center"/>
    </xf>
    <xf numFmtId="164" fontId="28" fillId="6" borderId="91" xfId="128" applyFont="1" applyFill="1" applyBorder="1" applyAlignment="1" applyProtection="1">
      <alignment horizontal="center" vertical="center"/>
    </xf>
    <xf numFmtId="164" fontId="28" fillId="6" borderId="93" xfId="128" applyFont="1" applyFill="1" applyBorder="1" applyAlignment="1" applyProtection="1">
      <alignment horizontal="center" vertical="center"/>
    </xf>
    <xf numFmtId="164" fontId="28" fillId="6" borderId="90" xfId="128" applyFont="1" applyFill="1" applyBorder="1" applyAlignment="1" applyProtection="1">
      <alignment horizontal="center" vertical="center"/>
    </xf>
    <xf numFmtId="164" fontId="14" fillId="6" borderId="91" xfId="128" applyFont="1" applyFill="1" applyBorder="1" applyAlignment="1" applyProtection="1">
      <alignment horizontal="center" vertical="center"/>
    </xf>
    <xf numFmtId="164" fontId="14" fillId="6" borderId="90" xfId="128" applyFont="1" applyFill="1" applyBorder="1" applyAlignment="1" applyProtection="1">
      <alignment horizontal="center" vertical="center"/>
    </xf>
    <xf numFmtId="164" fontId="13" fillId="6" borderId="108" xfId="128" applyFont="1" applyFill="1" applyBorder="1" applyAlignment="1" applyProtection="1">
      <alignment horizontal="center" vertical="center" wrapText="1"/>
    </xf>
    <xf numFmtId="164" fontId="13" fillId="6" borderId="110" xfId="128" applyFont="1" applyFill="1" applyBorder="1" applyAlignment="1" applyProtection="1">
      <alignment horizontal="center" vertical="center" wrapText="1"/>
    </xf>
    <xf numFmtId="164" fontId="14" fillId="6" borderId="107" xfId="128" applyFont="1" applyFill="1" applyBorder="1" applyAlignment="1" applyProtection="1">
      <alignment horizontal="center" vertical="center"/>
    </xf>
    <xf numFmtId="164" fontId="14" fillId="6" borderId="110" xfId="128" applyFont="1" applyFill="1" applyBorder="1" applyAlignment="1" applyProtection="1">
      <alignment horizontal="center" vertical="center"/>
    </xf>
    <xf numFmtId="164" fontId="14" fillId="6" borderId="66" xfId="128" applyFont="1" applyFill="1" applyBorder="1" applyAlignment="1" applyProtection="1">
      <alignment horizontal="center" vertical="center"/>
    </xf>
    <xf numFmtId="164" fontId="14" fillId="6" borderId="73" xfId="128" applyFont="1" applyFill="1" applyBorder="1" applyAlignment="1" applyProtection="1">
      <alignment horizontal="center" vertical="center"/>
    </xf>
    <xf numFmtId="164" fontId="13" fillId="6" borderId="91" xfId="128" applyFont="1" applyFill="1" applyBorder="1" applyAlignment="1" applyProtection="1">
      <alignment horizontal="center" vertical="center" wrapText="1"/>
    </xf>
    <xf numFmtId="164" fontId="13" fillId="6" borderId="90" xfId="128" applyFont="1" applyFill="1" applyBorder="1" applyAlignment="1" applyProtection="1">
      <alignment horizontal="center" vertical="center" wrapText="1"/>
    </xf>
    <xf numFmtId="164" fontId="14" fillId="6" borderId="92" xfId="128" applyFont="1" applyFill="1" applyBorder="1" applyAlignment="1" applyProtection="1">
      <alignment horizontal="center" vertical="center"/>
    </xf>
    <xf numFmtId="164" fontId="14" fillId="6" borderId="113" xfId="128" applyFont="1" applyFill="1" applyBorder="1" applyAlignment="1" applyProtection="1">
      <alignment horizontal="center" vertical="center"/>
    </xf>
    <xf numFmtId="164" fontId="14" fillId="6" borderId="114" xfId="128" applyFont="1" applyFill="1" applyBorder="1" applyAlignment="1" applyProtection="1">
      <alignment horizontal="center" vertical="center"/>
    </xf>
    <xf numFmtId="164" fontId="14" fillId="6" borderId="116" xfId="128" applyFont="1" applyFill="1" applyBorder="1" applyAlignment="1" applyProtection="1">
      <alignment horizontal="center" vertical="center"/>
    </xf>
    <xf numFmtId="164" fontId="14" fillId="6" borderId="102" xfId="128" applyFont="1" applyFill="1" applyBorder="1" applyAlignment="1" applyProtection="1">
      <alignment horizontal="center" vertical="center"/>
    </xf>
    <xf numFmtId="164" fontId="14" fillId="6" borderId="104" xfId="128" applyFont="1" applyFill="1" applyBorder="1" applyAlignment="1" applyProtection="1">
      <alignment horizontal="center" vertical="center"/>
    </xf>
    <xf numFmtId="164" fontId="14" fillId="6" borderId="103" xfId="128" applyFont="1" applyFill="1" applyBorder="1" applyAlignment="1" applyProtection="1">
      <alignment horizontal="center" vertical="center"/>
    </xf>
    <xf numFmtId="164" fontId="14" fillId="6" borderId="108" xfId="128" applyFont="1" applyFill="1" applyBorder="1" applyAlignment="1" applyProtection="1">
      <alignment horizontal="center" vertical="center"/>
    </xf>
    <xf numFmtId="164" fontId="14" fillId="6" borderId="109" xfId="128" applyFont="1" applyFill="1" applyBorder="1" applyAlignment="1" applyProtection="1">
      <alignment horizontal="center" vertical="center"/>
    </xf>
    <xf numFmtId="164" fontId="13" fillId="6" borderId="101" xfId="128" applyFont="1" applyFill="1" applyBorder="1" applyAlignment="1" applyProtection="1">
      <alignment horizontal="center" vertical="center" wrapText="1"/>
    </xf>
    <xf numFmtId="164" fontId="13" fillId="6" borderId="104" xfId="128" applyFont="1" applyFill="1" applyBorder="1" applyAlignment="1" applyProtection="1">
      <alignment horizontal="center" vertical="center" wrapText="1"/>
    </xf>
    <xf numFmtId="164" fontId="14" fillId="7" borderId="85" xfId="128" applyFont="1" applyFill="1" applyBorder="1" applyAlignment="1" applyProtection="1">
      <alignment horizontal="center" vertical="center"/>
      <protection locked="0"/>
    </xf>
    <xf numFmtId="164" fontId="14" fillId="7" borderId="67" xfId="128" applyFont="1" applyFill="1" applyBorder="1" applyAlignment="1" applyProtection="1">
      <alignment horizontal="center" vertical="center"/>
      <protection locked="0"/>
    </xf>
    <xf numFmtId="164" fontId="14" fillId="6" borderId="115" xfId="128" applyFont="1" applyFill="1" applyBorder="1" applyAlignment="1" applyProtection="1">
      <alignment horizontal="center" vertical="center"/>
    </xf>
    <xf numFmtId="164" fontId="13" fillId="6" borderId="115" xfId="128" applyFont="1" applyFill="1" applyBorder="1" applyAlignment="1" applyProtection="1">
      <alignment horizontal="center" vertical="center"/>
    </xf>
    <xf numFmtId="164" fontId="13" fillId="6" borderId="116" xfId="128" applyFont="1" applyFill="1" applyBorder="1" applyAlignment="1" applyProtection="1">
      <alignment horizontal="center" vertical="center"/>
    </xf>
    <xf numFmtId="164" fontId="14" fillId="7" borderId="66" xfId="128" applyFont="1" applyFill="1" applyBorder="1" applyAlignment="1" applyProtection="1">
      <alignment horizontal="center" vertical="center"/>
      <protection locked="0"/>
    </xf>
    <xf numFmtId="164" fontId="14" fillId="7" borderId="73" xfId="128" applyFont="1" applyFill="1" applyBorder="1" applyAlignment="1" applyProtection="1">
      <alignment horizontal="center" vertical="center"/>
      <protection locked="0"/>
    </xf>
    <xf numFmtId="164" fontId="14" fillId="5" borderId="85" xfId="128" applyFont="1" applyFill="1" applyBorder="1" applyAlignment="1" applyProtection="1">
      <alignment horizontal="center" vertical="center"/>
    </xf>
    <xf numFmtId="164" fontId="14" fillId="5" borderId="67" xfId="128" applyFont="1" applyFill="1" applyBorder="1" applyAlignment="1" applyProtection="1">
      <alignment horizontal="center" vertical="center"/>
    </xf>
    <xf numFmtId="164" fontId="14" fillId="5" borderId="73" xfId="128" applyFont="1" applyFill="1" applyBorder="1" applyAlignment="1" applyProtection="1">
      <alignment horizontal="center" vertical="center"/>
    </xf>
    <xf numFmtId="1" fontId="14" fillId="0" borderId="79" xfId="0" applyNumberFormat="1" applyFont="1" applyFill="1" applyBorder="1" applyAlignment="1" applyProtection="1">
      <alignment horizontal="center" vertical="center"/>
    </xf>
    <xf numFmtId="1" fontId="14" fillId="0" borderId="126" xfId="0" applyNumberFormat="1" applyFont="1" applyFill="1" applyBorder="1" applyAlignment="1" applyProtection="1">
      <alignment horizontal="center" vertical="center"/>
    </xf>
    <xf numFmtId="0" fontId="14" fillId="0" borderId="125" xfId="0" applyNumberFormat="1" applyFont="1" applyFill="1" applyBorder="1" applyAlignment="1" applyProtection="1">
      <alignment horizontal="left" vertical="center"/>
    </xf>
    <xf numFmtId="0" fontId="14" fillId="0" borderId="127" xfId="0" applyNumberFormat="1" applyFont="1" applyFill="1" applyBorder="1" applyAlignment="1" applyProtection="1">
      <alignment horizontal="left" vertical="center"/>
    </xf>
    <xf numFmtId="164" fontId="14" fillId="7" borderId="120" xfId="128" applyFont="1" applyFill="1" applyBorder="1" applyAlignment="1" applyProtection="1">
      <alignment horizontal="center" vertical="center"/>
      <protection locked="0"/>
    </xf>
    <xf numFmtId="164" fontId="14" fillId="7" borderId="121" xfId="128" applyFont="1" applyFill="1" applyBorder="1" applyAlignment="1" applyProtection="1">
      <alignment horizontal="center" vertical="center"/>
      <protection locked="0"/>
    </xf>
    <xf numFmtId="164" fontId="14" fillId="7" borderId="113" xfId="128" applyFont="1" applyFill="1" applyBorder="1" applyAlignment="1" applyProtection="1">
      <alignment horizontal="center" vertical="center"/>
      <protection locked="0"/>
    </xf>
    <xf numFmtId="164" fontId="14" fillId="7" borderId="114" xfId="128" applyFont="1" applyFill="1" applyBorder="1" applyAlignment="1" applyProtection="1">
      <alignment horizontal="center" vertical="center"/>
      <protection locked="0"/>
    </xf>
    <xf numFmtId="164" fontId="14" fillId="5" borderId="78" xfId="128" applyFont="1" applyFill="1" applyBorder="1" applyAlignment="1" applyProtection="1">
      <alignment horizontal="center" vertical="center"/>
    </xf>
    <xf numFmtId="164" fontId="14" fillId="5" borderId="94" xfId="128" applyFont="1" applyFill="1" applyBorder="1" applyAlignment="1" applyProtection="1">
      <alignment horizontal="center" vertical="center"/>
    </xf>
    <xf numFmtId="164" fontId="14" fillId="6" borderId="120" xfId="128" applyFont="1" applyFill="1" applyBorder="1" applyAlignment="1" applyProtection="1">
      <alignment horizontal="center" vertical="center"/>
    </xf>
    <xf numFmtId="164" fontId="14" fillId="6" borderId="121" xfId="128" applyFont="1" applyFill="1" applyBorder="1" applyAlignment="1" applyProtection="1">
      <alignment horizontal="center" vertical="center"/>
    </xf>
    <xf numFmtId="164" fontId="14" fillId="7" borderId="116" xfId="128" applyFont="1" applyFill="1" applyBorder="1" applyAlignment="1" applyProtection="1">
      <alignment horizontal="center" vertical="center"/>
      <protection locked="0"/>
    </xf>
    <xf numFmtId="1" fontId="14" fillId="0" borderId="81" xfId="0" applyNumberFormat="1" applyFont="1" applyFill="1" applyBorder="1" applyAlignment="1" applyProtection="1">
      <alignment horizontal="center" vertical="center"/>
    </xf>
    <xf numFmtId="0" fontId="14" fillId="0" borderId="100" xfId="0" applyNumberFormat="1" applyFont="1" applyFill="1" applyBorder="1" applyAlignment="1" applyProtection="1">
      <alignment horizontal="left" vertical="center"/>
    </xf>
    <xf numFmtId="164" fontId="14" fillId="7" borderId="122" xfId="128" applyFont="1" applyFill="1" applyBorder="1" applyAlignment="1" applyProtection="1">
      <alignment horizontal="center" vertical="center"/>
      <protection locked="0"/>
    </xf>
    <xf numFmtId="164" fontId="14" fillId="5" borderId="80" xfId="128" applyFont="1" applyFill="1" applyBorder="1" applyAlignment="1" applyProtection="1">
      <alignment horizontal="center" vertical="center"/>
    </xf>
    <xf numFmtId="164" fontId="14" fillId="6" borderId="122" xfId="128" applyFont="1" applyFill="1" applyBorder="1" applyAlignment="1" applyProtection="1">
      <alignment horizontal="center" vertical="center"/>
    </xf>
    <xf numFmtId="164" fontId="14" fillId="7" borderId="91" xfId="128" applyFont="1" applyFill="1" applyBorder="1" applyAlignment="1" applyProtection="1">
      <alignment horizontal="center" vertical="center"/>
      <protection locked="0"/>
    </xf>
    <xf numFmtId="164" fontId="14" fillId="7" borderId="90" xfId="128" applyFont="1" applyFill="1" applyBorder="1" applyAlignment="1" applyProtection="1">
      <alignment horizontal="center" vertical="center"/>
      <protection locked="0"/>
    </xf>
    <xf numFmtId="164" fontId="14" fillId="7" borderId="108" xfId="128" applyFont="1" applyFill="1" applyBorder="1" applyAlignment="1" applyProtection="1">
      <alignment horizontal="center" vertical="center"/>
      <protection locked="0"/>
    </xf>
    <xf numFmtId="164" fontId="14" fillId="7" borderId="110" xfId="128" applyFont="1" applyFill="1" applyBorder="1" applyAlignment="1" applyProtection="1">
      <alignment horizontal="center" vertical="center"/>
      <protection locked="0"/>
    </xf>
    <xf numFmtId="164" fontId="13" fillId="7" borderId="85" xfId="128" applyFont="1" applyFill="1" applyBorder="1" applyAlignment="1" applyProtection="1">
      <alignment horizontal="center" vertical="center" wrapText="1"/>
      <protection locked="0"/>
    </xf>
    <xf numFmtId="164" fontId="13" fillId="7" borderId="73" xfId="128" applyFont="1" applyFill="1" applyBorder="1" applyAlignment="1" applyProtection="1">
      <alignment horizontal="center" vertical="center" wrapText="1"/>
      <protection locked="0"/>
    </xf>
    <xf numFmtId="164" fontId="13" fillId="7" borderId="102" xfId="128" applyFont="1" applyFill="1" applyBorder="1" applyAlignment="1" applyProtection="1">
      <alignment horizontal="center" vertical="center" wrapText="1"/>
      <protection locked="0"/>
    </xf>
    <xf numFmtId="164" fontId="13" fillId="7" borderId="104" xfId="128" applyFont="1" applyFill="1" applyBorder="1" applyAlignment="1" applyProtection="1">
      <alignment horizontal="center" vertical="center" wrapText="1"/>
      <protection locked="0"/>
    </xf>
    <xf numFmtId="164" fontId="13" fillId="7" borderId="107" xfId="128" applyFont="1" applyFill="1" applyBorder="1" applyAlignment="1" applyProtection="1">
      <alignment horizontal="center" vertical="center" wrapText="1"/>
      <protection locked="0"/>
    </xf>
    <xf numFmtId="164" fontId="13" fillId="7" borderId="110" xfId="128" applyFont="1" applyFill="1" applyBorder="1" applyAlignment="1" applyProtection="1">
      <alignment horizontal="center" vertical="center" wrapText="1"/>
      <protection locked="0"/>
    </xf>
    <xf numFmtId="164" fontId="13" fillId="6" borderId="113" xfId="128" applyFont="1" applyFill="1" applyBorder="1" applyAlignment="1" applyProtection="1">
      <alignment horizontal="center" vertical="center" wrapText="1"/>
    </xf>
    <xf numFmtId="164" fontId="13" fillId="6" borderId="116" xfId="128" applyFont="1" applyFill="1" applyBorder="1" applyAlignment="1" applyProtection="1">
      <alignment horizontal="center" vertical="center" wrapText="1"/>
    </xf>
    <xf numFmtId="0" fontId="14" fillId="0" borderId="125" xfId="0" applyNumberFormat="1" applyFont="1" applyFill="1" applyBorder="1" applyAlignment="1" applyProtection="1">
      <alignment horizontal="center" vertical="center"/>
    </xf>
    <xf numFmtId="0" fontId="14" fillId="0" borderId="100" xfId="0" applyNumberFormat="1" applyFont="1" applyFill="1" applyBorder="1" applyAlignment="1" applyProtection="1">
      <alignment horizontal="center" vertical="center"/>
    </xf>
    <xf numFmtId="164" fontId="14" fillId="7" borderId="119" xfId="128" applyFont="1" applyFill="1" applyBorder="1" applyAlignment="1" applyProtection="1">
      <alignment horizontal="center" vertical="center"/>
      <protection locked="0"/>
    </xf>
    <xf numFmtId="164" fontId="14" fillId="7" borderId="115" xfId="128" applyFont="1" applyFill="1" applyBorder="1" applyAlignment="1" applyProtection="1">
      <alignment horizontal="center" vertical="center"/>
      <protection locked="0"/>
    </xf>
    <xf numFmtId="164" fontId="13" fillId="7" borderId="113" xfId="128" applyFont="1" applyFill="1" applyBorder="1" applyAlignment="1" applyProtection="1">
      <alignment horizontal="center" vertical="center" wrapText="1"/>
      <protection locked="0"/>
    </xf>
    <xf numFmtId="164" fontId="13" fillId="7" borderId="116" xfId="128" applyFont="1" applyFill="1" applyBorder="1" applyAlignment="1" applyProtection="1">
      <alignment horizontal="center" vertical="center" wrapText="1"/>
      <protection locked="0"/>
    </xf>
    <xf numFmtId="164" fontId="14" fillId="7" borderId="120" xfId="128" applyFont="1" applyFill="1" applyBorder="1" applyAlignment="1" applyProtection="1">
      <alignment horizontal="center" vertical="center"/>
    </xf>
    <xf numFmtId="164" fontId="14" fillId="7" borderId="122" xfId="128" applyFont="1" applyFill="1" applyBorder="1" applyAlignment="1" applyProtection="1">
      <alignment horizontal="center" vertical="center"/>
    </xf>
    <xf numFmtId="164" fontId="14" fillId="7" borderId="113" xfId="128" applyFont="1" applyFill="1" applyBorder="1" applyAlignment="1" applyProtection="1">
      <alignment horizontal="center" vertical="center"/>
    </xf>
    <xf numFmtId="164" fontId="14" fillId="7" borderId="116" xfId="128" applyFont="1" applyFill="1" applyBorder="1" applyAlignment="1" applyProtection="1">
      <alignment horizontal="center" vertical="center"/>
    </xf>
    <xf numFmtId="164" fontId="14" fillId="5" borderId="66" xfId="128" applyFont="1" applyFill="1" applyBorder="1" applyAlignment="1" applyProtection="1">
      <alignment horizontal="center" vertical="center"/>
    </xf>
    <xf numFmtId="0" fontId="9" fillId="6" borderId="75" xfId="0" applyFont="1" applyFill="1" applyBorder="1" applyAlignment="1" applyProtection="1">
      <alignment horizontal="center" vertical="center"/>
    </xf>
    <xf numFmtId="0" fontId="9" fillId="6" borderId="89" xfId="0" applyFont="1" applyFill="1" applyBorder="1" applyAlignment="1" applyProtection="1">
      <alignment horizontal="center" vertical="center"/>
    </xf>
    <xf numFmtId="0" fontId="26" fillId="3" borderId="75" xfId="0" applyNumberFormat="1" applyFont="1" applyFill="1" applyBorder="1" applyAlignment="1" applyProtection="1">
      <alignment horizontal="center" vertical="center" wrapText="1"/>
    </xf>
    <xf numFmtId="0" fontId="26" fillId="3" borderId="88" xfId="0" applyNumberFormat="1" applyFont="1" applyFill="1" applyBorder="1" applyAlignment="1" applyProtection="1">
      <alignment horizontal="center" vertical="center" wrapText="1"/>
    </xf>
    <xf numFmtId="0" fontId="26" fillId="3" borderId="89" xfId="0" applyNumberFormat="1" applyFont="1" applyFill="1" applyBorder="1" applyAlignment="1" applyProtection="1">
      <alignment horizontal="center" vertical="center" wrapText="1"/>
    </xf>
    <xf numFmtId="1" fontId="14" fillId="0" borderId="9" xfId="0" applyNumberFormat="1" applyFont="1" applyFill="1" applyBorder="1" applyAlignment="1" applyProtection="1">
      <alignment horizontal="center" vertical="center"/>
    </xf>
    <xf numFmtId="1" fontId="14" fillId="0" borderId="100" xfId="0" applyNumberFormat="1" applyFont="1" applyFill="1" applyBorder="1" applyAlignment="1" applyProtection="1">
      <alignment horizontal="center" vertical="center"/>
    </xf>
    <xf numFmtId="0" fontId="14" fillId="0" borderId="77" xfId="0" applyNumberFormat="1" applyFont="1" applyFill="1" applyBorder="1" applyAlignment="1" applyProtection="1">
      <alignment horizontal="left" vertical="center"/>
    </xf>
    <xf numFmtId="0" fontId="14" fillId="0" borderId="80" xfId="0" applyNumberFormat="1" applyFont="1" applyFill="1" applyBorder="1" applyAlignment="1" applyProtection="1">
      <alignment horizontal="left" vertical="center"/>
    </xf>
    <xf numFmtId="164" fontId="14" fillId="5" borderId="77" xfId="128" applyFont="1" applyFill="1" applyBorder="1" applyAlignment="1" applyProtection="1">
      <alignment horizontal="center" vertical="center"/>
    </xf>
    <xf numFmtId="0" fontId="9" fillId="6" borderId="87" xfId="0" applyFont="1" applyFill="1" applyBorder="1" applyAlignment="1" applyProtection="1">
      <alignment horizontal="center" vertical="center"/>
    </xf>
    <xf numFmtId="0" fontId="9" fillId="6" borderId="88" xfId="0" applyFont="1" applyFill="1" applyBorder="1" applyAlignment="1" applyProtection="1">
      <alignment horizontal="center" vertical="center"/>
    </xf>
    <xf numFmtId="0" fontId="6" fillId="0" borderId="6"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37" fontId="10" fillId="0" borderId="6" xfId="129" applyFont="1" applyBorder="1" applyAlignment="1" applyProtection="1">
      <alignment horizontal="center" vertical="center"/>
    </xf>
    <xf numFmtId="37" fontId="10" fillId="0" borderId="16" xfId="129" applyFont="1" applyBorder="1" applyAlignment="1" applyProtection="1">
      <alignment horizontal="center" vertical="center"/>
    </xf>
    <xf numFmtId="37" fontId="10" fillId="0" borderId="7" xfId="129"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7" xfId="0" applyFont="1" applyBorder="1" applyAlignment="1" applyProtection="1">
      <alignment horizontal="center" vertical="center"/>
    </xf>
    <xf numFmtId="1" fontId="8" fillId="0" borderId="1" xfId="0" applyNumberFormat="1" applyFont="1" applyBorder="1" applyAlignment="1" applyProtection="1">
      <alignment horizontal="center"/>
    </xf>
    <xf numFmtId="1" fontId="8" fillId="0" borderId="1" xfId="0" applyNumberFormat="1" applyFont="1" applyBorder="1" applyAlignment="1" applyProtection="1">
      <alignment horizontal="center" vertical="center"/>
    </xf>
    <xf numFmtId="164" fontId="14" fillId="6" borderId="101" xfId="128" applyFont="1" applyFill="1" applyBorder="1" applyAlignment="1" applyProtection="1">
      <alignment horizontal="center" vertical="center"/>
    </xf>
    <xf numFmtId="0" fontId="10" fillId="0" borderId="4" xfId="131" applyFont="1" applyBorder="1" applyAlignment="1" applyProtection="1">
      <alignment horizontal="left" vertical="center"/>
      <protection locked="0"/>
    </xf>
    <xf numFmtId="0" fontId="10" fillId="0" borderId="37" xfId="131" applyFont="1" applyBorder="1" applyAlignment="1" applyProtection="1">
      <alignment horizontal="left" vertical="center"/>
      <protection locked="0"/>
    </xf>
    <xf numFmtId="0" fontId="10" fillId="0" borderId="71" xfId="131" applyFont="1" applyBorder="1" applyAlignment="1" applyProtection="1">
      <alignment horizontal="left" vertical="center"/>
      <protection locked="0"/>
    </xf>
    <xf numFmtId="0" fontId="10" fillId="0" borderId="5" xfId="131" applyFont="1" applyBorder="1" applyAlignment="1" applyProtection="1">
      <alignment horizontal="left" vertical="center"/>
      <protection locked="0"/>
    </xf>
    <xf numFmtId="0" fontId="10" fillId="0" borderId="48" xfId="131" applyFont="1" applyBorder="1" applyAlignment="1" applyProtection="1">
      <alignment horizontal="left" vertical="center"/>
      <protection locked="0"/>
    </xf>
    <xf numFmtId="0" fontId="10" fillId="0" borderId="70" xfId="131" applyFont="1" applyBorder="1" applyAlignment="1" applyProtection="1">
      <alignment horizontal="left" vertical="center"/>
      <protection locked="0"/>
    </xf>
    <xf numFmtId="3" fontId="10" fillId="0" borderId="4" xfId="131" applyNumberFormat="1" applyFont="1" applyBorder="1" applyAlignment="1" applyProtection="1">
      <alignment horizontal="right" vertical="center"/>
      <protection locked="0"/>
    </xf>
    <xf numFmtId="3" fontId="10" fillId="0" borderId="37" xfId="131" applyNumberFormat="1" applyFont="1" applyBorder="1" applyAlignment="1" applyProtection="1">
      <alignment horizontal="right" vertical="center"/>
      <protection locked="0"/>
    </xf>
    <xf numFmtId="3" fontId="10" fillId="0" borderId="71" xfId="131" applyNumberFormat="1" applyFont="1" applyBorder="1" applyAlignment="1" applyProtection="1">
      <alignment horizontal="right" vertical="center"/>
      <protection locked="0"/>
    </xf>
    <xf numFmtId="3" fontId="10" fillId="0" borderId="5" xfId="131" applyNumberFormat="1" applyFont="1" applyBorder="1" applyAlignment="1" applyProtection="1">
      <alignment horizontal="right" vertical="center"/>
      <protection locked="0"/>
    </xf>
    <xf numFmtId="3" fontId="10" fillId="0" borderId="48" xfId="131" applyNumberFormat="1" applyFont="1" applyBorder="1" applyAlignment="1" applyProtection="1">
      <alignment horizontal="right" vertical="center"/>
      <protection locked="0"/>
    </xf>
    <xf numFmtId="3" fontId="10" fillId="0" borderId="70" xfId="131" applyNumberFormat="1" applyFont="1" applyBorder="1" applyAlignment="1" applyProtection="1">
      <alignment horizontal="right" vertical="center"/>
      <protection locked="0"/>
    </xf>
    <xf numFmtId="0" fontId="7" fillId="0" borderId="4" xfId="131" applyFont="1" applyBorder="1" applyAlignment="1" applyProtection="1">
      <alignment horizontal="left" vertical="center"/>
      <protection locked="0"/>
    </xf>
    <xf numFmtId="0" fontId="7" fillId="0" borderId="37" xfId="131" applyFont="1" applyBorder="1" applyAlignment="1" applyProtection="1">
      <alignment horizontal="left" vertical="center"/>
      <protection locked="0"/>
    </xf>
    <xf numFmtId="0" fontId="7" fillId="0" borderId="71" xfId="131" applyFont="1" applyBorder="1" applyAlignment="1" applyProtection="1">
      <alignment horizontal="left" vertical="center"/>
      <protection locked="0"/>
    </xf>
    <xf numFmtId="0" fontId="7" fillId="0" borderId="5" xfId="131" applyFont="1" applyBorder="1" applyAlignment="1" applyProtection="1">
      <alignment horizontal="left" vertical="center"/>
      <protection locked="0"/>
    </xf>
    <xf numFmtId="0" fontId="7" fillId="0" borderId="48" xfId="131" applyFont="1" applyBorder="1" applyAlignment="1" applyProtection="1">
      <alignment horizontal="left" vertical="center"/>
      <protection locked="0"/>
    </xf>
    <xf numFmtId="0" fontId="7" fillId="0" borderId="70" xfId="131" applyFont="1" applyBorder="1" applyAlignment="1" applyProtection="1">
      <alignment horizontal="left" vertical="center"/>
      <protection locked="0"/>
    </xf>
    <xf numFmtId="3" fontId="7" fillId="0" borderId="4" xfId="131" applyNumberFormat="1" applyFont="1" applyBorder="1" applyAlignment="1" applyProtection="1">
      <alignment horizontal="right" vertical="center"/>
      <protection locked="0"/>
    </xf>
    <xf numFmtId="3" fontId="7" fillId="0" borderId="37" xfId="131" applyNumberFormat="1" applyFont="1" applyBorder="1" applyAlignment="1" applyProtection="1">
      <alignment horizontal="right" vertical="center"/>
      <protection locked="0"/>
    </xf>
    <xf numFmtId="3" fontId="7" fillId="0" borderId="71" xfId="131" applyNumberFormat="1" applyFont="1" applyBorder="1" applyAlignment="1" applyProtection="1">
      <alignment horizontal="right" vertical="center"/>
      <protection locked="0"/>
    </xf>
    <xf numFmtId="3" fontId="7" fillId="0" borderId="5" xfId="131" applyNumberFormat="1" applyFont="1" applyBorder="1" applyAlignment="1" applyProtection="1">
      <alignment horizontal="right" vertical="center"/>
      <protection locked="0"/>
    </xf>
    <xf numFmtId="3" fontId="7" fillId="0" borderId="48" xfId="131" applyNumberFormat="1" applyFont="1" applyBorder="1" applyAlignment="1" applyProtection="1">
      <alignment horizontal="right" vertical="center"/>
      <protection locked="0"/>
    </xf>
    <xf numFmtId="3" fontId="7" fillId="0" borderId="70" xfId="131" applyNumberFormat="1" applyFont="1" applyBorder="1" applyAlignment="1" applyProtection="1">
      <alignment horizontal="right" vertical="center"/>
      <protection locked="0"/>
    </xf>
    <xf numFmtId="3" fontId="7" fillId="0" borderId="4" xfId="128" applyNumberFormat="1" applyFont="1" applyBorder="1" applyAlignment="1" applyProtection="1">
      <alignment horizontal="right" vertical="center"/>
      <protection locked="0"/>
    </xf>
    <xf numFmtId="3" fontId="7" fillId="0" borderId="37" xfId="128" applyNumberFormat="1" applyFont="1" applyBorder="1" applyAlignment="1" applyProtection="1">
      <alignment horizontal="right" vertical="center"/>
      <protection locked="0"/>
    </xf>
    <xf numFmtId="3" fontId="7" fillId="0" borderId="71" xfId="128" applyNumberFormat="1" applyFont="1" applyBorder="1" applyAlignment="1" applyProtection="1">
      <alignment horizontal="right" vertical="center"/>
      <protection locked="0"/>
    </xf>
    <xf numFmtId="3" fontId="7" fillId="0" borderId="5" xfId="128" applyNumberFormat="1" applyFont="1" applyBorder="1" applyAlignment="1" applyProtection="1">
      <alignment horizontal="right" vertical="center"/>
      <protection locked="0"/>
    </xf>
    <xf numFmtId="3" fontId="7" fillId="0" borderId="48" xfId="128" applyNumberFormat="1" applyFont="1" applyBorder="1" applyAlignment="1" applyProtection="1">
      <alignment horizontal="right" vertical="center"/>
      <protection locked="0"/>
    </xf>
    <xf numFmtId="3" fontId="7" fillId="0" borderId="70" xfId="128" applyNumberFormat="1" applyFont="1" applyBorder="1" applyAlignment="1" applyProtection="1">
      <alignment horizontal="right" vertical="center"/>
      <protection locked="0"/>
    </xf>
    <xf numFmtId="3" fontId="10" fillId="0" borderId="4" xfId="128" applyNumberFormat="1" applyFont="1" applyBorder="1" applyAlignment="1" applyProtection="1">
      <alignment horizontal="right" vertical="center"/>
      <protection locked="0"/>
    </xf>
    <xf numFmtId="3" fontId="10" fillId="0" borderId="37" xfId="128" applyNumberFormat="1" applyFont="1" applyBorder="1" applyAlignment="1" applyProtection="1">
      <alignment horizontal="right" vertical="center"/>
      <protection locked="0"/>
    </xf>
    <xf numFmtId="3" fontId="10" fillId="0" borderId="71" xfId="128" applyNumberFormat="1" applyFont="1" applyBorder="1" applyAlignment="1" applyProtection="1">
      <alignment horizontal="right" vertical="center"/>
      <protection locked="0"/>
    </xf>
    <xf numFmtId="3" fontId="10" fillId="0" borderId="5" xfId="128" applyNumberFormat="1" applyFont="1" applyBorder="1" applyAlignment="1" applyProtection="1">
      <alignment horizontal="right" vertical="center"/>
      <protection locked="0"/>
    </xf>
    <xf numFmtId="3" fontId="10" fillId="0" borderId="48" xfId="128" applyNumberFormat="1" applyFont="1" applyBorder="1" applyAlignment="1" applyProtection="1">
      <alignment horizontal="right" vertical="center"/>
      <protection locked="0"/>
    </xf>
    <xf numFmtId="3" fontId="10" fillId="0" borderId="70" xfId="128" applyNumberFormat="1" applyFont="1" applyBorder="1" applyAlignment="1" applyProtection="1">
      <alignment horizontal="right" vertical="center"/>
      <protection locked="0"/>
    </xf>
    <xf numFmtId="0" fontId="7" fillId="0" borderId="48" xfId="131" applyFont="1" applyBorder="1" applyAlignment="1" applyProtection="1">
      <alignment horizontal="center"/>
      <protection locked="0"/>
    </xf>
    <xf numFmtId="0" fontId="9" fillId="9" borderId="4" xfId="131" applyFont="1" applyFill="1" applyBorder="1" applyAlignment="1" applyProtection="1">
      <alignment horizontal="center" vertical="center"/>
      <protection locked="0"/>
    </xf>
    <xf numFmtId="0" fontId="9" fillId="9" borderId="37" xfId="131" applyFont="1" applyFill="1" applyBorder="1" applyAlignment="1" applyProtection="1">
      <alignment horizontal="center" vertical="center"/>
      <protection locked="0"/>
    </xf>
    <xf numFmtId="0" fontId="9" fillId="9" borderId="71" xfId="131" applyFont="1" applyFill="1" applyBorder="1" applyAlignment="1" applyProtection="1">
      <alignment horizontal="center" vertical="center"/>
      <protection locked="0"/>
    </xf>
    <xf numFmtId="0" fontId="9" fillId="9" borderId="47" xfId="131" applyFont="1" applyFill="1" applyBorder="1" applyAlignment="1" applyProtection="1">
      <alignment horizontal="center" vertical="center"/>
      <protection locked="0"/>
    </xf>
    <xf numFmtId="0" fontId="9" fillId="9" borderId="0" xfId="131" applyFont="1" applyFill="1" applyAlignment="1" applyProtection="1">
      <alignment horizontal="center" vertical="center"/>
      <protection locked="0"/>
    </xf>
    <xf numFmtId="0" fontId="9" fillId="9" borderId="69" xfId="131" applyFont="1" applyFill="1" applyBorder="1" applyAlignment="1" applyProtection="1">
      <alignment horizontal="center" vertical="center"/>
      <protection locked="0"/>
    </xf>
    <xf numFmtId="0" fontId="9" fillId="9" borderId="5" xfId="131" applyFont="1" applyFill="1" applyBorder="1" applyAlignment="1" applyProtection="1">
      <alignment horizontal="center" vertical="center"/>
      <protection locked="0"/>
    </xf>
    <xf numFmtId="0" fontId="9" fillId="9" borderId="48" xfId="131" applyFont="1" applyFill="1" applyBorder="1" applyAlignment="1" applyProtection="1">
      <alignment horizontal="center" vertical="center"/>
      <protection locked="0"/>
    </xf>
    <xf numFmtId="0" fontId="9" fillId="9" borderId="70" xfId="131" applyFont="1" applyFill="1" applyBorder="1" applyAlignment="1" applyProtection="1">
      <alignment horizontal="center" vertical="center"/>
      <protection locked="0"/>
    </xf>
    <xf numFmtId="0" fontId="9" fillId="17" borderId="6" xfId="131" applyFont="1" applyFill="1" applyBorder="1" applyAlignment="1" applyProtection="1">
      <alignment horizontal="center" vertical="center"/>
      <protection locked="0"/>
    </xf>
    <xf numFmtId="0" fontId="9" fillId="17" borderId="16" xfId="131" applyFont="1" applyFill="1" applyBorder="1" applyAlignment="1" applyProtection="1">
      <alignment horizontal="center" vertical="center"/>
      <protection locked="0"/>
    </xf>
    <xf numFmtId="0" fontId="9" fillId="17" borderId="7" xfId="131" applyFont="1" applyFill="1" applyBorder="1" applyAlignment="1" applyProtection="1">
      <alignment horizontal="center" vertical="center"/>
      <protection locked="0"/>
    </xf>
    <xf numFmtId="0" fontId="9" fillId="18" borderId="4" xfId="131" applyFont="1" applyFill="1" applyBorder="1" applyAlignment="1" applyProtection="1">
      <alignment horizontal="center" vertical="center"/>
      <protection locked="0"/>
    </xf>
    <xf numFmtId="0" fontId="9" fillId="18" borderId="37" xfId="131" applyFont="1" applyFill="1" applyBorder="1" applyAlignment="1" applyProtection="1">
      <alignment horizontal="center" vertical="center"/>
      <protection locked="0"/>
    </xf>
    <xf numFmtId="0" fontId="9" fillId="18" borderId="71" xfId="131" applyFont="1" applyFill="1" applyBorder="1" applyAlignment="1" applyProtection="1">
      <alignment horizontal="center" vertical="center"/>
      <protection locked="0"/>
    </xf>
    <xf numFmtId="0" fontId="9" fillId="18" borderId="47" xfId="131" applyFont="1" applyFill="1" applyBorder="1" applyAlignment="1" applyProtection="1">
      <alignment horizontal="center" vertical="center"/>
      <protection locked="0"/>
    </xf>
    <xf numFmtId="0" fontId="9" fillId="18" borderId="0" xfId="131" applyFont="1" applyFill="1" applyAlignment="1" applyProtection="1">
      <alignment horizontal="center" vertical="center"/>
      <protection locked="0"/>
    </xf>
    <xf numFmtId="0" fontId="9" fillId="18" borderId="69" xfId="131" applyFont="1" applyFill="1" applyBorder="1" applyAlignment="1" applyProtection="1">
      <alignment horizontal="center" vertical="center"/>
      <protection locked="0"/>
    </xf>
    <xf numFmtId="0" fontId="9" fillId="18" borderId="5" xfId="131" applyFont="1" applyFill="1" applyBorder="1" applyAlignment="1" applyProtection="1">
      <alignment horizontal="center" vertical="center"/>
      <protection locked="0"/>
    </xf>
    <xf numFmtId="0" fontId="9" fillId="18" borderId="48" xfId="131" applyFont="1" applyFill="1" applyBorder="1" applyAlignment="1" applyProtection="1">
      <alignment horizontal="center" vertical="center"/>
      <protection locked="0"/>
    </xf>
    <xf numFmtId="0" fontId="9" fillId="18" borderId="70" xfId="131" applyFont="1" applyFill="1" applyBorder="1" applyAlignment="1" applyProtection="1">
      <alignment horizontal="center" vertical="center"/>
      <protection locked="0"/>
    </xf>
    <xf numFmtId="0" fontId="9" fillId="17" borderId="4" xfId="131" applyFont="1" applyFill="1" applyBorder="1" applyAlignment="1" applyProtection="1">
      <alignment horizontal="center" vertical="center"/>
      <protection locked="0"/>
    </xf>
    <xf numFmtId="0" fontId="9" fillId="17" borderId="37" xfId="131" applyFont="1" applyFill="1" applyBorder="1" applyAlignment="1" applyProtection="1">
      <alignment horizontal="center" vertical="center"/>
      <protection locked="0"/>
    </xf>
    <xf numFmtId="0" fontId="9" fillId="17" borderId="71" xfId="131" applyFont="1" applyFill="1" applyBorder="1" applyAlignment="1" applyProtection="1">
      <alignment horizontal="center" vertical="center"/>
      <protection locked="0"/>
    </xf>
    <xf numFmtId="0" fontId="9" fillId="17" borderId="47" xfId="131" applyFont="1" applyFill="1" applyBorder="1" applyAlignment="1" applyProtection="1">
      <alignment horizontal="center" vertical="center"/>
      <protection locked="0"/>
    </xf>
    <xf numFmtId="0" fontId="9" fillId="17" borderId="0" xfId="131" applyFont="1" applyFill="1" applyAlignment="1" applyProtection="1">
      <alignment horizontal="center" vertical="center"/>
      <protection locked="0"/>
    </xf>
    <xf numFmtId="0" fontId="9" fillId="17" borderId="69" xfId="131" applyFont="1" applyFill="1" applyBorder="1" applyAlignment="1" applyProtection="1">
      <alignment horizontal="center" vertical="center"/>
      <protection locked="0"/>
    </xf>
    <xf numFmtId="0" fontId="9" fillId="17" borderId="5" xfId="131" applyFont="1" applyFill="1" applyBorder="1" applyAlignment="1" applyProtection="1">
      <alignment horizontal="center" vertical="center"/>
      <protection locked="0"/>
    </xf>
    <xf numFmtId="0" fontId="9" fillId="17" borderId="48" xfId="131" applyFont="1" applyFill="1" applyBorder="1" applyAlignment="1" applyProtection="1">
      <alignment horizontal="center" vertical="center"/>
      <protection locked="0"/>
    </xf>
    <xf numFmtId="0" fontId="9" fillId="17" borderId="70" xfId="131" applyFont="1" applyFill="1" applyBorder="1" applyAlignment="1" applyProtection="1">
      <alignment horizontal="center" vertical="center"/>
      <protection locked="0"/>
    </xf>
    <xf numFmtId="0" fontId="9" fillId="9" borderId="2" xfId="0" applyFont="1" applyFill="1" applyBorder="1" applyAlignment="1" applyProtection="1">
      <alignment horizontal="center" vertical="center" wrapText="1"/>
      <protection locked="0"/>
    </xf>
    <xf numFmtId="0" fontId="9" fillId="9" borderId="152" xfId="0" applyFont="1" applyFill="1" applyBorder="1" applyAlignment="1" applyProtection="1">
      <alignment horizontal="center" vertical="center" wrapText="1"/>
      <protection locked="0"/>
    </xf>
    <xf numFmtId="0" fontId="9" fillId="9" borderId="1" xfId="0" applyFont="1" applyFill="1" applyBorder="1" applyAlignment="1" applyProtection="1">
      <alignment horizontal="center" vertical="center" wrapText="1"/>
      <protection locked="0"/>
    </xf>
    <xf numFmtId="0" fontId="9" fillId="9" borderId="6" xfId="0" applyFont="1" applyFill="1" applyBorder="1" applyAlignment="1" applyProtection="1">
      <alignment horizontal="center" vertical="center" wrapText="1"/>
      <protection locked="0"/>
    </xf>
    <xf numFmtId="0" fontId="9" fillId="9" borderId="7" xfId="0" applyFont="1" applyFill="1" applyBorder="1" applyAlignment="1" applyProtection="1">
      <alignment horizontal="center" vertical="center" wrapText="1"/>
      <protection locked="0"/>
    </xf>
    <xf numFmtId="0" fontId="9" fillId="9" borderId="47" xfId="0" applyFont="1" applyFill="1" applyBorder="1" applyAlignment="1" applyProtection="1">
      <alignment horizontal="center" vertical="center" wrapText="1"/>
      <protection locked="0"/>
    </xf>
    <xf numFmtId="0" fontId="9" fillId="9" borderId="0" xfId="0" applyFont="1" applyFill="1" applyAlignment="1" applyProtection="1">
      <alignment horizontal="center" vertical="center" wrapText="1"/>
      <protection locked="0"/>
    </xf>
    <xf numFmtId="0" fontId="9" fillId="9" borderId="69" xfId="0" applyFont="1" applyFill="1" applyBorder="1" applyAlignment="1" applyProtection="1">
      <alignment horizontal="center" vertical="center" wrapText="1"/>
      <protection locked="0"/>
    </xf>
    <xf numFmtId="0" fontId="9" fillId="9" borderId="170" xfId="0" applyFont="1" applyFill="1" applyBorder="1" applyAlignment="1" applyProtection="1">
      <alignment horizontal="center" vertical="center" wrapText="1"/>
      <protection locked="0"/>
    </xf>
    <xf numFmtId="0" fontId="9" fillId="9" borderId="162" xfId="0" applyFont="1" applyFill="1" applyBorder="1" applyAlignment="1" applyProtection="1">
      <alignment horizontal="center" vertical="center" wrapText="1"/>
      <protection locked="0"/>
    </xf>
    <xf numFmtId="0" fontId="9" fillId="9" borderId="6" xfId="0" applyFont="1" applyFill="1" applyBorder="1" applyAlignment="1" applyProtection="1">
      <alignment horizontal="center" vertical="center"/>
      <protection locked="0"/>
    </xf>
    <xf numFmtId="0" fontId="9" fillId="9" borderId="16" xfId="0" applyFont="1" applyFill="1" applyBorder="1" applyAlignment="1" applyProtection="1">
      <alignment horizontal="center" vertical="center"/>
      <protection locked="0"/>
    </xf>
    <xf numFmtId="0" fontId="9" fillId="9" borderId="7" xfId="0" applyFont="1" applyFill="1" applyBorder="1" applyAlignment="1" applyProtection="1">
      <alignment horizontal="center" vertical="center"/>
      <protection locked="0"/>
    </xf>
    <xf numFmtId="0" fontId="9" fillId="9" borderId="16" xfId="0" applyFont="1" applyFill="1" applyBorder="1" applyAlignment="1" applyProtection="1">
      <alignment horizontal="center" vertical="center" wrapText="1"/>
      <protection locked="0"/>
    </xf>
    <xf numFmtId="0" fontId="9" fillId="9" borderId="161" xfId="0" applyFont="1" applyFill="1" applyBorder="1" applyAlignment="1" applyProtection="1">
      <alignment horizontal="center" vertical="center"/>
      <protection locked="0"/>
    </xf>
    <xf numFmtId="0" fontId="9" fillId="9" borderId="69" xfId="0" applyFont="1" applyFill="1" applyBorder="1" applyAlignment="1" applyProtection="1">
      <alignment horizontal="center" vertical="center"/>
      <protection locked="0"/>
    </xf>
    <xf numFmtId="0" fontId="9" fillId="9" borderId="232" xfId="0" applyFont="1" applyFill="1" applyBorder="1" applyAlignment="1" applyProtection="1">
      <alignment horizontal="center" vertical="center"/>
      <protection locked="0"/>
    </xf>
    <xf numFmtId="0" fontId="9" fillId="9" borderId="47" xfId="0" applyFont="1" applyFill="1" applyBorder="1" applyAlignment="1" applyProtection="1">
      <alignment horizontal="center" vertical="center"/>
      <protection locked="0"/>
    </xf>
    <xf numFmtId="0" fontId="9" fillId="9" borderId="147" xfId="0" applyFont="1" applyFill="1" applyBorder="1" applyAlignment="1" applyProtection="1">
      <alignment horizontal="center" vertical="center" wrapText="1"/>
      <protection locked="0"/>
    </xf>
    <xf numFmtId="0" fontId="9" fillId="9" borderId="48" xfId="0" applyFont="1" applyFill="1" applyBorder="1" applyAlignment="1" applyProtection="1">
      <alignment horizontal="center" vertical="center" wrapText="1"/>
      <protection locked="0"/>
    </xf>
    <xf numFmtId="0" fontId="9" fillId="9" borderId="70" xfId="0" applyFont="1" applyFill="1" applyBorder="1" applyAlignment="1" applyProtection="1">
      <alignment horizontal="center" vertical="center" wrapText="1"/>
      <protection locked="0"/>
    </xf>
    <xf numFmtId="0" fontId="9" fillId="9" borderId="148" xfId="0" applyFont="1" applyFill="1" applyBorder="1" applyAlignment="1" applyProtection="1">
      <alignment horizontal="center" vertical="center"/>
      <protection locked="0"/>
    </xf>
    <xf numFmtId="0" fontId="9" fillId="9" borderId="149" xfId="0" applyFont="1" applyFill="1" applyBorder="1" applyAlignment="1" applyProtection="1">
      <alignment horizontal="center" vertical="center"/>
      <protection locked="0"/>
    </xf>
    <xf numFmtId="0" fontId="9" fillId="9" borderId="150" xfId="0" applyFont="1" applyFill="1" applyBorder="1" applyAlignment="1" applyProtection="1">
      <alignment horizontal="center" vertical="center"/>
      <protection locked="0"/>
    </xf>
    <xf numFmtId="37" fontId="7" fillId="0" borderId="0" xfId="129" applyFont="1" applyAlignment="1" applyProtection="1">
      <alignment horizontal="center" vertical="center"/>
      <protection locked="0"/>
    </xf>
    <xf numFmtId="37" fontId="7" fillId="0" borderId="0" xfId="131" applyNumberFormat="1" applyFont="1" applyAlignment="1" applyProtection="1">
      <alignment horizontal="center"/>
      <protection locked="0"/>
    </xf>
    <xf numFmtId="1" fontId="8" fillId="0" borderId="1" xfId="0" applyNumberFormat="1" applyFont="1" applyBorder="1" applyAlignment="1" applyProtection="1">
      <alignment horizontal="center"/>
      <protection locked="0"/>
    </xf>
    <xf numFmtId="0" fontId="8" fillId="0" borderId="1" xfId="0" applyFont="1" applyBorder="1" applyAlignment="1" applyProtection="1">
      <alignment horizontal="center" vertical="center"/>
      <protection locked="0"/>
    </xf>
    <xf numFmtId="0" fontId="8" fillId="0" borderId="1" xfId="0" applyFont="1" applyBorder="1" applyAlignment="1" applyProtection="1">
      <alignment horizontal="center"/>
      <protection locked="0"/>
    </xf>
    <xf numFmtId="37" fontId="7" fillId="0" borderId="48" xfId="129" applyFont="1" applyBorder="1" applyAlignment="1" applyProtection="1">
      <alignment horizontal="center" vertical="center"/>
      <protection locked="0"/>
    </xf>
    <xf numFmtId="37" fontId="7" fillId="0" borderId="37" xfId="129" applyFont="1" applyBorder="1" applyAlignment="1" applyProtection="1">
      <alignment horizontal="center"/>
      <protection locked="0"/>
    </xf>
    <xf numFmtId="0" fontId="9" fillId="9" borderId="161" xfId="0" applyFont="1" applyFill="1" applyBorder="1" applyAlignment="1" applyProtection="1">
      <alignment horizontal="center" vertical="center" wrapText="1"/>
      <protection locked="0"/>
    </xf>
    <xf numFmtId="0" fontId="9" fillId="9" borderId="159" xfId="0" applyFont="1" applyFill="1" applyBorder="1" applyAlignment="1" applyProtection="1">
      <alignment horizontal="center" vertical="center" wrapText="1"/>
      <protection locked="0"/>
    </xf>
    <xf numFmtId="0" fontId="9" fillId="9" borderId="154" xfId="0" applyFont="1" applyFill="1" applyBorder="1" applyAlignment="1" applyProtection="1">
      <alignment horizontal="center" vertical="center" wrapText="1"/>
      <protection locked="0"/>
    </xf>
    <xf numFmtId="0" fontId="9" fillId="9" borderId="148" xfId="0" applyFont="1" applyFill="1" applyBorder="1" applyAlignment="1" applyProtection="1">
      <alignment horizontal="center" vertical="center" wrapText="1"/>
      <protection locked="0"/>
    </xf>
    <xf numFmtId="0" fontId="9" fillId="9" borderId="149" xfId="0" applyFont="1" applyFill="1" applyBorder="1" applyAlignment="1" applyProtection="1">
      <alignment horizontal="center" vertical="center" wrapText="1"/>
      <protection locked="0"/>
    </xf>
    <xf numFmtId="0" fontId="9" fillId="9" borderId="150" xfId="0" applyFont="1" applyFill="1" applyBorder="1" applyAlignment="1" applyProtection="1">
      <alignment horizontal="center" vertical="center" wrapText="1"/>
      <protection locked="0"/>
    </xf>
    <xf numFmtId="37" fontId="7" fillId="0" borderId="1" xfId="129" applyFont="1" applyBorder="1" applyAlignment="1" applyProtection="1">
      <alignment horizontal="center"/>
      <protection locked="0"/>
    </xf>
    <xf numFmtId="0" fontId="8" fillId="0" borderId="6"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cellXfs>
  <cellStyles count="132">
    <cellStyle name="20% - Énfasis1 2" xfId="2" xr:uid="{00000000-0005-0000-0000-000000000000}"/>
    <cellStyle name="40% - Énfasis2 2" xfId="6" xr:uid="{00000000-0005-0000-0000-000001000000}"/>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Hipervínculo visitado" xfId="90" builtinId="9" hidden="1"/>
    <cellStyle name="Hipervínculo visitado" xfId="91" builtinId="9" hidden="1"/>
    <cellStyle name="Hipervínculo visitado" xfId="92" builtinId="9" hidden="1"/>
    <cellStyle name="Hipervínculo visitado" xfId="93" builtinId="9" hidden="1"/>
    <cellStyle name="Hipervínculo visitado" xfId="94" builtinId="9" hidden="1"/>
    <cellStyle name="Hipervínculo visitado" xfId="95" builtinId="9" hidden="1"/>
    <cellStyle name="Hipervínculo visitado" xfId="96" builtinId="9" hidden="1"/>
    <cellStyle name="Hipervínculo visitado" xfId="97" builtinId="9" hidden="1"/>
    <cellStyle name="Hipervínculo visitado" xfId="98" builtinId="9" hidden="1"/>
    <cellStyle name="Hipervínculo visitado" xfId="99" builtinId="9" hidden="1"/>
    <cellStyle name="Hipervínculo visitado" xfId="100" builtinId="9" hidden="1"/>
    <cellStyle name="Hipervínculo visitado" xfId="101" builtinId="9" hidden="1"/>
    <cellStyle name="Hipervínculo visitado" xfId="102" builtinId="9" hidden="1"/>
    <cellStyle name="Hipervínculo visitado" xfId="103" builtinId="9" hidden="1"/>
    <cellStyle name="Hipervínculo visitado" xfId="104" builtinId="9" hidden="1"/>
    <cellStyle name="Hipervínculo visitado" xfId="105" builtinId="9" hidden="1"/>
    <cellStyle name="Hipervínculo visitado" xfId="106" builtinId="9" hidden="1"/>
    <cellStyle name="Hipervínculo visitado" xfId="107" builtinId="9" hidden="1"/>
    <cellStyle name="Hipervínculo visitado" xfId="108" builtinId="9" hidden="1"/>
    <cellStyle name="Hipervínculo visitado" xfId="109" builtinId="9" hidden="1"/>
    <cellStyle name="Hipervínculo visitado" xfId="110" builtinId="9" hidden="1"/>
    <cellStyle name="Hipervínculo visitado" xfId="111" builtinId="9" hidden="1"/>
    <cellStyle name="Hipervínculo visitado" xfId="112" builtinId="9" hidden="1"/>
    <cellStyle name="Hipervínculo visitado" xfId="113" builtinId="9" hidden="1"/>
    <cellStyle name="Hipervínculo visitado" xfId="114" builtinId="9" hidden="1"/>
    <cellStyle name="Hipervínculo visitado" xfId="115" builtinId="9" hidden="1"/>
    <cellStyle name="Hipervínculo visitado" xfId="116" builtinId="9" hidden="1"/>
    <cellStyle name="Hipervínculo visitado" xfId="117" builtinId="9" hidden="1"/>
    <cellStyle name="Hipervínculo visitado" xfId="118" builtinId="9" hidden="1"/>
    <cellStyle name="Hipervínculo visitado" xfId="119" builtinId="9" hidden="1"/>
    <cellStyle name="Hipervínculo visitado" xfId="120" builtinId="9" hidden="1"/>
    <cellStyle name="Hipervínculo visitado" xfId="121" builtinId="9" hidden="1"/>
    <cellStyle name="Hipervínculo visitado" xfId="122" builtinId="9" hidden="1"/>
    <cellStyle name="Hipervínculo visitado" xfId="123" builtinId="9" hidden="1"/>
    <cellStyle name="Hipervínculo visitado" xfId="124" builtinId="9" hidden="1"/>
    <cellStyle name="Hipervínculo visitado" xfId="125" builtinId="9" hidden="1"/>
    <cellStyle name="Hipervínculo visitado" xfId="126" builtinId="9" hidden="1"/>
    <cellStyle name="Millares" xfId="1" builtinId="3"/>
    <cellStyle name="Moneda" xfId="127" builtinId="4"/>
    <cellStyle name="Moneda [0]" xfId="128" builtinId="7"/>
    <cellStyle name="Nivel 4" xfId="130" xr:uid="{00000000-0005-0000-0000-00007B000000}"/>
    <cellStyle name="Normal" xfId="0" builtinId="0"/>
    <cellStyle name="Normal 2" xfId="3" xr:uid="{00000000-0005-0000-0000-00007D000000}"/>
    <cellStyle name="Normal 2 2" xfId="4" xr:uid="{00000000-0005-0000-0000-00007E000000}"/>
    <cellStyle name="Normal 2 2 2" xfId="7" xr:uid="{00000000-0005-0000-0000-00007F000000}"/>
    <cellStyle name="Normal 3" xfId="129" xr:uid="{00000000-0005-0000-0000-000080000000}"/>
    <cellStyle name="Normal 4" xfId="8" xr:uid="{00000000-0005-0000-0000-000081000000}"/>
    <cellStyle name="Normal 6" xfId="5" xr:uid="{00000000-0005-0000-0000-000082000000}"/>
    <cellStyle name="Normal_FORMATO" xfId="131" xr:uid="{1E2A36DA-3A88-4D50-B31B-EA9B13864741}"/>
  </cellStyles>
  <dxfs count="368">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2" formatCode="&quot;0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
      <numFmt numFmtId="172" formatCode="&quot;00&quot;0"/>
    </dxf>
    <dxf>
      <numFmt numFmtId="173" formatCode="&quot;0&quot;0"/>
    </dxf>
    <dxf>
      <numFmt numFmtId="173" formatCode="&quot;0&quot;0"/>
    </dxf>
  </dxfs>
  <tableStyles count="0" defaultTableStyle="TableStyleMedium2" defaultPivotStyle="PivotStyleLight16"/>
  <colors>
    <mruColors>
      <color rgb="FF790909"/>
      <color rgb="FF8D0B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304800</xdr:colOff>
      <xdr:row>9</xdr:row>
      <xdr:rowOff>127001</xdr:rowOff>
    </xdr:from>
    <xdr:to>
      <xdr:col>8</xdr:col>
      <xdr:colOff>952499</xdr:colOff>
      <xdr:row>13</xdr:row>
      <xdr:rowOff>119062</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614363" y="1829595"/>
          <a:ext cx="9982199" cy="563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eaLnBrk="1" fontAlgn="auto" latinLnBrk="0" hangingPunct="1"/>
          <a:r>
            <a:rPr lang="es-CO" sz="1000" b="1">
              <a:solidFill>
                <a:schemeClr val="dk1"/>
              </a:solidFill>
              <a:effectLst/>
              <a:latin typeface="+mn-lt"/>
              <a:ea typeface="+mn-ea"/>
              <a:cs typeface="+mn-cs"/>
            </a:rPr>
            <a:t>NOTA:</a:t>
          </a:r>
          <a:r>
            <a:rPr lang="es-CO" sz="1000" b="1" baseline="0">
              <a:solidFill>
                <a:schemeClr val="dk1"/>
              </a:solidFill>
              <a:effectLst/>
              <a:latin typeface="+mn-lt"/>
              <a:ea typeface="+mn-ea"/>
              <a:cs typeface="+mn-cs"/>
            </a:rPr>
            <a:t> </a:t>
          </a:r>
          <a:r>
            <a:rPr lang="es-CO" sz="1000" baseline="0">
              <a:solidFill>
                <a:schemeClr val="dk1"/>
              </a:solidFill>
              <a:effectLst/>
              <a:latin typeface="+mn-lt"/>
              <a:ea typeface="+mn-ea"/>
              <a:cs typeface="+mn-cs"/>
            </a:rPr>
            <a:t>DILIGENCIE ÚNICAMENTE LAS CELDAS HABILITADAS PARA TAL FIN. HAGA USO DE LOS BOTONES AGRUPAR/ DESAGRUPAR (DE LA IZQUIERDA) PARA FACILITAR LA IDENTIFICACIÓN DE CUENTAS Y SUBCUENTAS. UTILICE </a:t>
          </a:r>
          <a:r>
            <a:rPr lang="es-CO" sz="1000" b="1" baseline="0">
              <a:solidFill>
                <a:schemeClr val="dk1"/>
              </a:solidFill>
              <a:effectLst/>
              <a:latin typeface="+mn-lt"/>
              <a:ea typeface="+mn-ea"/>
              <a:cs typeface="+mn-cs"/>
            </a:rPr>
            <a:t>SIEMPRE </a:t>
          </a:r>
          <a:r>
            <a:rPr lang="es-CO" sz="1000" baseline="0">
              <a:solidFill>
                <a:schemeClr val="dk1"/>
              </a:solidFill>
              <a:effectLst/>
              <a:latin typeface="+mn-lt"/>
              <a:ea typeface="+mn-ea"/>
              <a:cs typeface="+mn-cs"/>
            </a:rPr>
            <a:t>LA COLUMNA </a:t>
          </a:r>
          <a:r>
            <a:rPr lang="es-CO" sz="1000" i="0" baseline="0">
              <a:solidFill>
                <a:schemeClr val="dk1"/>
              </a:solidFill>
              <a:effectLst/>
              <a:latin typeface="+mn-lt"/>
              <a:ea typeface="+mn-ea"/>
              <a:cs typeface="+mn-cs"/>
            </a:rPr>
            <a:t>DE</a:t>
          </a:r>
          <a:r>
            <a:rPr lang="es-CO" sz="1000" i="1" u="sng" baseline="0">
              <a:solidFill>
                <a:schemeClr val="dk1"/>
              </a:solidFill>
              <a:effectLst/>
              <a:latin typeface="+mn-lt"/>
              <a:ea typeface="+mn-ea"/>
              <a:cs typeface="+mn-cs"/>
            </a:rPr>
            <a:t> BASE LEGAL/JUSTIFICACIÓN </a:t>
          </a:r>
          <a:r>
            <a:rPr lang="es-CO" sz="1000" baseline="0">
              <a:solidFill>
                <a:schemeClr val="dk1"/>
              </a:solidFill>
              <a:effectLst/>
              <a:latin typeface="+mn-lt"/>
              <a:ea typeface="+mn-ea"/>
              <a:cs typeface="+mn-cs"/>
            </a:rPr>
            <a:t>PARA REGISTRAR EL FUNDAMENTO JURÍDICO QUE SUSTENTA LA FACULTAD DEL ESTABLECIMIENTO PÚBLICO PARA PERCIBIR DICHO INGRESO Y LA EXPLICACIÓN DE SU ORIGEN O GENERACIÓN.</a:t>
          </a:r>
          <a:endParaRPr lang="es-CO" sz="1000">
            <a:effectLst/>
          </a:endParaRPr>
        </a:p>
      </xdr:txBody>
    </xdr:sp>
    <xdr:clientData/>
  </xdr:twoCellAnchor>
  <xdr:twoCellAnchor>
    <xdr:from>
      <xdr:col>2</xdr:col>
      <xdr:colOff>1</xdr:colOff>
      <xdr:row>20</xdr:row>
      <xdr:rowOff>0</xdr:rowOff>
    </xdr:from>
    <xdr:to>
      <xdr:col>8</xdr:col>
      <xdr:colOff>830036</xdr:colOff>
      <xdr:row>22</xdr:row>
      <xdr:rowOff>11906</xdr:rowOff>
    </xdr:to>
    <xdr:sp macro="" textlink="">
      <xdr:nvSpPr>
        <xdr:cNvPr id="3" name="CuadroTexto 2">
          <a:extLst>
            <a:ext uri="{FF2B5EF4-FFF2-40B4-BE49-F238E27FC236}">
              <a16:creationId xmlns:a16="http://schemas.microsoft.com/office/drawing/2014/main" id="{00000000-0008-0000-0000-000003000000}"/>
            </a:ext>
          </a:extLst>
        </xdr:cNvPr>
        <xdr:cNvSpPr txBox="1"/>
      </xdr:nvSpPr>
      <xdr:spPr>
        <a:xfrm>
          <a:off x="619126" y="2425473"/>
          <a:ext cx="9854973" cy="372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100" b="1">
              <a:solidFill>
                <a:schemeClr val="dk1"/>
              </a:solidFill>
              <a:effectLst/>
              <a:latin typeface="+mn-lt"/>
              <a:ea typeface="+mn-ea"/>
              <a:cs typeface="+mn-cs"/>
            </a:rPr>
            <a:t>RECUERDE</a:t>
          </a:r>
          <a:r>
            <a:rPr lang="es-CO" sz="1100" b="1" baseline="0">
              <a:solidFill>
                <a:schemeClr val="dk1"/>
              </a:solidFill>
              <a:effectLst/>
              <a:latin typeface="+mn-lt"/>
              <a:ea typeface="+mn-ea"/>
              <a:cs typeface="+mn-cs"/>
            </a:rPr>
            <a:t> QUE LA LEGALIDAD DE LOS DATOS REGISTRADOS ES RESPONSABILIDAD DE LA ENTIDAD Y SU REPRESENTANTE LEGAL.</a:t>
          </a:r>
        </a:p>
        <a:p>
          <a:pPr marL="0" marR="0" lvl="0" indent="0" algn="ctr" defTabSz="914400" eaLnBrk="1" fontAlgn="auto" latinLnBrk="0" hangingPunct="1">
            <a:lnSpc>
              <a:spcPct val="100000"/>
            </a:lnSpc>
            <a:spcBef>
              <a:spcPts val="0"/>
            </a:spcBef>
            <a:spcAft>
              <a:spcPts val="0"/>
            </a:spcAft>
            <a:buClrTx/>
            <a:buSzTx/>
            <a:buFontTx/>
            <a:buNone/>
            <a:tabLst/>
            <a:defRPr/>
          </a:pPr>
          <a:endParaRPr lang="es-CO">
            <a:effectLst/>
          </a:endParaRPr>
        </a:p>
      </xdr:txBody>
    </xdr:sp>
    <xdr:clientData/>
  </xdr:twoCellAnchor>
  <xdr:twoCellAnchor>
    <xdr:from>
      <xdr:col>2</xdr:col>
      <xdr:colOff>11907</xdr:colOff>
      <xdr:row>15</xdr:row>
      <xdr:rowOff>11905</xdr:rowOff>
    </xdr:from>
    <xdr:to>
      <xdr:col>8</xdr:col>
      <xdr:colOff>964406</xdr:colOff>
      <xdr:row>19</xdr:row>
      <xdr:rowOff>83342</xdr:rowOff>
    </xdr:to>
    <xdr:sp macro="" textlink="">
      <xdr:nvSpPr>
        <xdr:cNvPr id="4" name="CuadroTexto 3">
          <a:extLst>
            <a:ext uri="{FF2B5EF4-FFF2-40B4-BE49-F238E27FC236}">
              <a16:creationId xmlns:a16="http://schemas.microsoft.com/office/drawing/2014/main" id="{00000000-0008-0000-0000-000004000000}"/>
            </a:ext>
          </a:extLst>
        </xdr:cNvPr>
        <xdr:cNvSpPr txBox="1"/>
      </xdr:nvSpPr>
      <xdr:spPr>
        <a:xfrm>
          <a:off x="631032" y="2571749"/>
          <a:ext cx="9977437" cy="642937"/>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es-CO" sz="1000" b="1">
              <a:solidFill>
                <a:schemeClr val="dk1"/>
              </a:solidFill>
              <a:effectLst/>
              <a:latin typeface="+mn-lt"/>
              <a:ea typeface="+mn-ea"/>
              <a:cs typeface="+mn-cs"/>
            </a:rPr>
            <a:t>NOTA:</a:t>
          </a:r>
          <a:r>
            <a:rPr lang="es-CO" sz="1000" b="1" baseline="0">
              <a:solidFill>
                <a:schemeClr val="dk1"/>
              </a:solidFill>
              <a:effectLst/>
              <a:latin typeface="+mn-lt"/>
              <a:ea typeface="+mn-ea"/>
              <a:cs typeface="+mn-cs"/>
            </a:rPr>
            <a:t> </a:t>
          </a:r>
          <a:r>
            <a:rPr lang="es-CO" sz="1000" b="0" baseline="0">
              <a:solidFill>
                <a:schemeClr val="dk1"/>
              </a:solidFill>
              <a:effectLst/>
              <a:latin typeface="+mn-lt"/>
              <a:ea typeface="+mn-ea"/>
              <a:cs typeface="+mn-cs"/>
            </a:rPr>
            <a:t>VERIFIQUE QUE LA TOTALIDAD DE LOS INGRESOS QUE PERCIBE EL ESTABLECIMIENTO  PÚBLICO QUEDEN DILIGENCIADOS EN EL FORMULARIO DE PROGRAMACIÓN, EN CASO DE QUEDAR  INCLUIDO AL FINAL DE  LA PROGRAMACIÓN  VERIFIQUE QUE TENGA EL CONCEPTO HABILITADO EN EL  SISTEMA  INTEGRADODE INFORMACIÓN FINANCIERA - SIIF, EN CASO CONTRARIO COMUNIQUE LA NOIVEDAD MEDIANTE EL PROCEDIMIENTO PREVISTO.</a:t>
          </a:r>
        </a:p>
        <a:p>
          <a:pPr algn="ctr" eaLnBrk="1" fontAlgn="auto" latinLnBrk="0" hangingPunct="1"/>
          <a:endParaRPr lang="es-CO"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154522</xdr:colOff>
      <xdr:row>0</xdr:row>
      <xdr:rowOff>111125</xdr:rowOff>
    </xdr:from>
    <xdr:to>
      <xdr:col>13</xdr:col>
      <xdr:colOff>1118811</xdr:colOff>
      <xdr:row>5</xdr:row>
      <xdr:rowOff>23812</xdr:rowOff>
    </xdr:to>
    <xdr:grpSp>
      <xdr:nvGrpSpPr>
        <xdr:cNvPr id="2" name="Grupo 1">
          <a:extLst>
            <a:ext uri="{FF2B5EF4-FFF2-40B4-BE49-F238E27FC236}">
              <a16:creationId xmlns:a16="http://schemas.microsoft.com/office/drawing/2014/main" id="{11BD2BB3-0234-41CD-85ED-F8033620A112}"/>
            </a:ext>
          </a:extLst>
        </xdr:cNvPr>
        <xdr:cNvGrpSpPr/>
      </xdr:nvGrpSpPr>
      <xdr:grpSpPr>
        <a:xfrm>
          <a:off x="14442022" y="111125"/>
          <a:ext cx="9024820" cy="627062"/>
          <a:chOff x="11393715" y="1147536"/>
          <a:chExt cx="10619861" cy="1450807"/>
        </a:xfrm>
      </xdr:grpSpPr>
      <xdr:sp macro="" textlink="">
        <xdr:nvSpPr>
          <xdr:cNvPr id="3" name="Recortar rectángulo de esquina diagonal 2">
            <a:extLst>
              <a:ext uri="{FF2B5EF4-FFF2-40B4-BE49-F238E27FC236}">
                <a16:creationId xmlns:a16="http://schemas.microsoft.com/office/drawing/2014/main" id="{9AC1D9C8-F0E9-49AD-84D8-FEAB7678E99E}"/>
              </a:ext>
            </a:extLst>
          </xdr:cNvPr>
          <xdr:cNvSpPr/>
        </xdr:nvSpPr>
        <xdr:spPr>
          <a:xfrm>
            <a:off x="11393715" y="1147536"/>
            <a:ext cx="10619861" cy="1450807"/>
          </a:xfrm>
          <a:prstGeom prst="snip2Diag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lang="es-CO" sz="1100"/>
          </a:p>
        </xdr:txBody>
      </xdr:sp>
      <xdr:sp macro="" textlink="">
        <xdr:nvSpPr>
          <xdr:cNvPr id="4" name="CuadroTexto 3">
            <a:extLst>
              <a:ext uri="{FF2B5EF4-FFF2-40B4-BE49-F238E27FC236}">
                <a16:creationId xmlns:a16="http://schemas.microsoft.com/office/drawing/2014/main" id="{788215DB-8DA5-4F7A-9C79-E76FB704329F}"/>
              </a:ext>
            </a:extLst>
          </xdr:cNvPr>
          <xdr:cNvSpPr txBox="1"/>
        </xdr:nvSpPr>
        <xdr:spPr>
          <a:xfrm>
            <a:off x="12529537" y="1248541"/>
            <a:ext cx="9316356" cy="10443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CO" sz="1100"/>
              <a:t>INCLUYA EN ESTE FORMULARIO </a:t>
            </a:r>
            <a:r>
              <a:rPr lang="es-CO" sz="1100" b="1" u="sng"/>
              <a:t>LA TOTALIDAD DE LOS GASTOS</a:t>
            </a:r>
            <a:r>
              <a:rPr lang="es-CO" sz="1100"/>
              <a:t> DE LA UNIDAD EJECUTORA,</a:t>
            </a:r>
            <a:r>
              <a:rPr lang="es-CO" sz="1100" baseline="0"/>
              <a:t> INDEPENDIENTEMENTE DEL CONCEPTO DE  INGRESO QUE LOS FINANCIE.</a:t>
            </a:r>
            <a:endParaRPr lang="es-CO" sz="1100"/>
          </a:p>
        </xdr:txBody>
      </xdr:sp>
      <xdr:pic>
        <xdr:nvPicPr>
          <xdr:cNvPr id="5" name="Imagen 4" descr="Resultado de imagen para IMAGEN ADVERTENCIA PNG">
            <a:extLst>
              <a:ext uri="{FF2B5EF4-FFF2-40B4-BE49-F238E27FC236}">
                <a16:creationId xmlns:a16="http://schemas.microsoft.com/office/drawing/2014/main" id="{57EAB407-2DA5-4708-9FCF-BC2E38D75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67487" y="1332075"/>
            <a:ext cx="898209" cy="528980"/>
          </a:xfrm>
          <a:prstGeom prst="rect">
            <a:avLst/>
          </a:prstGeom>
          <a:noFill/>
          <a:extLst>
            <a:ext uri="{909E8E84-426E-40dd-AFC4-6F175D3DCCD1}">
              <a14:hiddenFill xmlns:a14="http://schemas.microsoft.com/office/drawing/2010/main" xmlns="">
                <a:solidFill>
                  <a:srgbClr val="FFFFFF"/>
                </a:solidFill>
              </a14:hiddenFill>
            </a:ext>
          </a:extLst>
        </xdr:spPr>
      </xdr:pic>
    </xdr:grpSp>
    <xdr:clientData/>
  </xdr:twoCellAnchor>
  <xdr:twoCellAnchor>
    <xdr:from>
      <xdr:col>7</xdr:col>
      <xdr:colOff>973667</xdr:colOff>
      <xdr:row>5</xdr:row>
      <xdr:rowOff>423334</xdr:rowOff>
    </xdr:from>
    <xdr:to>
      <xdr:col>14</xdr:col>
      <xdr:colOff>1014488</xdr:colOff>
      <xdr:row>6</xdr:row>
      <xdr:rowOff>95251</xdr:rowOff>
    </xdr:to>
    <xdr:sp macro="" textlink="">
      <xdr:nvSpPr>
        <xdr:cNvPr id="6" name="CuadroTexto 5">
          <a:extLst>
            <a:ext uri="{FF2B5EF4-FFF2-40B4-BE49-F238E27FC236}">
              <a16:creationId xmlns:a16="http://schemas.microsoft.com/office/drawing/2014/main" id="{08294D08-281A-48BE-BC26-01740DEE3DB5}"/>
            </a:ext>
          </a:extLst>
        </xdr:cNvPr>
        <xdr:cNvSpPr txBox="1"/>
      </xdr:nvSpPr>
      <xdr:spPr>
        <a:xfrm>
          <a:off x="11089217" y="861484"/>
          <a:ext cx="14328321" cy="91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100" b="1">
              <a:solidFill>
                <a:schemeClr val="dk1"/>
              </a:solidFill>
              <a:effectLst/>
              <a:latin typeface="+mn-lt"/>
              <a:ea typeface="+mn-ea"/>
              <a:cs typeface="+mn-cs"/>
            </a:rPr>
            <a:t>RECUERDE</a:t>
          </a:r>
          <a:r>
            <a:rPr lang="es-CO" sz="1100" b="1" baseline="0">
              <a:solidFill>
                <a:schemeClr val="dk1"/>
              </a:solidFill>
              <a:effectLst/>
              <a:latin typeface="+mn-lt"/>
              <a:ea typeface="+mn-ea"/>
              <a:cs typeface="+mn-cs"/>
            </a:rPr>
            <a:t> QUE LA LEGALIDAD DE LOS DATOS REGISTRADOS ES RESPONSABILIDAD DE LA ENTIDAD Y SU REPRESENTANTE LEGAL</a:t>
          </a:r>
          <a:r>
            <a:rPr lang="es-CO" sz="1050" b="1" baseline="0">
              <a:solidFill>
                <a:schemeClr val="dk1"/>
              </a:solidFill>
              <a:effectLst/>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lang="es-CO">
            <a:effectLst/>
          </a:endParaRPr>
        </a:p>
      </xdr:txBody>
    </xdr:sp>
    <xdr:clientData/>
  </xdr:twoCellAnchor>
  <xdr:twoCellAnchor>
    <xdr:from>
      <xdr:col>7</xdr:col>
      <xdr:colOff>1559151</xdr:colOff>
      <xdr:row>7</xdr:row>
      <xdr:rowOff>62100</xdr:rowOff>
    </xdr:from>
    <xdr:to>
      <xdr:col>14</xdr:col>
      <xdr:colOff>89578</xdr:colOff>
      <xdr:row>11</xdr:row>
      <xdr:rowOff>112447</xdr:rowOff>
    </xdr:to>
    <xdr:sp macro="" textlink="">
      <xdr:nvSpPr>
        <xdr:cNvPr id="7" name="CuadroTexto 6">
          <a:extLst>
            <a:ext uri="{FF2B5EF4-FFF2-40B4-BE49-F238E27FC236}">
              <a16:creationId xmlns:a16="http://schemas.microsoft.com/office/drawing/2014/main" id="{76584110-E7E6-4049-BAC3-8292B38C8D24}"/>
            </a:ext>
          </a:extLst>
        </xdr:cNvPr>
        <xdr:cNvSpPr txBox="1"/>
      </xdr:nvSpPr>
      <xdr:spPr>
        <a:xfrm>
          <a:off x="11674701" y="1062225"/>
          <a:ext cx="12817927" cy="621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1000" b="1">
              <a:solidFill>
                <a:schemeClr val="dk1"/>
              </a:solidFill>
              <a:effectLst/>
              <a:latin typeface="+mn-lt"/>
              <a:ea typeface="+mn-ea"/>
              <a:cs typeface="+mn-cs"/>
            </a:rPr>
            <a:t>NOTA:</a:t>
          </a:r>
          <a:r>
            <a:rPr lang="es-CO" sz="1000" b="1" baseline="0">
              <a:solidFill>
                <a:schemeClr val="dk1"/>
              </a:solidFill>
              <a:effectLst/>
              <a:latin typeface="+mn-lt"/>
              <a:ea typeface="+mn-ea"/>
              <a:cs typeface="+mn-cs"/>
            </a:rPr>
            <a:t> </a:t>
          </a:r>
          <a:r>
            <a:rPr lang="es-CO" sz="1000" baseline="0">
              <a:solidFill>
                <a:schemeClr val="dk1"/>
              </a:solidFill>
              <a:effectLst/>
              <a:latin typeface="+mn-lt"/>
              <a:ea typeface="+mn-ea"/>
              <a:cs typeface="+mn-cs"/>
            </a:rPr>
            <a:t>DILIGENCIE ÚNICAMENTE LAS CELDAS HABILITADAS PARA TAL FIN. HAGA USO DE LOS BOTONES AGRUPAR/ DESAGRUPAR (DE LA IZQUIERDA) PARA FACILITAR LA IDENTIFICACIÓN DE CUENTAS Y SUBCUENTAS. UTILICE LA COLUMNA </a:t>
          </a:r>
          <a:r>
            <a:rPr lang="es-CO" sz="1000" i="0" u="none" baseline="0">
              <a:solidFill>
                <a:schemeClr val="dk1"/>
              </a:solidFill>
              <a:effectLst/>
              <a:latin typeface="+mn-lt"/>
              <a:ea typeface="+mn-ea"/>
              <a:cs typeface="+mn-cs"/>
            </a:rPr>
            <a:t>DE</a:t>
          </a:r>
          <a:r>
            <a:rPr lang="es-CO" sz="1000" i="1" u="sng" baseline="0">
              <a:solidFill>
                <a:schemeClr val="dk1"/>
              </a:solidFill>
              <a:effectLst/>
              <a:latin typeface="+mn-lt"/>
              <a:ea typeface="+mn-ea"/>
              <a:cs typeface="+mn-cs"/>
            </a:rPr>
            <a:t> OBSERVACIONES </a:t>
          </a:r>
          <a:r>
            <a:rPr lang="es-CO" sz="1000" baseline="0">
              <a:solidFill>
                <a:schemeClr val="dk1"/>
              </a:solidFill>
              <a:effectLst/>
              <a:latin typeface="+mn-lt"/>
              <a:ea typeface="+mn-ea"/>
              <a:cs typeface="+mn-cs"/>
            </a:rPr>
            <a:t>PARA REGISTRAR COMENTARIOS, ACLARACIONES, INDICACIONES DE ESTIMACIÓN, AMPLIACIÓN DEL CONCEPTO DE GASTO, PROPÓSITO DE USO DEL RECURSO, ASÍ COMO PARA SOPORTES Y JUSTIFICACIONES QUE CONSIDERE PERTINENTE</a:t>
          </a:r>
          <a:r>
            <a:rPr lang="es-CO" sz="1100" baseline="0">
              <a:solidFill>
                <a:schemeClr val="dk1"/>
              </a:solidFill>
              <a:effectLst/>
              <a:latin typeface="+mn-lt"/>
              <a:ea typeface="+mn-ea"/>
              <a:cs typeface="+mn-cs"/>
            </a:rPr>
            <a:t>.</a:t>
          </a:r>
          <a:endParaRPr lang="es-CO">
            <a:effectLst/>
          </a:endParaRPr>
        </a:p>
        <a:p>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ohora.castiblanco/Downloads/Formulario%201.1A%20Ingresos%20corrientes%20EP%20-Anteproyecto%2020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nohora.castiblanco/Downloads/Formulario%202%20Gastos%20-%20Anteproyecto%202022%20definitivo.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Gestion%20Financiera\Presupuesto%20y%20Tesorer&#237;a\Presupuesto\PRESUPUESTO%202021\Presupuesto\Anteproyecto%202022\Costo%20planta%20117%20c&#225;lculo%20para%20anteproyect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GPPN\Programaci&#243;n%20Anteproyecto\2.%20Formularios%20Anteproyecto%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A - Cálculo I-E.P"/>
      <sheetName val="DESPLEGABLES"/>
    </sheetNames>
    <sheetDataSet>
      <sheetData sheetId="0" refreshError="1"/>
      <sheetData sheetId="1">
        <row r="2">
          <cell r="A2" t="str">
            <v>010101</v>
          </cell>
          <cell r="B2" t="str">
            <v>CONGRESO DE LA REPUBLICA  SENADO GESTION GENERAL</v>
          </cell>
        </row>
        <row r="3">
          <cell r="A3" t="str">
            <v>010102</v>
          </cell>
          <cell r="B3" t="str">
            <v>CONGRESO DE LA REPUBLICA - CAMARA DE REPRESENTANTES - GESTION GENERAL</v>
          </cell>
        </row>
        <row r="4">
          <cell r="A4" t="str">
            <v>020101</v>
          </cell>
          <cell r="B4" t="str">
            <v>PRESIDENCIA DE LA REPUBLICA - GESTION GENERAL</v>
          </cell>
        </row>
        <row r="5">
          <cell r="A5" t="str">
            <v>020900</v>
          </cell>
          <cell r="B5" t="str">
            <v>AGENCIA PRESIDENCIAL DE COOPERACIÓN INTERNACIONAL DE COLOMBIA, APC - COLOMBIA</v>
          </cell>
        </row>
        <row r="6">
          <cell r="A6" t="str">
            <v>021100</v>
          </cell>
          <cell r="B6" t="str">
            <v>UNIDAD NACIONAL PARA LA GESTIÓN DEL RIESGO DE DESASTRES</v>
          </cell>
        </row>
        <row r="7">
          <cell r="A7" t="str">
            <v>021200</v>
          </cell>
          <cell r="B7" t="str">
            <v>AGENCIA COLOMBIANA PARA LA REINCORPORACIÓN Y LA NORMALIZACIÓN - ARN</v>
          </cell>
        </row>
        <row r="8">
          <cell r="A8" t="str">
            <v>021300</v>
          </cell>
          <cell r="B8" t="str">
            <v>AGENCIA NACIONAL INMOBILIARIA VIRGILIO BARCO VARGAS</v>
          </cell>
        </row>
        <row r="9">
          <cell r="A9" t="str">
            <v>021401</v>
          </cell>
          <cell r="B9" t="str">
            <v>AGENCIA DE RENOVACION DEL TERRITORIO – ART - GESTIÓN GENERAL</v>
          </cell>
        </row>
        <row r="10">
          <cell r="A10" t="str">
            <v>021402</v>
          </cell>
          <cell r="B10" t="str">
            <v>DIRECCIÓN DE SUSTITUCIÓN DE CULTIVOS ILÍCITOS</v>
          </cell>
        </row>
        <row r="11">
          <cell r="A11" t="str">
            <v>030101</v>
          </cell>
          <cell r="B11" t="str">
            <v>DEPARTAMENTO DE PLANEACION - GESTION GENERAL</v>
          </cell>
        </row>
        <row r="12">
          <cell r="A12" t="str">
            <v>030300</v>
          </cell>
          <cell r="B12" t="str">
            <v>UNIDAD ADMINISTRATIVA ESPECIAL - AGENCIA NACIONAL DE CONTRATACIÓN PÚBLICA - COLOMBIA COMPRA EFICIENTE.</v>
          </cell>
        </row>
        <row r="13">
          <cell r="A13" t="str">
            <v>032400</v>
          </cell>
          <cell r="B13" t="str">
            <v>SUPERINTENDENCIA DE SERVICIOS PUBLICOS DOMICILIARIOS</v>
          </cell>
        </row>
        <row r="14">
          <cell r="A14" t="str">
            <v>040101</v>
          </cell>
          <cell r="B14" t="str">
            <v>DEPARTAMENTO ADMINISTRATIVO NACIONAL DE ESTADISTICA (DANE) - GESTION GENERAL</v>
          </cell>
        </row>
        <row r="15">
          <cell r="A15" t="str">
            <v>040200</v>
          </cell>
          <cell r="B15" t="str">
            <v>FONDO ROTATORIO DEL DANE</v>
          </cell>
        </row>
        <row r="16">
          <cell r="A16" t="str">
            <v>040300</v>
          </cell>
          <cell r="B16" t="str">
            <v>INSTITUTO GEOGRAFICO AGUSTIN CODAZZI - IGAC</v>
          </cell>
        </row>
        <row r="17">
          <cell r="A17" t="str">
            <v>050101</v>
          </cell>
          <cell r="B17" t="str">
            <v>DEPARTAMENTO ADMINISTRATIVO DE LA FUNCION PUBLICA - GESTION GENERAL</v>
          </cell>
        </row>
        <row r="18">
          <cell r="A18" t="str">
            <v>050300</v>
          </cell>
          <cell r="B18" t="str">
            <v>ESCUELA SUPERIOR DE ADMINISTRACION PUBLICA (ESAP)</v>
          </cell>
        </row>
        <row r="19">
          <cell r="A19" t="str">
            <v>110101</v>
          </cell>
          <cell r="B19" t="str">
            <v>MINISTERIO DE RELACIONES EXTERIORES - GESTION GENERAL</v>
          </cell>
        </row>
        <row r="20">
          <cell r="A20" t="str">
            <v>110200</v>
          </cell>
          <cell r="B20" t="str">
            <v>FONDO ROTATORIO DEL MINISTERIO DE RELACIONES EXTERIORES</v>
          </cell>
        </row>
        <row r="21">
          <cell r="A21" t="str">
            <v>110400</v>
          </cell>
          <cell r="B21" t="str">
            <v>UNIDAD ADMINISTRATIVA ESPECIAL MIGRACION COLOMBIA</v>
          </cell>
        </row>
        <row r="22">
          <cell r="A22" t="str">
            <v>120101</v>
          </cell>
          <cell r="B22" t="str">
            <v>MINISTERIO DE JUSTICIA Y DEL DERECHO - GESTIÓN GENERAL</v>
          </cell>
        </row>
        <row r="23">
          <cell r="A23" t="str">
            <v>120400</v>
          </cell>
          <cell r="B23" t="str">
            <v>SUPERINTENDENCIA DE NOTARIADO Y REGISTRO</v>
          </cell>
        </row>
        <row r="24">
          <cell r="A24" t="str">
            <v>120800</v>
          </cell>
          <cell r="B24" t="str">
            <v>INSTITUTO NACIONAL PENITENCIARIO Y CARCELARIO - INPEC</v>
          </cell>
        </row>
        <row r="25">
          <cell r="A25" t="str">
            <v>121000</v>
          </cell>
          <cell r="B25" t="str">
            <v>UNIDAD ADMINISTRATIVA ESPECIAL AGENCIA NACIONAL DE DEFENSA JURIDICA DEL ESTADO</v>
          </cell>
        </row>
        <row r="26">
          <cell r="A26" t="str">
            <v>121100</v>
          </cell>
          <cell r="B26" t="str">
            <v>UNIDAD DE SERVICIOS PENITENCIARIOS Y CARCELARIOS - USPEC</v>
          </cell>
        </row>
        <row r="27">
          <cell r="A27" t="str">
            <v>130101</v>
          </cell>
          <cell r="B27" t="str">
            <v>MINISTERIO DE HACIENDA Y CREDITO PUBLICO - GESTION GENERAL</v>
          </cell>
        </row>
        <row r="28">
          <cell r="A28" t="str">
            <v>130117</v>
          </cell>
          <cell r="B28" t="str">
            <v>UNIDAD ADMINISTRATIVA ESPECIAL AGENCIA DEL INSPECTOR GENERAL DE TRIBUTOS, RENTAS Y CONTRIBUCIONES PARAFISCALES – ITRC</v>
          </cell>
        </row>
        <row r="29">
          <cell r="A29" t="str">
            <v>130118</v>
          </cell>
          <cell r="B29" t="str">
            <v>UNIDAD ADMINISTRATIVA ESPECIAL UNIDAD DE PROYECCIÓN NORMATIVA Y ESTUDIOS DE REGULACIÓN FINANCIERA – URF</v>
          </cell>
        </row>
        <row r="30">
          <cell r="A30" t="str">
            <v>130119</v>
          </cell>
          <cell r="B30" t="str">
            <v>COLJUEGOS</v>
          </cell>
        </row>
        <row r="31">
          <cell r="A31" t="str">
            <v>130800</v>
          </cell>
          <cell r="B31" t="str">
            <v>UNIDAD ADMINISTRATIVA ESPECIAL CONTADURIA GENERAL DE LA NACION</v>
          </cell>
        </row>
        <row r="32">
          <cell r="A32" t="str">
            <v>130900</v>
          </cell>
          <cell r="B32" t="str">
            <v>SUPERINTENDENCIA DE LA ECONOMIA SOLIDARIA</v>
          </cell>
        </row>
        <row r="33">
          <cell r="A33" t="str">
            <v>131000</v>
          </cell>
          <cell r="B33" t="str">
            <v>UNIDAD ADMINISTRATIVA ESPECIAL DIRECCION DE IMPUESTOS Y ADUANAS NACIONALES</v>
          </cell>
        </row>
        <row r="34">
          <cell r="A34" t="str">
            <v>131200</v>
          </cell>
          <cell r="B34" t="str">
            <v>UNIDAD DE INFORMACION Y ANALISIS FINANCIERO</v>
          </cell>
        </row>
        <row r="35">
          <cell r="A35" t="str">
            <v>131300</v>
          </cell>
          <cell r="B35" t="str">
            <v>SUPERINTENDENCIA FINANCIERA DE COLOMBIA</v>
          </cell>
        </row>
        <row r="36">
          <cell r="A36" t="str">
            <v>131401</v>
          </cell>
          <cell r="B36" t="str">
            <v>UNIDAD ADMINISTRATIVA ESPECIAL DE GESTION PENSIONAL Y CONTRIBUCIONES PARAFISCALES DE LA PROTECCIÓN SOCIAL - UGPPP - GESTION GENERAL</v>
          </cell>
        </row>
        <row r="37">
          <cell r="A37" t="str">
            <v>131500</v>
          </cell>
          <cell r="B37" t="str">
            <v>FONDO ADAPTACION</v>
          </cell>
        </row>
        <row r="38">
          <cell r="A38" t="str">
            <v>140100</v>
          </cell>
          <cell r="B38" t="str">
            <v>SERVICIO DE LA DEUDA PUBLICA NACIONAL</v>
          </cell>
        </row>
        <row r="39">
          <cell r="A39" t="str">
            <v>150101</v>
          </cell>
          <cell r="B39" t="str">
            <v>MINISTERIO DE DEFENSA NACIONAL - GESTION GENERAL</v>
          </cell>
        </row>
        <row r="40">
          <cell r="A40" t="str">
            <v>150102</v>
          </cell>
          <cell r="B40" t="str">
            <v>MINISTERIO DE DEFENSA NACIONAL - COMANDO GENERAL</v>
          </cell>
        </row>
        <row r="41">
          <cell r="A41" t="str">
            <v>150103</v>
          </cell>
          <cell r="B41" t="str">
            <v>MINISTERIO DE DEFENSA NACIONAL - EJERCITO</v>
          </cell>
        </row>
        <row r="42">
          <cell r="A42" t="str">
            <v>150104</v>
          </cell>
          <cell r="B42" t="str">
            <v>MINISTERIO DE DEFENSA NACIONAL - ARMADA</v>
          </cell>
        </row>
        <row r="43">
          <cell r="A43" t="str">
            <v>150105</v>
          </cell>
          <cell r="B43" t="str">
            <v>MINISTERIO DE DEFENSA NACIONAL - FUERZA AEREA</v>
          </cell>
        </row>
        <row r="44">
          <cell r="A44" t="str">
            <v>150111</v>
          </cell>
          <cell r="B44" t="str">
            <v>MINISTERIO DE DEFENSA NACIONAL - SALUD</v>
          </cell>
        </row>
        <row r="45">
          <cell r="A45" t="str">
            <v>150112</v>
          </cell>
          <cell r="B45" t="str">
            <v>MINISTERIO DE DEFENSA NACIONAL - DIRECCION GENERAL MARITIMA - DIMAR</v>
          </cell>
        </row>
        <row r="46">
          <cell r="A46" t="str">
            <v>150113</v>
          </cell>
          <cell r="B46" t="str">
            <v>MINISTERIO DE DEFENSA NACIONAL - DIRECCION CENTRO DE REHABILITACION INCLUSIVA - DCRI</v>
          </cell>
        </row>
        <row r="47">
          <cell r="A47" t="str">
            <v>150300</v>
          </cell>
          <cell r="B47" t="str">
            <v>CAJA DE RETIRO DE LAS FUERZAS MILITARES</v>
          </cell>
        </row>
        <row r="48">
          <cell r="A48" t="str">
            <v>150700</v>
          </cell>
          <cell r="B48" t="str">
            <v>INSTITUTO CASAS FISCALES DEL EJERCITO</v>
          </cell>
        </row>
        <row r="49">
          <cell r="A49" t="str">
            <v>150800</v>
          </cell>
          <cell r="B49" t="str">
            <v>DEFENSA CIVIL COLOMBIANA, GUILLERMO LEÓN VALENCIA</v>
          </cell>
        </row>
        <row r="50">
          <cell r="A50" t="str">
            <v>151000</v>
          </cell>
          <cell r="B50" t="str">
            <v>CLUB MILITAR DE OFICIALES</v>
          </cell>
        </row>
        <row r="51">
          <cell r="A51" t="str">
            <v>151100</v>
          </cell>
          <cell r="B51" t="str">
            <v>CAJA DE SUELDOS DE RETIRO DE LA POLICIA NACIONAL</v>
          </cell>
        </row>
        <row r="52">
          <cell r="A52" t="str">
            <v>151201</v>
          </cell>
          <cell r="B52" t="str">
            <v>FONDO ROTATORIO DE LA POLICIA - GESTION GENERAL</v>
          </cell>
        </row>
        <row r="53">
          <cell r="A53" t="str">
            <v>151600</v>
          </cell>
          <cell r="B53" t="str">
            <v>SUPERINTENDENCIA DE VIGILANCIA Y SEGURIDAD PRIVADA</v>
          </cell>
        </row>
        <row r="54">
          <cell r="A54" t="str">
            <v>151900</v>
          </cell>
          <cell r="B54" t="str">
            <v>HOSPITAL MILITAR</v>
          </cell>
        </row>
        <row r="55">
          <cell r="A55" t="str">
            <v>152000</v>
          </cell>
          <cell r="B55" t="str">
            <v>AGENCIA LOGISTICA DE LAS FUERZAS MILITARES</v>
          </cell>
        </row>
        <row r="56">
          <cell r="A56" t="str">
            <v>160101</v>
          </cell>
          <cell r="B56" t="str">
            <v>POLICIA NACIONAL - GESTION GENERAL</v>
          </cell>
        </row>
        <row r="57">
          <cell r="A57" t="str">
            <v>160102</v>
          </cell>
          <cell r="B57" t="str">
            <v>POLICIA NACIONAL - SALUD</v>
          </cell>
        </row>
        <row r="58">
          <cell r="A58" t="str">
            <v>170101</v>
          </cell>
          <cell r="B58" t="str">
            <v>MINAGRICULTURA - GESTION GENERAL</v>
          </cell>
        </row>
        <row r="59">
          <cell r="A59" t="str">
            <v>170106</v>
          </cell>
          <cell r="B59" t="str">
            <v>UNIDAD DE PLANIFICACIÓN DE TIERRAS RURALES, ADECUACIÓN DE TIERRAS Y USOS AGROPECUARIOS - UPRA</v>
          </cell>
        </row>
        <row r="60">
          <cell r="A60" t="str">
            <v>170200</v>
          </cell>
          <cell r="B60" t="str">
            <v>INSTITUTO COLOMBIANO AGROPECUARIO (ICA)</v>
          </cell>
        </row>
        <row r="61">
          <cell r="A61" t="str">
            <v>171500</v>
          </cell>
          <cell r="B61" t="str">
            <v>AUTORIDAD NACIONAL DE ACUICULTURA Y PESCA - AUNAP</v>
          </cell>
        </row>
        <row r="62">
          <cell r="A62" t="str">
            <v>171600</v>
          </cell>
          <cell r="B62" t="str">
            <v>UNIDAD ADMINISTRATIVA ESPECIAL DE GESTIÓN DE RESTITUCIÓN DE TIERRAS DESPOJADAS</v>
          </cell>
        </row>
        <row r="63">
          <cell r="A63" t="str">
            <v>171700</v>
          </cell>
          <cell r="B63" t="str">
            <v>AGENCIA NACIONAL DE TIERRAS - ANT</v>
          </cell>
        </row>
        <row r="64">
          <cell r="A64" t="str">
            <v>171800</v>
          </cell>
          <cell r="B64" t="str">
            <v>AGENCIA DE DESARROLLO RURAL - ADR</v>
          </cell>
        </row>
        <row r="65">
          <cell r="A65" t="str">
            <v>190101</v>
          </cell>
          <cell r="B65" t="str">
            <v>MINISTERIO DE SALUD Y PROTECCION SOCIAL - GESTIÓN GENERAL</v>
          </cell>
        </row>
        <row r="66">
          <cell r="A66" t="str">
            <v>190106</v>
          </cell>
          <cell r="B66" t="str">
            <v>MINISTERIO  DE SALUD Y PROTECCION SOCIAL - UNIDAD ADMINISTRATIVA ESPECIAL FONDO NACIONAL DE ESTUPEFACIENTES</v>
          </cell>
        </row>
        <row r="67">
          <cell r="A67" t="str">
            <v>190109</v>
          </cell>
          <cell r="B67" t="str">
            <v xml:space="preserve">MINISTERIO  DE SALUD Y PROTECCION SOCIAL - INSTITUTO NACIONAL DE CANCEROLOGIA </v>
          </cell>
        </row>
        <row r="68">
          <cell r="A68" t="str">
            <v>190110</v>
          </cell>
          <cell r="B68" t="str">
            <v>MINISTERIO  DE SALUD Y PROTECCION SOCIAL - SANATORIO DE CONTRATACION</v>
          </cell>
        </row>
        <row r="69">
          <cell r="A69" t="str">
            <v>190111</v>
          </cell>
          <cell r="B69" t="str">
            <v>MINISTERIO  DE SALUD Y PROTECCION SOCIAL - SANATORIO DE AGUA DE DIOS</v>
          </cell>
        </row>
        <row r="70">
          <cell r="A70" t="str">
            <v>190112</v>
          </cell>
          <cell r="B70" t="str">
            <v>MINISTERIO  DE SALUD Y PROTECCION SOCIAL - CENTRO DERMATOLOGICO FEDERICO LLERAS ACOSTA</v>
          </cell>
        </row>
        <row r="71">
          <cell r="A71" t="str">
            <v>190300</v>
          </cell>
          <cell r="B71" t="str">
            <v>INSTITUTO NACIONAL DE SALUD (INS)</v>
          </cell>
        </row>
        <row r="72">
          <cell r="A72" t="str">
            <v>191000</v>
          </cell>
          <cell r="B72" t="str">
            <v>SUPERINTENDENCIA NACIONAL DE SALUD</v>
          </cell>
        </row>
        <row r="73">
          <cell r="A73" t="str">
            <v>191200</v>
          </cell>
          <cell r="B73" t="str">
            <v>INSTITUTO NACIONAL DE VIGILANCIA DE MEDICAMENTOS Y ALIMENTOS - INVIMA</v>
          </cell>
        </row>
        <row r="74">
          <cell r="A74" t="str">
            <v>191301</v>
          </cell>
          <cell r="B74" t="str">
            <v>FONDO DE PREVISION SOCIAL DEL CONGRESO - PENSIONES</v>
          </cell>
        </row>
        <row r="75">
          <cell r="A75" t="str">
            <v>191302</v>
          </cell>
          <cell r="B75" t="str">
            <v>FONDO DE PREVISION SOCIAL DEL CONGRESO - CESANTIAS Y VIVIENDA</v>
          </cell>
        </row>
        <row r="76">
          <cell r="A76" t="str">
            <v>191401</v>
          </cell>
          <cell r="B76" t="str">
            <v xml:space="preserve">FONDO PASIVO SOCIAL DE FERROCARRILES NACIONALES DE COLOMBIA - SALUD </v>
          </cell>
        </row>
        <row r="77">
          <cell r="A77" t="str">
            <v>191402</v>
          </cell>
          <cell r="B77" t="str">
            <v>FONDO PASIVO SOCIAL DE FERROCARRILES NACIONALES DE COLOMBIA -PENSIONES</v>
          </cell>
        </row>
        <row r="78">
          <cell r="A78" t="str">
            <v>210101</v>
          </cell>
          <cell r="B78" t="str">
            <v>MINISTERIO DE MINAS Y ENERGIA - GESTION GENERAL</v>
          </cell>
        </row>
        <row r="79">
          <cell r="A79" t="str">
            <v>210113</v>
          </cell>
          <cell r="B79" t="str">
            <v>MINISTERIO DE MINAS Y ENERGIA - COMISION DE REGULACION DE ENERGIA Y GAS - CREG</v>
          </cell>
        </row>
        <row r="80">
          <cell r="A80" t="str">
            <v>210300</v>
          </cell>
          <cell r="B80" t="str">
            <v>SERVICIO GEOLÓGICO COLOMBIANO</v>
          </cell>
        </row>
        <row r="81">
          <cell r="A81" t="str">
            <v>210900</v>
          </cell>
          <cell r="B81" t="str">
            <v>UNIDAD DE PLANEACION MINERO ENERGETICA - UPME</v>
          </cell>
        </row>
        <row r="82">
          <cell r="A82" t="str">
            <v>211000</v>
          </cell>
          <cell r="B82" t="str">
            <v>INSTITUTO DE PLANIFICACION Y PROMOCION DE SOLUCIONES  ENERGETICAS PARA LAS ZONAS NO INTERCONECTADAS -IPSE-</v>
          </cell>
        </row>
        <row r="83">
          <cell r="A83" t="str">
            <v>211100</v>
          </cell>
          <cell r="B83" t="str">
            <v>AGENCIA NACIONAL DE HIDROCARBUROS - ANH</v>
          </cell>
        </row>
        <row r="84">
          <cell r="A84" t="str">
            <v>211200</v>
          </cell>
          <cell r="B84" t="str">
            <v>AGENCIA NACIONAL DE MINERÍA - ANM</v>
          </cell>
        </row>
        <row r="85">
          <cell r="A85" t="str">
            <v>220101</v>
          </cell>
          <cell r="B85" t="str">
            <v>MINISTERIO EDUCACION NACIONAL - GESTION GENERAL</v>
          </cell>
        </row>
        <row r="86">
          <cell r="A86" t="str">
            <v>220900</v>
          </cell>
          <cell r="B86" t="str">
            <v>INSTITUTO NACIONAL PARA SORDOS (INSOR)</v>
          </cell>
        </row>
        <row r="87">
          <cell r="A87" t="str">
            <v>221000</v>
          </cell>
          <cell r="B87" t="str">
            <v>INSTITUTO NACIONAL PARA CIEGOS (INCI)</v>
          </cell>
        </row>
        <row r="88">
          <cell r="A88" t="str">
            <v>223400</v>
          </cell>
          <cell r="B88" t="str">
            <v>ESCUELA TECNOLOGICA INSTITUTO TECNICO CENTRAL</v>
          </cell>
        </row>
        <row r="89">
          <cell r="A89" t="str">
            <v>223800</v>
          </cell>
          <cell r="B89" t="str">
            <v>INSTITUTO NACIONAL DE FORMACION TECNICA PROFESIONAL DE SAN ANDRES Y PROVIDENCIA</v>
          </cell>
        </row>
        <row r="90">
          <cell r="A90" t="str">
            <v>223900</v>
          </cell>
          <cell r="B90" t="str">
            <v>INSTITUTO NACIONAL DE FORMACION TECNICA PROFESIONAL DE SAN JUAN DEL CESAR</v>
          </cell>
        </row>
        <row r="91">
          <cell r="A91" t="str">
            <v>224100</v>
          </cell>
          <cell r="B91" t="str">
            <v>INSTITUTO TOLIMENSE DE FORMACION TECNICA PROFESIONAL</v>
          </cell>
        </row>
        <row r="92">
          <cell r="A92" t="str">
            <v>224200</v>
          </cell>
          <cell r="B92" t="str">
            <v>INSTITUTO TECNICO NACIONAL DE COMERCIO SIMON RODRIGUEZ DE CALI</v>
          </cell>
        </row>
        <row r="93">
          <cell r="A93">
            <v>224601</v>
          </cell>
          <cell r="B93" t="str">
            <v>UNIDAD ADMINISTRATIVA ESPECIAL ALIMENTACIÓN ESCOLAR</v>
          </cell>
        </row>
        <row r="94">
          <cell r="A94" t="str">
            <v>230101</v>
          </cell>
          <cell r="B94" t="str">
            <v>MINISTERIO DE TECNOLOGIAS DE LA INFORMACION Y LAS COMUNICACIONES - GESTION GENERAL</v>
          </cell>
        </row>
        <row r="95">
          <cell r="A95" t="str">
            <v>230103</v>
          </cell>
          <cell r="B95" t="str">
            <v>MINISTERIO DE TECNOLOGIAS DE LA INFORMACION Y LAS COMUNICACIONES - UNIDAD ADMINISTRATIVA ESPECIAL COMISION DE REGULACION DE COMUNICACIONES</v>
          </cell>
        </row>
        <row r="96">
          <cell r="A96" t="str">
            <v>230600</v>
          </cell>
          <cell r="B96" t="str">
            <v>FONDO ÚNICO DE TECNOLOGIAS DE LA INFORMACION Y LAS COMUNICACIONES</v>
          </cell>
        </row>
        <row r="97">
          <cell r="A97">
            <v>230800</v>
          </cell>
          <cell r="B97" t="str">
            <v>UNIDAD ADMINISTRATIVA ESPECIAL COMISION DE REGULACION DE COMUNICACIONES</v>
          </cell>
        </row>
        <row r="98">
          <cell r="A98" t="str">
            <v>230900</v>
          </cell>
          <cell r="B98" t="str">
            <v>AGENCIA NACIONAL DEL ESPECTRO - ANE</v>
          </cell>
        </row>
        <row r="99">
          <cell r="A99" t="str">
            <v>231000</v>
          </cell>
          <cell r="B99" t="str">
            <v>AUTORIDAD NACIONAL DE TELEVISION ANTV EN LIQUIDACIÓN</v>
          </cell>
        </row>
        <row r="100">
          <cell r="A100" t="str">
            <v>231100</v>
          </cell>
          <cell r="B100" t="str">
            <v>COMPUTADORES PARA EDUCAR</v>
          </cell>
        </row>
        <row r="101">
          <cell r="A101">
            <v>231200</v>
          </cell>
          <cell r="B101" t="str">
            <v>CORPORACIÓN AGENCIA NACIONAL DE GOBIERNO DIGITAL - AND</v>
          </cell>
        </row>
        <row r="102">
          <cell r="A102" t="str">
            <v>240101</v>
          </cell>
          <cell r="B102" t="str">
            <v>MINISTERIO DE TRANSPORTE - GESTION GENERAL</v>
          </cell>
        </row>
        <row r="103">
          <cell r="A103" t="str">
            <v>240106</v>
          </cell>
          <cell r="B103" t="str">
            <v>MINISTERIO DE TRANSPORTE - CORPORACION AUTONOMA REGIONAL DEL RIO GRANDE DE LA MAGDALENA - CORMAGDALENA</v>
          </cell>
        </row>
        <row r="104">
          <cell r="A104" t="str">
            <v>240200</v>
          </cell>
          <cell r="B104" t="str">
            <v>INSTITUTO NACIONAL DE VIAS</v>
          </cell>
        </row>
        <row r="105">
          <cell r="A105" t="str">
            <v>241200</v>
          </cell>
          <cell r="B105" t="str">
            <v>UNIDAD ADMINISTRATIVA ESPECIAL DE LA AERONAUTICA CIVIL</v>
          </cell>
        </row>
        <row r="106">
          <cell r="A106" t="str">
            <v>241300</v>
          </cell>
          <cell r="B106" t="str">
            <v>AGENCIA NACIONAL DE INFRAESTRUCTURA</v>
          </cell>
        </row>
        <row r="107">
          <cell r="A107" t="str">
            <v>241400</v>
          </cell>
          <cell r="B107" t="str">
            <v>UNIDAD DE PLANEACION DEL SECTOR DE INFRAESTRUCTURA DE TRANSPORTE</v>
          </cell>
        </row>
        <row r="108">
          <cell r="A108" t="str">
            <v>241500</v>
          </cell>
          <cell r="B108" t="str">
            <v>COMISION DE REGULACION DE INFRAESTRUCTURA Y TRANSPORTE</v>
          </cell>
        </row>
        <row r="109">
          <cell r="A109" t="str">
            <v>241600</v>
          </cell>
          <cell r="B109" t="str">
            <v>AGENCIA NACIONAL DE SEGURIDAD VIAL</v>
          </cell>
        </row>
        <row r="110">
          <cell r="A110" t="str">
            <v>241700</v>
          </cell>
          <cell r="B110" t="str">
            <v>SUPERINTENDENCIA DE PUERTOS Y TRANSPORTE</v>
          </cell>
        </row>
        <row r="111">
          <cell r="A111" t="str">
            <v>250101</v>
          </cell>
          <cell r="B111" t="str">
            <v>PROCURADURIA GENERAL DE LA NACIÓN - GESTION GENERAL</v>
          </cell>
        </row>
        <row r="112">
          <cell r="A112" t="str">
            <v>250105</v>
          </cell>
          <cell r="B112" t="str">
            <v>MINISTERIO PUBLICO - INSTITUTO DE ESTUDIOS DEL MINISTERIO PUBLICO</v>
          </cell>
        </row>
        <row r="113">
          <cell r="A113" t="str">
            <v>250200</v>
          </cell>
          <cell r="B113" t="str">
            <v>DEFENSORIA DEL PUEBLO</v>
          </cell>
        </row>
        <row r="114">
          <cell r="A114" t="str">
            <v>260101</v>
          </cell>
          <cell r="B114" t="str">
            <v>CONTRALORIA GENERAL DE LA  REPUBLICA - GESTION GENERAL</v>
          </cell>
        </row>
        <row r="115">
          <cell r="A115" t="str">
            <v>260200</v>
          </cell>
          <cell r="B115" t="str">
            <v>FONDO DE BIENESTAR SOCIAL DE LA CONTRALORIA GENERAL DE LA REPUBLICA</v>
          </cell>
        </row>
        <row r="116">
          <cell r="A116" t="str">
            <v>270102</v>
          </cell>
          <cell r="B116" t="str">
            <v>RAMA JUDICIAL - CONSEJO SUPERIOR DE LA JUDICATURA</v>
          </cell>
        </row>
        <row r="117">
          <cell r="A117" t="str">
            <v>270103</v>
          </cell>
          <cell r="B117" t="str">
            <v>RAMA JUDICIAL - CORTE SUPREMA DE JUSTICIA</v>
          </cell>
        </row>
        <row r="118">
          <cell r="A118" t="str">
            <v>270104</v>
          </cell>
          <cell r="B118" t="str">
            <v>RAMA JUDICIAL - CONSEJO DE ESTADO</v>
          </cell>
        </row>
        <row r="119">
          <cell r="A119" t="str">
            <v>270105</v>
          </cell>
          <cell r="B119" t="str">
            <v>RAMA JUDICIAL - CORTE CONSTITUCIONAL</v>
          </cell>
        </row>
        <row r="120">
          <cell r="A120" t="str">
            <v>270108</v>
          </cell>
          <cell r="B120" t="str">
            <v>RAMA JUDICIAL - TRIBUNALES Y JUZGADOS</v>
          </cell>
        </row>
        <row r="121">
          <cell r="A121" t="str">
            <v>280101</v>
          </cell>
          <cell r="B121" t="str">
            <v>REGISTRADURIA NACIONAL DEL ESTADO CIVIL - GESTION GENERAL</v>
          </cell>
        </row>
        <row r="122">
          <cell r="A122" t="str">
            <v>280102</v>
          </cell>
          <cell r="B122" t="str">
            <v>REGISTRADURIA NACIONAL DEL ESTADO CIVIL - CONSEJO NACIONAL ELECTORAL</v>
          </cell>
        </row>
        <row r="123">
          <cell r="A123" t="str">
            <v>280200</v>
          </cell>
          <cell r="B123" t="str">
            <v>FONDO ROTATORIO DE LA REGISTRADURIA</v>
          </cell>
        </row>
        <row r="124">
          <cell r="A124" t="str">
            <v>280300</v>
          </cell>
          <cell r="B124" t="str">
            <v>FONDO SOCIAL DE VIVIENDA DE LA REGISTRADURIA NACIONAL DEL ESTADO CIVIL</v>
          </cell>
        </row>
        <row r="125">
          <cell r="A125" t="str">
            <v>290101</v>
          </cell>
          <cell r="B125" t="str">
            <v>FISCALIA GENERAL DE LA NACION - GESTION GENERAL</v>
          </cell>
        </row>
        <row r="126">
          <cell r="A126" t="str">
            <v>290200</v>
          </cell>
          <cell r="B126" t="str">
            <v>INSTITUTO NACIONAL DE MEDICINA LEGAL Y CIENCIAS FORENSES</v>
          </cell>
        </row>
        <row r="127">
          <cell r="A127">
            <v>290400</v>
          </cell>
          <cell r="B127" t="str">
            <v>FONDO ESPECIAL PARA LA ADMINISTRACION DE BIENES DE LA FISCALIA GENERAL DE LA NACION</v>
          </cell>
        </row>
        <row r="128">
          <cell r="A128" t="str">
            <v>320101</v>
          </cell>
          <cell r="B128" t="str">
            <v>MINISTERIO DE AMBIENTE Y DESARROLLO SOSTENIBLE - GESTION GENERAL</v>
          </cell>
        </row>
        <row r="129">
          <cell r="A129" t="str">
            <v>320102</v>
          </cell>
          <cell r="B129" t="str">
            <v>PARQUES NACIONALES NATURALES DE COLOMBIA</v>
          </cell>
        </row>
        <row r="130">
          <cell r="A130" t="str">
            <v>320104</v>
          </cell>
          <cell r="B130" t="str">
            <v>AUTORIDAD NACIONAL DE LICENCIAS AMBIENTALES ANLA</v>
          </cell>
        </row>
        <row r="131">
          <cell r="A131" t="str">
            <v>320200</v>
          </cell>
          <cell r="B131" t="str">
            <v>INSTITUTO DE HIDROLOGIA, METEOROLOGIA Y ESTUDIOS AMBIENTALES- IDEAM</v>
          </cell>
        </row>
        <row r="132">
          <cell r="A132" t="str">
            <v>320401</v>
          </cell>
          <cell r="B132" t="str">
            <v>FONAM - GESTION GENERAL</v>
          </cell>
        </row>
        <row r="133">
          <cell r="A133" t="str">
            <v>320800</v>
          </cell>
          <cell r="B133" t="str">
            <v>CORPORACION AUTONOMA REGIONAL DE LOS VALLES DEL SINU Y SAN JORGE (CVS)</v>
          </cell>
        </row>
        <row r="134">
          <cell r="A134" t="str">
            <v>320900</v>
          </cell>
          <cell r="B134" t="str">
            <v>CORPORACION AUTONOMA REGIONAL DEL QUINDIO (CRQ)</v>
          </cell>
        </row>
        <row r="135">
          <cell r="A135" t="str">
            <v>321000</v>
          </cell>
          <cell r="B135" t="str">
            <v>CORPORACION PARA EL DESARROLLO SOSTENIBLE DEL URABA - CORPOURABA</v>
          </cell>
        </row>
        <row r="136">
          <cell r="A136" t="str">
            <v>321100</v>
          </cell>
          <cell r="B136" t="str">
            <v>CORPORACION AUTONOMA REGIONAL DE CALDAS (CORPOCALDAS)</v>
          </cell>
        </row>
        <row r="137">
          <cell r="A137" t="str">
            <v>321200</v>
          </cell>
          <cell r="B137" t="str">
            <v>CORPORACION AUTONOMA REGIONAL PARA EL DESARROLLO SOSTENIBLE DEL CHOCO - CODECHOCO</v>
          </cell>
        </row>
        <row r="138">
          <cell r="A138" t="str">
            <v>321300</v>
          </cell>
          <cell r="B138" t="str">
            <v xml:space="preserve">CORPORACION AUTONOMA REGIONAL PARA LA DEFENSA DE LA MESETA DE BUCARAMANGA CDMB </v>
          </cell>
        </row>
        <row r="139">
          <cell r="A139" t="str">
            <v>321400</v>
          </cell>
          <cell r="B139" t="str">
            <v>CORPORACION AUTONOMA REGIONAL DEL TOLIMA (CORTOLIMA)</v>
          </cell>
        </row>
        <row r="140">
          <cell r="A140" t="str">
            <v>321500</v>
          </cell>
          <cell r="B140" t="str">
            <v>CORPORACION AUTONOMA REGIONAL DE RISARALDA (CARDER)</v>
          </cell>
        </row>
        <row r="141">
          <cell r="A141" t="str">
            <v>321600</v>
          </cell>
          <cell r="B141" t="str">
            <v>CORPORACION AUTONOMA REGIONAL DE NARINO (CORPONARINO)</v>
          </cell>
        </row>
        <row r="142">
          <cell r="A142" t="str">
            <v>321700</v>
          </cell>
          <cell r="B142" t="str">
            <v>CORPORACION AUTONOMA REGIONAL DE LA FRONTERA NORORIENTAL (CORPONOR)</v>
          </cell>
        </row>
        <row r="143">
          <cell r="A143" t="str">
            <v>321800</v>
          </cell>
          <cell r="B143" t="str">
            <v>CORPORACION AUTONOMA REGIONAL DE LA GUAJIRA (CORPOGUAJIRA)</v>
          </cell>
        </row>
        <row r="144">
          <cell r="A144" t="str">
            <v>321900</v>
          </cell>
          <cell r="B144" t="str">
            <v>CORPORACION AUTONOMA REGIONAL DEL CESAR (CORPOCESAR)</v>
          </cell>
        </row>
        <row r="145">
          <cell r="A145" t="str">
            <v>322100</v>
          </cell>
          <cell r="B145" t="str">
            <v>CORPORACION AUTONOMA REGIONAL DEL CAUCA (CRC)</v>
          </cell>
        </row>
        <row r="146">
          <cell r="A146" t="str">
            <v>322200</v>
          </cell>
          <cell r="B146" t="str">
            <v>CORPORACION AUTONOMA REGIONAL DEL MAGDALENA (CORPAMAG)</v>
          </cell>
        </row>
        <row r="147">
          <cell r="A147" t="str">
            <v>322300</v>
          </cell>
          <cell r="B147" t="str">
            <v>CORPORACION PARA EL DESARROLLO SOSTENIBLE DEL SUR DE LA AMAZONIA - CORPOAMAZONIA</v>
          </cell>
        </row>
        <row r="148">
          <cell r="A148" t="str">
            <v>322400</v>
          </cell>
          <cell r="B148" t="str">
            <v>CORPORACION  PARA EL DESARROLLO SOSTENIBLE DEL NORTE Y ORIENTE DE LA AMAZONIA - CDA</v>
          </cell>
        </row>
        <row r="149">
          <cell r="A149" t="str">
            <v>322600</v>
          </cell>
          <cell r="B149" t="str">
            <v>CORPORACION PARA EL DESARROLLO SOSTENIBLE DEL ARCHIPIELAGO DE SAN ANDRES, PROVIDENCIA Y SANTA CATALINA - CORALINA</v>
          </cell>
        </row>
        <row r="150">
          <cell r="A150" t="str">
            <v>322700</v>
          </cell>
          <cell r="B150" t="str">
            <v>CORPORACION PARA EL DESARROLLO SOSTENIBLE DEL AREA DE MANEJO ESPECIAL LA MACARENA - CORMACARENA</v>
          </cell>
        </row>
        <row r="151">
          <cell r="A151" t="str">
            <v>322800</v>
          </cell>
          <cell r="B151" t="str">
            <v>CORPORACION  PARA EL DESARROLLO SOSTENIBLE DE LA MOJANA Y EL SAN JORGE - CORPOMOJANA</v>
          </cell>
        </row>
        <row r="152">
          <cell r="A152" t="str">
            <v>322900</v>
          </cell>
          <cell r="B152" t="str">
            <v>CORPORACION AUTONOMA REGIONAL DE LA ORINOQUIA - CORPORINOQUIA</v>
          </cell>
        </row>
        <row r="153">
          <cell r="A153" t="str">
            <v>323000</v>
          </cell>
          <cell r="B153" t="str">
            <v>CORPORACION AUTONOMA REGIONAL DE SUCRE - CARSUCRE</v>
          </cell>
        </row>
        <row r="154">
          <cell r="A154" t="str">
            <v>323100</v>
          </cell>
          <cell r="B154" t="str">
            <v>CORPORACION AUTONOMA REGIONAL DEL ALTO MAGDALENA - CAM</v>
          </cell>
        </row>
        <row r="155">
          <cell r="A155" t="str">
            <v>323200</v>
          </cell>
          <cell r="B155" t="str">
            <v>CORPORACION AUTONOMA REGIONAL DEL CENTRO DE ANTIOQUIA - CORANTIOQUIA</v>
          </cell>
        </row>
        <row r="156">
          <cell r="A156" t="str">
            <v>323300</v>
          </cell>
          <cell r="B156" t="str">
            <v>CORPORACION AUTONOMA REGIONAL DEL ATLANTICO - CRA</v>
          </cell>
        </row>
        <row r="157">
          <cell r="A157" t="str">
            <v>323400</v>
          </cell>
          <cell r="B157" t="str">
            <v>CORPORACION AUTONOMA REGIONAL DE SANTANDER - CAS</v>
          </cell>
        </row>
        <row r="158">
          <cell r="A158" t="str">
            <v>323500</v>
          </cell>
          <cell r="B158" t="str">
            <v>CORPORACION AUTONOMA REGIONAL DE BOYACA - CORPOBOYACA</v>
          </cell>
        </row>
        <row r="159">
          <cell r="A159" t="str">
            <v>323600</v>
          </cell>
          <cell r="B159" t="str">
            <v>CORPORACION AUTONOMA REGIONAL DE CHIVOR - CORPOCHIVOR</v>
          </cell>
        </row>
        <row r="160">
          <cell r="A160" t="str">
            <v>323700</v>
          </cell>
          <cell r="B160" t="str">
            <v>CORPORACION AUTONOMA REGIONAL DEL GUAVIO - CORPOGUAVIO</v>
          </cell>
        </row>
        <row r="161">
          <cell r="A161" t="str">
            <v>323800</v>
          </cell>
          <cell r="B161" t="str">
            <v>CORPORACION AUTONOMA REGIONAL DEL CANAL DEL DIQUE - CARDIQUE</v>
          </cell>
        </row>
        <row r="162">
          <cell r="A162" t="str">
            <v>323900</v>
          </cell>
          <cell r="B162" t="str">
            <v>CORPORACION AUTONOMA REGIONAL DEL SUR DE BOLIVAR - CSB</v>
          </cell>
        </row>
        <row r="163">
          <cell r="A163" t="str">
            <v>330101</v>
          </cell>
          <cell r="B163" t="str">
            <v>MINISTERIO DE CULTURA - GESTION GENERAL</v>
          </cell>
        </row>
        <row r="164">
          <cell r="A164" t="str">
            <v>330400</v>
          </cell>
          <cell r="B164" t="str">
            <v>ARCHIVO GENERAL DE LA NACION</v>
          </cell>
        </row>
        <row r="165">
          <cell r="A165" t="str">
            <v>330500</v>
          </cell>
          <cell r="B165" t="str">
            <v>INSTITUTO COLOMBIANO DE ANTROPOLOGIA E HISTORIA</v>
          </cell>
        </row>
        <row r="166">
          <cell r="A166" t="str">
            <v>330700</v>
          </cell>
          <cell r="B166" t="str">
            <v>INSTITUTO CARO Y CUERVO</v>
          </cell>
        </row>
        <row r="167">
          <cell r="A167" t="str">
            <v>340101</v>
          </cell>
          <cell r="B167" t="str">
            <v>AUDITORIA GENERAL DE LA REPUBLICA - GESTION GENERAL</v>
          </cell>
        </row>
        <row r="168">
          <cell r="A168" t="str">
            <v>350101</v>
          </cell>
          <cell r="B168" t="str">
            <v>MINCOMERCIO INDUSTRIA TURISMO - GESTION GENERAL</v>
          </cell>
        </row>
        <row r="169">
          <cell r="A169" t="str">
            <v>350102</v>
          </cell>
          <cell r="B169" t="str">
            <v>MINCOMERCIO INDUSTRIA TURISMO - DIRECCION GENERAL DE COMERCIO EXTERIOR</v>
          </cell>
        </row>
        <row r="170">
          <cell r="A170" t="str">
            <v>350104</v>
          </cell>
          <cell r="B170" t="str">
            <v>MINCOMERCIO INDUSTRIA TURISMO - ARTESANIAS DE COLOMBIA S.A.</v>
          </cell>
        </row>
        <row r="171">
          <cell r="A171" t="str">
            <v>350200</v>
          </cell>
          <cell r="B171" t="str">
            <v>SUPERINTENDENCIA DE SOCIEDADES</v>
          </cell>
        </row>
        <row r="172">
          <cell r="A172" t="str">
            <v>350300</v>
          </cell>
          <cell r="B172" t="str">
            <v>SUPERINTENDENCIA DE INDUSTRIA Y COMERCIO</v>
          </cell>
        </row>
        <row r="173">
          <cell r="A173" t="str">
            <v>350400</v>
          </cell>
          <cell r="B173" t="str">
            <v>UNIDAD ADMINISTRATIVA ESPECIAL JUNTA CENTRAL CONTADORES</v>
          </cell>
        </row>
        <row r="174">
          <cell r="A174" t="str">
            <v>350500</v>
          </cell>
          <cell r="B174" t="str">
            <v>INSTITUTO NACIONAL DE METROLOGÍA - INM</v>
          </cell>
        </row>
        <row r="175">
          <cell r="A175" t="str">
            <v>360101</v>
          </cell>
          <cell r="B175" t="str">
            <v>MINISTERIO DEL TRABAJO - GESTION GENERAL</v>
          </cell>
        </row>
        <row r="176">
          <cell r="A176" t="str">
            <v>360107</v>
          </cell>
          <cell r="B176" t="str">
            <v>MINISTERIO DEL TRABAJO - SUPERINTENDENCIA DE SUBSIDIO FAMILIAR</v>
          </cell>
        </row>
        <row r="177">
          <cell r="A177" t="str">
            <v>360200</v>
          </cell>
          <cell r="B177" t="str">
            <v>SERVICIO NACIONAL DE APRENDIZAJE - SENA</v>
          </cell>
        </row>
        <row r="178">
          <cell r="A178" t="str">
            <v>361200</v>
          </cell>
          <cell r="B178" t="str">
            <v>UNIDAD ADMINISTRATIVA ESPECIAL DE ORGANIZACIONES SOLIDARIAS</v>
          </cell>
        </row>
        <row r="179">
          <cell r="A179" t="str">
            <v>361300</v>
          </cell>
          <cell r="B179" t="str">
            <v>UNIDAD ADMINISTRATIVA ESPECIAL DEL SERVICIO PUBLICO DE EMPLEO</v>
          </cell>
        </row>
        <row r="180">
          <cell r="A180" t="str">
            <v>370101</v>
          </cell>
          <cell r="B180" t="str">
            <v>MINISTERIO DEL INTERIOR - GESTIÓN GENERAL</v>
          </cell>
        </row>
        <row r="181">
          <cell r="A181">
            <v>370102</v>
          </cell>
          <cell r="B181" t="str">
            <v>DIRECCIÓN DE LA AUTORIDAD NACIONAL DE CONSULTA PREVIA</v>
          </cell>
        </row>
        <row r="182">
          <cell r="A182" t="str">
            <v>370300</v>
          </cell>
          <cell r="B182" t="str">
            <v>DIRECCION NACIONAL DEL DERECHO DE AUTOR</v>
          </cell>
        </row>
        <row r="183">
          <cell r="A183" t="str">
            <v>370400</v>
          </cell>
          <cell r="B183" t="str">
            <v>CORPORACION NACIONAL PARA LA RECONSTRUCCION DE LA CUENCA DEL RIO PAEZ Y ZONAS ALEDANAS NASA KI WE</v>
          </cell>
        </row>
        <row r="184">
          <cell r="A184" t="str">
            <v>370800</v>
          </cell>
          <cell r="B184" t="str">
            <v>UNIDAD NACIONAL DE PROTECCION - UNP</v>
          </cell>
        </row>
        <row r="185">
          <cell r="A185" t="str">
            <v>370900</v>
          </cell>
          <cell r="B185" t="str">
            <v>DIRECCION NACIONAL DE BOMBEROS</v>
          </cell>
        </row>
        <row r="186">
          <cell r="A186" t="str">
            <v>380100</v>
          </cell>
          <cell r="B186" t="str">
            <v>COMISION NACIONAL DEL SERVICIO CIVIL</v>
          </cell>
        </row>
        <row r="187">
          <cell r="A187">
            <v>390101</v>
          </cell>
          <cell r="B187" t="str">
            <v>MINISTERIO DE CIENCIA, TECNOLOGÍA E INNOVACIÓN - GESTIÓN GENERAL</v>
          </cell>
        </row>
        <row r="188">
          <cell r="A188" t="str">
            <v>400101</v>
          </cell>
          <cell r="B188" t="str">
            <v>MINISTERIO DE VIVIENDA, CIUDAD Y TERRITORIO - GESTIÓN GENERAL</v>
          </cell>
        </row>
        <row r="189">
          <cell r="A189" t="str">
            <v>400102</v>
          </cell>
          <cell r="B189" t="str">
            <v>COMISION DE REGULACION DE AGUA POTABLE Y SANEAMIENTO BÁSICO - CRA</v>
          </cell>
        </row>
        <row r="190">
          <cell r="A190" t="str">
            <v>400200</v>
          </cell>
          <cell r="B190" t="str">
            <v>FONDO NACIONAL DE VIVIENDA - FONVIVIENDA</v>
          </cell>
        </row>
        <row r="191">
          <cell r="A191" t="str">
            <v>410101</v>
          </cell>
          <cell r="B191" t="str">
            <v>DEPARTAMENTO ADMINISTRATIVO PARA LA PROSPERIDAD SOCIAL - GESTIÓN GENERAL</v>
          </cell>
        </row>
        <row r="192">
          <cell r="A192" t="str">
            <v>410400</v>
          </cell>
          <cell r="B192" t="str">
            <v>UNIDAD DE ATENCIÓN Y REPARACIÓN INTEGRAL A LAS VICTIMAS</v>
          </cell>
        </row>
        <row r="193">
          <cell r="A193" t="str">
            <v>410500</v>
          </cell>
          <cell r="B193" t="str">
            <v>CENTRO DE MEMORIA HISTÓRICA</v>
          </cell>
        </row>
        <row r="194">
          <cell r="A194" t="str">
            <v>410600</v>
          </cell>
          <cell r="B194" t="str">
            <v>INSTITUTO COLOMBIANO DE BIENESTAR FAMILIAR - ICBF</v>
          </cell>
        </row>
        <row r="195">
          <cell r="A195" t="str">
            <v>420101</v>
          </cell>
          <cell r="B195" t="str">
            <v>DEPARTAMENTO ADMINISTRATIVO DIRECCIÓN NACIONAL DE INTELIGENCIA - GESTIÓN GENERAL</v>
          </cell>
        </row>
        <row r="196">
          <cell r="A196" t="str">
            <v>430101</v>
          </cell>
          <cell r="B196" t="str">
            <v>MINISTERIO DEL DEPORTE - GESTIÓN GENERAL</v>
          </cell>
        </row>
        <row r="197">
          <cell r="A197">
            <v>440101</v>
          </cell>
          <cell r="B197" t="str">
            <v>JURISDICCIÓN ESPECIAL PARA LA PAZ</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PLEGABLES"/>
      <sheetName val="F2- Gasto"/>
    </sheetNames>
    <sheetDataSet>
      <sheetData sheetId="0">
        <row r="1">
          <cell r="A1" t="str">
            <v xml:space="preserve">SECCIÓN </v>
          </cell>
          <cell r="B1" t="str">
            <v xml:space="preserve">UNIDAD EJECUTORA </v>
          </cell>
        </row>
        <row r="2">
          <cell r="A2" t="str">
            <v>010101</v>
          </cell>
          <cell r="B2" t="str">
            <v>SENADO DE LA REPÚBLICA</v>
          </cell>
        </row>
        <row r="3">
          <cell r="A3" t="str">
            <v>010102</v>
          </cell>
          <cell r="B3" t="str">
            <v>CÁMARA DE REPRESENTANTES</v>
          </cell>
        </row>
        <row r="4">
          <cell r="A4" t="str">
            <v>020101</v>
          </cell>
          <cell r="B4" t="str">
            <v>PRESIDENCIA DE LA REPUBLICA - GESTION GENERAL</v>
          </cell>
        </row>
        <row r="5">
          <cell r="A5" t="str">
            <v>020900</v>
          </cell>
          <cell r="B5" t="str">
            <v>AGENCIA PRESIDENCIAL DE COOPERACIÓN INTERNACIONAL DE COLOMBIA, APC - COLOMBIA</v>
          </cell>
        </row>
        <row r="6">
          <cell r="A6" t="str">
            <v>021100</v>
          </cell>
          <cell r="B6" t="str">
            <v>UNIDAD NACIONAL PARA LA GESTIÓN DEL RIESGO DE DESASTRES</v>
          </cell>
        </row>
        <row r="7">
          <cell r="A7" t="str">
            <v>021200</v>
          </cell>
          <cell r="B7" t="str">
            <v>AGENCIA PARA LA REINCORPORACION Y LA NORMALIZACION - ARN</v>
          </cell>
        </row>
        <row r="8">
          <cell r="A8" t="str">
            <v>021300</v>
          </cell>
          <cell r="B8" t="str">
            <v>AGENCIA NACIONAL INMOBILIARIA VIRGILIO BARCO VARGAS</v>
          </cell>
        </row>
        <row r="9">
          <cell r="A9" t="str">
            <v>021401</v>
          </cell>
          <cell r="B9" t="str">
            <v xml:space="preserve">AGENCIA DE RENOVACION DEL TERRITORIO – ART - GESTIÓN GENERAL </v>
          </cell>
        </row>
        <row r="10">
          <cell r="A10" t="str">
            <v>021402</v>
          </cell>
          <cell r="B10" t="str">
            <v>DIRECCIÓN DE SUSTITUCIÓN DE CULTIVOS ILÍCITOS</v>
          </cell>
        </row>
        <row r="11">
          <cell r="A11" t="str">
            <v>030101</v>
          </cell>
          <cell r="B11" t="str">
            <v>DEPARTAMENTO ADMINISTRATIVO NACIONAL DE PLANEACIÓN - GESTION GENERAL</v>
          </cell>
        </row>
        <row r="12">
          <cell r="A12" t="str">
            <v>030300</v>
          </cell>
          <cell r="B12" t="str">
            <v>UNIDAD ADMINISTRATIVA ESPECIAL - AGENCIA NACIONAL DE CONTRATACIÓN PÚBLICA - COLOMBIA COMPRA EFICIENTE.</v>
          </cell>
        </row>
        <row r="13">
          <cell r="A13" t="str">
            <v>032400</v>
          </cell>
          <cell r="B13" t="str">
            <v>SUPERINTENDENCIA DE SERVICIOS PUBLICOS DOMICILIARIOS</v>
          </cell>
        </row>
        <row r="14">
          <cell r="A14" t="str">
            <v>040101</v>
          </cell>
          <cell r="B14" t="str">
            <v>DEPARTAMENTO ADMINISTRATIVO NACIONAL DE ESTADISTICA (DANE) - GESTION GENERAL</v>
          </cell>
        </row>
        <row r="15">
          <cell r="A15" t="str">
            <v>040200</v>
          </cell>
          <cell r="B15" t="str">
            <v>FONDO ROTATORIO DEL DANE</v>
          </cell>
        </row>
        <row r="16">
          <cell r="A16" t="str">
            <v>040300</v>
          </cell>
          <cell r="B16" t="str">
            <v>INSTITUTO GEOGRAFICO AGUSTIN CODAZZI - IGAC</v>
          </cell>
        </row>
        <row r="17">
          <cell r="A17" t="str">
            <v>050101</v>
          </cell>
          <cell r="B17" t="str">
            <v>DEPARTAMENTO ADMINISTRATIVO DE LA FUNCION PUBLICA- GESTION GENERAL</v>
          </cell>
        </row>
        <row r="18">
          <cell r="A18" t="str">
            <v>050300</v>
          </cell>
          <cell r="B18" t="str">
            <v>ESCUELA SUPERIOR DE ADMINISTRACION PUBLICA (ESAP)</v>
          </cell>
        </row>
        <row r="19">
          <cell r="A19" t="str">
            <v>110101</v>
          </cell>
          <cell r="B19" t="str">
            <v>MINISTERIO DE RELACIONES EXTERIORES - GESTION GENERAL</v>
          </cell>
        </row>
        <row r="20">
          <cell r="A20" t="str">
            <v>110200</v>
          </cell>
          <cell r="B20" t="str">
            <v>FONDO ROTATORIO DEL MINISTERIO DE RELACIONES EXTERIORES</v>
          </cell>
        </row>
        <row r="21">
          <cell r="A21" t="str">
            <v>110400</v>
          </cell>
          <cell r="B21" t="str">
            <v>UNIDAD ADMINISTRATIVA ESPECIAL MIGRACION COLOMBIA</v>
          </cell>
        </row>
        <row r="22">
          <cell r="A22" t="str">
            <v>120101</v>
          </cell>
          <cell r="B22" t="str">
            <v>MINISTERIO DE JUSTICIA Y DEL DERECHO - GESTIÓN GENERAL</v>
          </cell>
        </row>
        <row r="23">
          <cell r="A23" t="str">
            <v>120400</v>
          </cell>
          <cell r="B23" t="str">
            <v>SUPERINTENDENCIA DE NOTARIADO Y REGISTRO</v>
          </cell>
        </row>
        <row r="24">
          <cell r="A24" t="str">
            <v>120800</v>
          </cell>
          <cell r="B24" t="str">
            <v>INSTITUTO NACIONAL PENITENCIARIO Y CARCELARIO - INPEC</v>
          </cell>
        </row>
        <row r="25">
          <cell r="A25" t="str">
            <v>121000</v>
          </cell>
          <cell r="B25" t="str">
            <v>UNIDAD ADMINISTRATIVA ESPECIAL AGENCIA NACIONAL DE DEFENSA JURIDICA DEL ESTADO</v>
          </cell>
        </row>
        <row r="26">
          <cell r="A26" t="str">
            <v>121100</v>
          </cell>
          <cell r="B26" t="str">
            <v>UNIDAD DE SERVICIOS PENITENCIARIOS Y CARCELARIOS - USPEC</v>
          </cell>
        </row>
        <row r="27">
          <cell r="A27" t="str">
            <v>130101</v>
          </cell>
          <cell r="B27" t="str">
            <v>MINISTERIO DE HACIENDA Y CREDITO PUBLICO - GESTION GENERAL</v>
          </cell>
        </row>
        <row r="28">
          <cell r="A28" t="str">
            <v>130117</v>
          </cell>
          <cell r="B28" t="str">
            <v>UNIDAD ADMINISTRATIVA ESPECIAL AGENCIA DEL INSPECTOR GENERAL DE TRIBUTOS, RENTAS Y CONTRIBUCIONES PARAFISCALES – ITRC</v>
          </cell>
        </row>
        <row r="29">
          <cell r="A29" t="str">
            <v>130118</v>
          </cell>
          <cell r="B29" t="str">
            <v>UNIDAD ADMINISTRATIVA ESPECIAL UNIDAD DE PROYECCIÓN NORMATIVA Y ESTUDIOS DE REGULACIÓN FINANCIERA – URF</v>
          </cell>
        </row>
        <row r="30">
          <cell r="A30" t="str">
            <v>130119</v>
          </cell>
          <cell r="B30" t="str">
            <v>COLJUEGOS</v>
          </cell>
        </row>
        <row r="31">
          <cell r="A31" t="str">
            <v>130800</v>
          </cell>
          <cell r="B31" t="str">
            <v>UNIDAD ADMINISTRATIVA ESPECIAL CONTADURIA GENERAL DE LA NACION</v>
          </cell>
        </row>
        <row r="32">
          <cell r="A32" t="str">
            <v>130900</v>
          </cell>
          <cell r="B32" t="str">
            <v>SUPERINTENDENCIA DE LA ECONOMIA SOLIDARIA</v>
          </cell>
        </row>
        <row r="33">
          <cell r="A33" t="str">
            <v>131000</v>
          </cell>
          <cell r="B33" t="str">
            <v>UNIDAD ADMINISTRATIVA ESPECIAL DIRECCION DE IMPUESTOS Y ADUANAS NACIONALES</v>
          </cell>
        </row>
        <row r="34">
          <cell r="A34" t="str">
            <v>131200</v>
          </cell>
          <cell r="B34" t="str">
            <v>UNIDAD DE INFORMACION Y ANALISIS FINANCIERO</v>
          </cell>
        </row>
        <row r="35">
          <cell r="A35" t="str">
            <v>131300</v>
          </cell>
          <cell r="B35" t="str">
            <v>SUPERINTENDENCIA FINANCIERA DE COLOMBIA</v>
          </cell>
        </row>
        <row r="36">
          <cell r="A36" t="str">
            <v>131401</v>
          </cell>
          <cell r="B36" t="str">
            <v>UNIDAD ADMINISTRATIVA ESPECIAL DE GESTION PENSIONAL Y CONTRIBUCIONES PARAFISCALES DE LA PROTECCIÓN SOCIAL - UGPPP - GESTION GENERAL</v>
          </cell>
        </row>
        <row r="37">
          <cell r="A37" t="str">
            <v>131500</v>
          </cell>
          <cell r="B37" t="str">
            <v>FONDO ADAPTACION</v>
          </cell>
        </row>
        <row r="38">
          <cell r="A38" t="str">
            <v>140100</v>
          </cell>
          <cell r="B38" t="str">
            <v>SERVICIO DE LA DEUDA PUBLICA NACIONAL</v>
          </cell>
        </row>
        <row r="39">
          <cell r="A39" t="str">
            <v>150101</v>
          </cell>
          <cell r="B39" t="str">
            <v>MINISTERIO DE DEFENSA NACIONAL - GESTION GENERAL</v>
          </cell>
        </row>
        <row r="40">
          <cell r="A40" t="str">
            <v>150102</v>
          </cell>
          <cell r="B40" t="str">
            <v>COMANDO GENERAL</v>
          </cell>
        </row>
        <row r="41">
          <cell r="A41" t="str">
            <v>150103</v>
          </cell>
          <cell r="B41" t="str">
            <v>EJERCITO</v>
          </cell>
        </row>
        <row r="42">
          <cell r="A42" t="str">
            <v>150104</v>
          </cell>
          <cell r="B42" t="str">
            <v>ARMADA</v>
          </cell>
        </row>
        <row r="43">
          <cell r="A43" t="str">
            <v>150105</v>
          </cell>
          <cell r="B43" t="str">
            <v>FUERZA AEREA</v>
          </cell>
        </row>
        <row r="44">
          <cell r="A44" t="str">
            <v>150111</v>
          </cell>
          <cell r="B44" t="str">
            <v>MINISTERIO DE DEFENSA NACIONAL - SALUD</v>
          </cell>
        </row>
        <row r="45">
          <cell r="A45" t="str">
            <v>150112</v>
          </cell>
          <cell r="B45" t="str">
            <v>DIRECCION GENERAL MARITIMA - DIMAR</v>
          </cell>
        </row>
        <row r="46">
          <cell r="A46" t="str">
            <v>150113</v>
          </cell>
          <cell r="B46" t="str">
            <v>DIRECCION CENTRO DE REHABILITACION INCLUSIVA - DCRI</v>
          </cell>
        </row>
        <row r="47">
          <cell r="A47" t="str">
            <v>150300</v>
          </cell>
          <cell r="B47" t="str">
            <v>CAJA DE RETIRO DE LAS FUERZAS MILITARES</v>
          </cell>
        </row>
        <row r="48">
          <cell r="A48" t="str">
            <v>150700</v>
          </cell>
          <cell r="B48" t="str">
            <v>INSTITUTO CASAS FISCALES DEL EJERCITO</v>
          </cell>
        </row>
        <row r="49">
          <cell r="A49" t="str">
            <v>150800</v>
          </cell>
          <cell r="B49" t="str">
            <v>DEFENSA CIVIL COLOMBIANA, GUILLERMO LEÓN VALENCIA</v>
          </cell>
        </row>
        <row r="50">
          <cell r="A50" t="str">
            <v>151000</v>
          </cell>
          <cell r="B50" t="str">
            <v>CLUB MILITAR DE OFICIALES</v>
          </cell>
        </row>
        <row r="51">
          <cell r="A51" t="str">
            <v>151100</v>
          </cell>
          <cell r="B51" t="str">
            <v>CAJA DE SUELDOS DE RETIRO DE LA POLICIA NACIONAL</v>
          </cell>
        </row>
        <row r="52">
          <cell r="A52" t="str">
            <v>151201</v>
          </cell>
          <cell r="B52" t="str">
            <v>FONDO ROTATORIO DE LA POLICIA - GESTION GENERAL</v>
          </cell>
        </row>
        <row r="53">
          <cell r="A53" t="str">
            <v>151600</v>
          </cell>
          <cell r="B53" t="str">
            <v>SUPERINTENDENCIA DE VIGILANCIA Y SEGURIDAD PRIVADA</v>
          </cell>
        </row>
        <row r="54">
          <cell r="A54" t="str">
            <v>151900</v>
          </cell>
          <cell r="B54" t="str">
            <v>HOSPITAL MILITAR</v>
          </cell>
        </row>
        <row r="55">
          <cell r="A55" t="str">
            <v>152000</v>
          </cell>
          <cell r="B55" t="str">
            <v>AGENCIA LOGISTICA DE LAS FUERZAS MILITARES</v>
          </cell>
        </row>
        <row r="56">
          <cell r="A56" t="str">
            <v>152100</v>
          </cell>
          <cell r="B56" t="str">
            <v>UNIDAD ADMINISTRATIVA ESPECIAL DE LA JUSTICIA PENAL MILITAR Y POLICIAL</v>
          </cell>
        </row>
        <row r="57">
          <cell r="A57" t="str">
            <v>160101</v>
          </cell>
          <cell r="B57" t="str">
            <v>POLICIA NACIONAL - GESTION GENERAL</v>
          </cell>
        </row>
        <row r="58">
          <cell r="A58" t="str">
            <v>160102</v>
          </cell>
          <cell r="B58" t="str">
            <v>POLICIA NACIONAL - SALUD</v>
          </cell>
        </row>
        <row r="59">
          <cell r="A59" t="str">
            <v>170101</v>
          </cell>
          <cell r="B59" t="str">
            <v>MINISTERIO DE AGRICULTURA Y DESARROLLO RURAL - GESTION GENERAL</v>
          </cell>
        </row>
        <row r="60">
          <cell r="A60" t="str">
            <v>170106</v>
          </cell>
          <cell r="B60" t="str">
            <v>UNIDAD DE PLANIFICACIÓN DE TIERRAS RURALES, ADECUACIÓN DE TIERRAS Y USOS AGROPECUARIOS UPRA</v>
          </cell>
        </row>
        <row r="61">
          <cell r="A61" t="str">
            <v>170200</v>
          </cell>
          <cell r="B61" t="str">
            <v>INSTITUTO COLOMBIANO AGROPECUARIO (ICA)</v>
          </cell>
        </row>
        <row r="62">
          <cell r="A62" t="str">
            <v>171500</v>
          </cell>
          <cell r="B62" t="str">
            <v>AUTORIDAD NACIONAL DE ACUICULTURA Y PESCA - AUNAP</v>
          </cell>
        </row>
        <row r="63">
          <cell r="A63" t="str">
            <v>171600</v>
          </cell>
          <cell r="B63" t="str">
            <v>UNIDAD ADMINISTRATIVA ESPECIAL DE GESTIÓN DE RESTITUCIÓN DE TIERRAS DESPOJADAS</v>
          </cell>
        </row>
        <row r="64">
          <cell r="A64" t="str">
            <v>171700</v>
          </cell>
          <cell r="B64" t="str">
            <v>AGENCIA NACIONAL DE TIERRAS - ANT</v>
          </cell>
        </row>
        <row r="65">
          <cell r="A65" t="str">
            <v>171800</v>
          </cell>
          <cell r="B65" t="str">
            <v>AGENCIA DE DESARROLLO RURAL - ADR</v>
          </cell>
        </row>
        <row r="66">
          <cell r="A66" t="str">
            <v>190101</v>
          </cell>
          <cell r="B66" t="str">
            <v>MINISTERIO DE SALUD Y PROTECCION SOCIAL - GESTIÓN GENERAL</v>
          </cell>
        </row>
        <row r="67">
          <cell r="A67" t="str">
            <v>190106</v>
          </cell>
          <cell r="B67" t="str">
            <v>UNIDAD ADMINISTRATIVA ESPECIAL FONDO NACIONAL DE ESTUPEFACIENTES</v>
          </cell>
        </row>
        <row r="68">
          <cell r="A68" t="str">
            <v>190109</v>
          </cell>
          <cell r="B68" t="str">
            <v xml:space="preserve">INSTITUTO NACIONAL DE CANCEROLOGIA </v>
          </cell>
        </row>
        <row r="69">
          <cell r="A69" t="str">
            <v>190111</v>
          </cell>
          <cell r="B69" t="str">
            <v>SANATORIO DE AGUA DE DIOS</v>
          </cell>
        </row>
        <row r="70">
          <cell r="A70" t="str">
            <v>190300</v>
          </cell>
          <cell r="B70" t="str">
            <v>INSTITUTO NACIONAL DE SALUD (INS)</v>
          </cell>
        </row>
        <row r="71">
          <cell r="A71" t="str">
            <v>191000</v>
          </cell>
          <cell r="B71" t="str">
            <v>SUPERINTENDENCIA NACIONAL DE SALUD</v>
          </cell>
        </row>
        <row r="72">
          <cell r="A72" t="str">
            <v>191200</v>
          </cell>
          <cell r="B72" t="str">
            <v>INSTITUTO NACIONAL DE VIGILANCIA DE MEDICAMENTOS Y ALIMENTOS - INVIMA</v>
          </cell>
        </row>
        <row r="73">
          <cell r="A73" t="str">
            <v>191301</v>
          </cell>
          <cell r="B73" t="str">
            <v>FONDO DE PREVISION SOCIAL DEL CONGRESO - PENSIONES</v>
          </cell>
        </row>
        <row r="74">
          <cell r="A74" t="str">
            <v>191302</v>
          </cell>
          <cell r="B74" t="str">
            <v>FONDO DE PREVISION SOCIAL DEL CONGRESO - CESANTIAS Y VIVIENDA</v>
          </cell>
        </row>
        <row r="75">
          <cell r="A75" t="str">
            <v>191401</v>
          </cell>
          <cell r="B75" t="str">
            <v xml:space="preserve">FONDO PASIVO SOCIAL DE FERROCARRILES NACIONALES DE COLOMBIA - SALUD </v>
          </cell>
        </row>
        <row r="76">
          <cell r="A76" t="str">
            <v>191402</v>
          </cell>
          <cell r="B76" t="str">
            <v>FONDO PASIVO SOCIAL DE FERROCARRILES NACIONALES DE COLOMBIA -PENSIONES</v>
          </cell>
        </row>
        <row r="77">
          <cell r="A77" t="str">
            <v>210101</v>
          </cell>
          <cell r="B77" t="str">
            <v>MINISTERIO DE MINAS Y ENERGIA - GESTION GENERAL</v>
          </cell>
        </row>
        <row r="78">
          <cell r="A78" t="str">
            <v>210113</v>
          </cell>
          <cell r="B78" t="str">
            <v>COMISION DE REGULACION DE ENERGIA Y GAS - CREG -</v>
          </cell>
        </row>
        <row r="79">
          <cell r="A79" t="str">
            <v>210300</v>
          </cell>
          <cell r="B79" t="str">
            <v>SERVICIO GEOLÓGICO COLOMBIANO</v>
          </cell>
        </row>
        <row r="80">
          <cell r="A80" t="str">
            <v>210900</v>
          </cell>
          <cell r="B80" t="str">
            <v>UNIDAD DE PLANEACION MINERO ENERGETICA - UPME</v>
          </cell>
        </row>
        <row r="81">
          <cell r="A81" t="str">
            <v>211000</v>
          </cell>
          <cell r="B81" t="str">
            <v>INSTITUTO DE PLANIFICACION Y PROMOCION DE SOLUCIONES  ENERGETICAS PARA LAS ZONAS NO INTERCONECTADAS -IPSE-</v>
          </cell>
        </row>
        <row r="82">
          <cell r="A82" t="str">
            <v>211100</v>
          </cell>
          <cell r="B82" t="str">
            <v>AGENCIA NACIONAL DE HIDROCARBUROS - ANH</v>
          </cell>
        </row>
        <row r="83">
          <cell r="A83" t="str">
            <v>211200</v>
          </cell>
          <cell r="B83" t="str">
            <v>AGENCIA NACIONAL DE MINERÍA - ANM</v>
          </cell>
        </row>
        <row r="84">
          <cell r="A84" t="str">
            <v>220101</v>
          </cell>
          <cell r="B84" t="str">
            <v>MINISTERIO EDUCACION NACIONAL - GESTION GENERAL</v>
          </cell>
        </row>
        <row r="85">
          <cell r="A85" t="str">
            <v>220900</v>
          </cell>
          <cell r="B85" t="str">
            <v>INSTITUTO NACIONAL PARA SORDOS (INSOR)</v>
          </cell>
        </row>
        <row r="86">
          <cell r="A86" t="str">
            <v>221000</v>
          </cell>
          <cell r="B86" t="str">
            <v>INSTITUTO NACIONAL PARA CIEGOS (INCI)</v>
          </cell>
        </row>
        <row r="87">
          <cell r="A87" t="str">
            <v>223400</v>
          </cell>
          <cell r="B87" t="str">
            <v>ESCUELA TECNOLOGICA INSTITUTO TECNICO CENTRAL</v>
          </cell>
        </row>
        <row r="88">
          <cell r="A88" t="str">
            <v>223800</v>
          </cell>
          <cell r="B88" t="str">
            <v>INSTITUTO NACIONAL DE FORMACION TECNICA PROFESIONAL DE SAN ANDRES Y PROVIDENCIA</v>
          </cell>
        </row>
        <row r="89">
          <cell r="A89" t="str">
            <v>223900</v>
          </cell>
          <cell r="B89" t="str">
            <v>INSTITUTO NACIONAL DE FORMACION TECNICA PROFESIONAL DE SAN JUAN DEL CESAR</v>
          </cell>
        </row>
        <row r="90">
          <cell r="A90" t="str">
            <v>224100</v>
          </cell>
          <cell r="B90" t="str">
            <v>INSTITUTO TOLIMENSE DE FORMACION TECNICA PROFESIONAL</v>
          </cell>
        </row>
        <row r="91">
          <cell r="A91" t="str">
            <v>224200</v>
          </cell>
          <cell r="B91" t="str">
            <v>INSTITUTO TECNICO NACIONAL DE COMERCIO SIMON RODRIGUEZ DE CALI</v>
          </cell>
        </row>
        <row r="92">
          <cell r="A92" t="str">
            <v>224600</v>
          </cell>
          <cell r="B92" t="str">
            <v>UNIDAD ADMINISTRATIVA ESPECIAL ALIMENTACIÓN ESCOLAR</v>
          </cell>
        </row>
        <row r="93">
          <cell r="A93" t="str">
            <v>230101</v>
          </cell>
          <cell r="B93" t="str">
            <v>MINISTERIO DE TECNOLOGÍAS DE LA INFORMACIÓN Y LAS COMUNICACIONES - GESTION GENERAL</v>
          </cell>
        </row>
        <row r="94">
          <cell r="A94" t="str">
            <v>230600</v>
          </cell>
          <cell r="B94" t="str">
            <v>FONDO ÚNICO DE TECNOLOGÍAS DE LA INFORMACIÓN Y LAS COMUNICACIONES</v>
          </cell>
        </row>
        <row r="95">
          <cell r="A95" t="str">
            <v>230800</v>
          </cell>
          <cell r="B95" t="str">
            <v>UNIDAD ADMINISTRATIVA ESPECIAL COMISION DE REGULACION DE COMUNICACIONES</v>
          </cell>
        </row>
        <row r="96">
          <cell r="A96" t="str">
            <v>230900</v>
          </cell>
          <cell r="B96" t="str">
            <v>AGENCIA NACIONAL DEL ESPECTRO - ANE</v>
          </cell>
        </row>
        <row r="97">
          <cell r="A97" t="str">
            <v>231100</v>
          </cell>
          <cell r="B97" t="str">
            <v>COMPUTADORES PARA EDUCAR CPE</v>
          </cell>
        </row>
        <row r="98">
          <cell r="A98" t="str">
            <v>231200</v>
          </cell>
          <cell r="B98" t="str">
            <v>CORPORACIÓN AGENCIA NACIONAL DE GOBIERNO DIGITAL - AND</v>
          </cell>
        </row>
        <row r="99">
          <cell r="A99" t="str">
            <v>240101</v>
          </cell>
          <cell r="B99" t="str">
            <v>MINISTERIO DE TRANSPORTE - GESTION GENERAL</v>
          </cell>
        </row>
        <row r="100">
          <cell r="A100" t="str">
            <v>240106</v>
          </cell>
          <cell r="B100" t="str">
            <v>CORPORACION AUTONOMA REGIONAL DEL RIO GRANDE DE LA MAGDALENA - CORMAGDALENA</v>
          </cell>
        </row>
        <row r="101">
          <cell r="A101" t="str">
            <v>240200</v>
          </cell>
          <cell r="B101" t="str">
            <v>INSTITUTO NACIONAL DE VIAS</v>
          </cell>
        </row>
        <row r="102">
          <cell r="A102" t="str">
            <v>241200</v>
          </cell>
          <cell r="B102" t="str">
            <v>UNIDAD ADMINISTRATIVA ESPECIAL DE LA AERONAUTICA CIVIL</v>
          </cell>
        </row>
        <row r="103">
          <cell r="A103" t="str">
            <v>241300</v>
          </cell>
          <cell r="B103" t="str">
            <v>AGENCIA NACIONAL DE INFRAESTRUCTURA</v>
          </cell>
        </row>
        <row r="104">
          <cell r="A104" t="str">
            <v>241400</v>
          </cell>
          <cell r="B104" t="str">
            <v>UNIDAD DE PLANEACION DEL SECTOR DE INFRAESTRUCTURA DE TRANSPORTE</v>
          </cell>
        </row>
        <row r="105">
          <cell r="A105" t="str">
            <v>241500</v>
          </cell>
          <cell r="B105" t="str">
            <v>COMISION DE REGULACION DE INFRAESTRUCTURA Y TRANSPORTE</v>
          </cell>
        </row>
        <row r="106">
          <cell r="A106" t="str">
            <v>241600</v>
          </cell>
          <cell r="B106" t="str">
            <v>AGENCIA NACIONAL DE SEGURIDAD VIAL</v>
          </cell>
        </row>
        <row r="107">
          <cell r="A107" t="str">
            <v>241700</v>
          </cell>
          <cell r="B107" t="str">
            <v>SUPERINTENDENCIA DE PUERTOS Y TRANSPORTE</v>
          </cell>
        </row>
        <row r="108">
          <cell r="A108" t="str">
            <v>250101</v>
          </cell>
          <cell r="B108" t="str">
            <v>PROCURADURIA GENERAL DE LA NACIÓN - GESTION GENERAL</v>
          </cell>
        </row>
        <row r="109">
          <cell r="A109" t="str">
            <v>250105</v>
          </cell>
          <cell r="B109" t="str">
            <v>MINISTERIO PUBLICO - INSTITUTO DE ESTUDIOS DEL MINISTERIO PUBLICO</v>
          </cell>
        </row>
        <row r="110">
          <cell r="A110" t="str">
            <v>250200</v>
          </cell>
          <cell r="B110" t="str">
            <v>DEFENSORIA DEL PUEBLO</v>
          </cell>
        </row>
        <row r="111">
          <cell r="A111" t="str">
            <v>260101</v>
          </cell>
          <cell r="B111" t="str">
            <v>CONTRALORIA GENERAL DE LA REPUBLICA - GESTION GENERAL</v>
          </cell>
        </row>
        <row r="112">
          <cell r="A112" t="str">
            <v>260200</v>
          </cell>
          <cell r="B112" t="str">
            <v>FONDO DE BIENESTAR SOCIAL DE LA CONTRALORIA GENERAL DE LA REPUBLICA</v>
          </cell>
        </row>
        <row r="113">
          <cell r="A113" t="str">
            <v>270102</v>
          </cell>
          <cell r="B113" t="str">
            <v>CONSEJO SUPERIOR DE LA JUDICATURA</v>
          </cell>
        </row>
        <row r="114">
          <cell r="A114" t="str">
            <v>270103</v>
          </cell>
          <cell r="B114" t="str">
            <v>CORTE SUPREMA DE JUSTICIA</v>
          </cell>
        </row>
        <row r="115">
          <cell r="A115" t="str">
            <v>270104</v>
          </cell>
          <cell r="B115" t="str">
            <v>CONSEJO DE ESTADO</v>
          </cell>
        </row>
        <row r="116">
          <cell r="A116" t="str">
            <v>270105</v>
          </cell>
          <cell r="B116" t="str">
            <v>CORTE CONSTITUCIONAL</v>
          </cell>
        </row>
        <row r="117">
          <cell r="A117" t="str">
            <v>270108</v>
          </cell>
          <cell r="B117" t="str">
            <v>TRIBUNALES Y JUZGADOS</v>
          </cell>
        </row>
        <row r="118">
          <cell r="A118" t="str">
            <v>280101</v>
          </cell>
          <cell r="B118" t="str">
            <v>REGISTRADURIA NACIONAL DEL ESTADO CIVIL - GESTION GENERAL</v>
          </cell>
        </row>
        <row r="119">
          <cell r="A119" t="str">
            <v>280102</v>
          </cell>
          <cell r="B119" t="str">
            <v>CONSEJO NACIONAL ELECTORAL</v>
          </cell>
        </row>
        <row r="120">
          <cell r="A120" t="str">
            <v>280200</v>
          </cell>
          <cell r="B120" t="str">
            <v>FONDO ROTATORIO DE LA REGISTRADURIA</v>
          </cell>
        </row>
        <row r="121">
          <cell r="A121" t="str">
            <v>280300</v>
          </cell>
          <cell r="B121" t="str">
            <v>FONDO SOCIAL DE VIVIENDA DE LA REGISTRADURIA NACIONAL DEL ESTADO CIVIL</v>
          </cell>
        </row>
        <row r="122">
          <cell r="A122" t="str">
            <v>290101</v>
          </cell>
          <cell r="B122" t="str">
            <v>FISCALIA GENERAL DE LA NACION - GESTION GENERAL</v>
          </cell>
        </row>
        <row r="123">
          <cell r="A123" t="str">
            <v>290200</v>
          </cell>
          <cell r="B123" t="str">
            <v>INSTITUTO NACIONAL DE MEDICINA LEGAL Y CIENCIAS FORENSES</v>
          </cell>
        </row>
        <row r="124">
          <cell r="A124" t="str">
            <v>290400</v>
          </cell>
          <cell r="B124" t="str">
            <v>FONDO ESPECIAL PARA LA ADMINISTRACION DE BIENES DE LA FISCALIA GENERAL DE LA NACION</v>
          </cell>
        </row>
        <row r="125">
          <cell r="A125" t="str">
            <v>320101</v>
          </cell>
          <cell r="B125" t="str">
            <v>MINISTERIO DE AMBIENTE Y DESARROLLO SOSTENIBLE - GESTION GENERAL</v>
          </cell>
        </row>
        <row r="126">
          <cell r="A126" t="str">
            <v>320102</v>
          </cell>
          <cell r="B126" t="str">
            <v>PARQUES NACIONALES NATURALES DE COLOMBIA</v>
          </cell>
        </row>
        <row r="127">
          <cell r="A127" t="str">
            <v>320104</v>
          </cell>
          <cell r="B127" t="str">
            <v>AUTORIDAD NACIONAL DE LICENCIAS AMBIENTALES ANLA</v>
          </cell>
        </row>
        <row r="128">
          <cell r="A128" t="str">
            <v>320200</v>
          </cell>
          <cell r="B128" t="str">
            <v>INSTITUTO DE HIDROLOGIA, METEOROLOGIA Y ESTUDIOS AMBIENTALES- IDEAM</v>
          </cell>
        </row>
        <row r="129">
          <cell r="A129" t="str">
            <v>320401</v>
          </cell>
          <cell r="B129" t="str">
            <v>FONDO NACIONAL AMBIENTAL - GESTION GENERAL</v>
          </cell>
        </row>
        <row r="130">
          <cell r="A130" t="str">
            <v>320800</v>
          </cell>
          <cell r="B130" t="str">
            <v>CORPORACION AUTONOMA REGIONAL DE LOS VALLES DEL SINU Y SAN JORGE (CVS)</v>
          </cell>
        </row>
        <row r="131">
          <cell r="A131" t="str">
            <v>320900</v>
          </cell>
          <cell r="B131" t="str">
            <v>CORPORACION AUTONOMA REGIONAL DEL QUINDIO (CRQ)</v>
          </cell>
        </row>
        <row r="132">
          <cell r="A132" t="str">
            <v>321000</v>
          </cell>
          <cell r="B132" t="str">
            <v>CORPORACION PARA EL DESARROLLO SOSTENIBLE DEL URABA - CORPOURABA</v>
          </cell>
        </row>
        <row r="133">
          <cell r="A133" t="str">
            <v>321100</v>
          </cell>
          <cell r="B133" t="str">
            <v>CORPORACION AUTONOMA REGIONAL DE CALDAS (CORPOCALDAS)</v>
          </cell>
        </row>
        <row r="134">
          <cell r="A134" t="str">
            <v>321200</v>
          </cell>
          <cell r="B134" t="str">
            <v>CORPORACION AUTONOMA REGIONAL PARA EL DESARROLLO SOSTENIBLE DEL CHOCO - CODECHOCO</v>
          </cell>
        </row>
        <row r="135">
          <cell r="A135" t="str">
            <v>321300</v>
          </cell>
          <cell r="B135" t="str">
            <v xml:space="preserve">CORPORACION AUTONOMA REGIONAL PARA LA DEFENSA DE LA MESETA DE BUCARAMANGA CDMB </v>
          </cell>
        </row>
        <row r="136">
          <cell r="A136" t="str">
            <v>321400</v>
          </cell>
          <cell r="B136" t="str">
            <v>CORPORACION AUTONOMA REGIONAL DEL TOLIMA (CORTOLIMA)</v>
          </cell>
        </row>
        <row r="137">
          <cell r="A137" t="str">
            <v>321500</v>
          </cell>
          <cell r="B137" t="str">
            <v>CORPORACION AUTONOMA REGIONAL DE RISARALDA (CARDER)</v>
          </cell>
        </row>
        <row r="138">
          <cell r="A138" t="str">
            <v>321600</v>
          </cell>
          <cell r="B138" t="str">
            <v>CORPORACION AUTONOMA REGIONAL DE NARINO (CORPONARINO)</v>
          </cell>
        </row>
        <row r="139">
          <cell r="A139" t="str">
            <v>321700</v>
          </cell>
          <cell r="B139" t="str">
            <v>CORPORACION AUTONOMA REGIONAL DE LA FRONTERA NORORIENTAL (CORPONOR)</v>
          </cell>
        </row>
        <row r="140">
          <cell r="A140" t="str">
            <v>321800</v>
          </cell>
          <cell r="B140" t="str">
            <v>CORPORACION AUTONOMA REGIONAL DE LA GUAJIRA (CORPOGUAJIRA)</v>
          </cell>
        </row>
        <row r="141">
          <cell r="A141" t="str">
            <v>321900</v>
          </cell>
          <cell r="B141" t="str">
            <v>CORPORACION AUTONOMA REGIONAL DEL CESAR (CORPOCESAR)</v>
          </cell>
        </row>
        <row r="142">
          <cell r="A142" t="str">
            <v>322100</v>
          </cell>
          <cell r="B142" t="str">
            <v>CORPORACION AUTONOMA REGIONAL DEL CAUCA (CRC)</v>
          </cell>
        </row>
        <row r="143">
          <cell r="A143" t="str">
            <v>322200</v>
          </cell>
          <cell r="B143" t="str">
            <v>CORPORACION AUTONOMA REGIONAL DEL MAGDALENA (CORPAMAG)</v>
          </cell>
        </row>
        <row r="144">
          <cell r="A144" t="str">
            <v>322300</v>
          </cell>
          <cell r="B144" t="str">
            <v>CORPORACION PARA EL DESARROLLO SOSTENIBLE DEL SUR DE LA AMAZONIA - CORPOAMAZONIA</v>
          </cell>
        </row>
        <row r="145">
          <cell r="A145" t="str">
            <v>322400</v>
          </cell>
          <cell r="B145" t="str">
            <v>CORPORACION  PARA EL DESARROLLO SOSTENIBLE DEL NORTE Y ORIENTE DE LA AMAZONIA - CDA</v>
          </cell>
        </row>
        <row r="146">
          <cell r="A146" t="str">
            <v>322600</v>
          </cell>
          <cell r="B146" t="str">
            <v>CORPORACION PARA EL DESARROLLO SOSTENIBLE DEL ARCHIPIELAGO DE SAN ANDRES, PROVIDENCIA Y SANTA CATALINA - CORALINA</v>
          </cell>
        </row>
        <row r="147">
          <cell r="A147" t="str">
            <v>322700</v>
          </cell>
          <cell r="B147" t="str">
            <v>CORPORACION PARA EL DESARROLLO SOSTENIBLE DEL AREA DE MANEJO ESPECIAL LA MACARENA - CORMACARENA</v>
          </cell>
        </row>
        <row r="148">
          <cell r="A148" t="str">
            <v>322800</v>
          </cell>
          <cell r="B148" t="str">
            <v>CORPORACION  PARA EL DESARROLLO SOSTENIBLE DE LA MOJANA Y EL SAN JORGE - CORPOMOJANA</v>
          </cell>
        </row>
        <row r="149">
          <cell r="A149" t="str">
            <v>322900</v>
          </cell>
          <cell r="B149" t="str">
            <v>CORPORACION AUTONOMA REGIONAL DE LA ORINOQUIA (CORPORINOQUIA)</v>
          </cell>
        </row>
        <row r="150">
          <cell r="A150" t="str">
            <v>323000</v>
          </cell>
          <cell r="B150" t="str">
            <v>CORPORACION AUTONOMA REGIONAL DE SUCRE (CARSUCRE)</v>
          </cell>
        </row>
        <row r="151">
          <cell r="A151" t="str">
            <v>323100</v>
          </cell>
          <cell r="B151" t="str">
            <v>CORPORACION AUTONOMA REGIONAL DEL ALTO MAGDALENA (CAM)</v>
          </cell>
        </row>
        <row r="152">
          <cell r="A152" t="str">
            <v>323200</v>
          </cell>
          <cell r="B152" t="str">
            <v>CORPORACION AUTONOMA REGIONAL DEL CENTRO DE ANTIOQUIA (CORANTIOQUIA)</v>
          </cell>
        </row>
        <row r="153">
          <cell r="A153" t="str">
            <v>323300</v>
          </cell>
          <cell r="B153" t="str">
            <v>CORPORACION AUTONOMA REGIONAL DEL ATLANTICO - CRA</v>
          </cell>
        </row>
        <row r="154">
          <cell r="A154" t="str">
            <v>323400</v>
          </cell>
          <cell r="B154" t="str">
            <v>CORPORACION AUTONOMA REGIONAL DE SANTANDER (CAS)</v>
          </cell>
        </row>
        <row r="155">
          <cell r="A155" t="str">
            <v>323500</v>
          </cell>
          <cell r="B155" t="str">
            <v>CORPORACION AUTONOMA REGIONAL DE BOYACA (CORPOBOYACA)</v>
          </cell>
        </row>
        <row r="156">
          <cell r="A156" t="str">
            <v>323600</v>
          </cell>
          <cell r="B156" t="str">
            <v>CORPORACION AUTONOMA REGIONAL DE CHIVOR (CORPOCHIVOR)</v>
          </cell>
        </row>
        <row r="157">
          <cell r="A157" t="str">
            <v>323700</v>
          </cell>
          <cell r="B157" t="str">
            <v>CORPORACION AUTONOMA REGIONAL DEL GUAVIO (CORPOGUAVIO)</v>
          </cell>
        </row>
        <row r="158">
          <cell r="A158" t="str">
            <v>323800</v>
          </cell>
          <cell r="B158" t="str">
            <v>CORPORACION AUTONOMA REGIONAL DEL CANAL DEL DIQUE (CARDIQUE)</v>
          </cell>
        </row>
        <row r="159">
          <cell r="A159" t="str">
            <v>323900</v>
          </cell>
          <cell r="B159" t="str">
            <v>CORPORACION AUTONOMA REGIONAL DEL SUR DE BOLIVAR (CSB)</v>
          </cell>
        </row>
        <row r="160">
          <cell r="A160" t="str">
            <v>330101</v>
          </cell>
          <cell r="B160" t="str">
            <v>MINISTERIO DE CULTURA - GESTION GENERAL</v>
          </cell>
        </row>
        <row r="161">
          <cell r="A161" t="str">
            <v>330400</v>
          </cell>
          <cell r="B161" t="str">
            <v>ARCHIVO GENERAL DE LA NACION</v>
          </cell>
        </row>
        <row r="162">
          <cell r="A162" t="str">
            <v>330500</v>
          </cell>
          <cell r="B162" t="str">
            <v>INSTITUTO COLOMBIANO DE ANTROPOLOGIA E HISTORIA</v>
          </cell>
        </row>
        <row r="163">
          <cell r="A163" t="str">
            <v>330700</v>
          </cell>
          <cell r="B163" t="str">
            <v>INSTITUTO CARO Y CUERVO</v>
          </cell>
        </row>
        <row r="164">
          <cell r="A164" t="str">
            <v>340101</v>
          </cell>
          <cell r="B164" t="str">
            <v>AUDITORIA GENERAL DE LA REPUBLICA - GESTION GENERAL</v>
          </cell>
        </row>
        <row r="165">
          <cell r="A165" t="str">
            <v>350101</v>
          </cell>
          <cell r="B165" t="str">
            <v>MINISTERIO DE COMERCIO INDUSTRIA TURISMO - GESTION GENERAL</v>
          </cell>
        </row>
        <row r="166">
          <cell r="A166" t="str">
            <v>350102</v>
          </cell>
          <cell r="B166" t="str">
            <v>DIRECCION GENERAL DE COMERCIO EXTERIOR</v>
          </cell>
        </row>
        <row r="167">
          <cell r="A167" t="str">
            <v>350104</v>
          </cell>
          <cell r="B167" t="str">
            <v>ARTESANIAS DE COLOMBIA S.A.</v>
          </cell>
        </row>
        <row r="168">
          <cell r="A168" t="str">
            <v>350200</v>
          </cell>
          <cell r="B168" t="str">
            <v>SUPERINTENDENCIA DE SOCIEDADES</v>
          </cell>
        </row>
        <row r="169">
          <cell r="A169" t="str">
            <v>350300</v>
          </cell>
          <cell r="B169" t="str">
            <v>SUPERINTENDENCIA DE INDUSTRIA Y COMERCIO</v>
          </cell>
        </row>
        <row r="170">
          <cell r="A170" t="str">
            <v>350400</v>
          </cell>
          <cell r="B170" t="str">
            <v>UNIDAD ADMINISTRATIVA ESPECIAL JUNTA CENTRAL CONTADORES</v>
          </cell>
        </row>
        <row r="171">
          <cell r="A171" t="str">
            <v>350500</v>
          </cell>
          <cell r="B171" t="str">
            <v>INSTITUTO NACIONAL DE METROLOGÍA - INM</v>
          </cell>
        </row>
        <row r="172">
          <cell r="A172" t="str">
            <v>360101</v>
          </cell>
          <cell r="B172" t="str">
            <v>MINISTERIO DEL TRABAJO - GESTION GENERAL</v>
          </cell>
        </row>
        <row r="173">
          <cell r="A173" t="str">
            <v>360107</v>
          </cell>
          <cell r="B173" t="str">
            <v>SUPERINTENDENCIA DE SUBSIDIO FAMILIAR</v>
          </cell>
        </row>
        <row r="174">
          <cell r="A174" t="str">
            <v>360200</v>
          </cell>
          <cell r="B174" t="str">
            <v>SERVICIO NACIONAL DE APRENDIZAJE (SENA)</v>
          </cell>
        </row>
        <row r="175">
          <cell r="A175" t="str">
            <v>361200</v>
          </cell>
          <cell r="B175" t="str">
            <v>UNIDAD ADMINISTRATIVA ESPECIAL DE ORGANIZACIONES SOLIDARIAS</v>
          </cell>
        </row>
        <row r="176">
          <cell r="A176" t="str">
            <v>361300</v>
          </cell>
          <cell r="B176" t="str">
            <v>UNIDAD ADMINISTRATIVA ESPECIAL DEL SERVICIO PUBLICO DE EMPLEO</v>
          </cell>
        </row>
        <row r="177">
          <cell r="A177" t="str">
            <v>370101</v>
          </cell>
          <cell r="B177" t="str">
            <v>MINISTERIO DEL INTERIOR - GESTIÓN GENERAL</v>
          </cell>
        </row>
        <row r="178">
          <cell r="A178" t="str">
            <v>370102</v>
          </cell>
          <cell r="B178" t="str">
            <v>DIRECCIÓN DE LA AUTORIDAD NACIONAL DE CONSULTA PREVIA</v>
          </cell>
        </row>
        <row r="179">
          <cell r="A179" t="str">
            <v>370300</v>
          </cell>
          <cell r="B179" t="str">
            <v>DIRECCION NACIONAL DEL DERECHO DE AUTOR</v>
          </cell>
        </row>
        <row r="180">
          <cell r="A180" t="str">
            <v>370400</v>
          </cell>
          <cell r="B180" t="str">
            <v>CORPORACION NACIONAL PARA LA RECONSTRUCCION DE LA CUENCA DEL RIO PAEZ Y ZONAS ALEDANAS NASA KI WE</v>
          </cell>
        </row>
        <row r="181">
          <cell r="A181" t="str">
            <v>370800</v>
          </cell>
          <cell r="B181" t="str">
            <v>UNIDAD NACIONAL DE PROTECCION - UNP</v>
          </cell>
        </row>
        <row r="182">
          <cell r="A182" t="str">
            <v>370900</v>
          </cell>
          <cell r="B182" t="str">
            <v>DIRECCION NACIONAL DE BOMBEROS</v>
          </cell>
        </row>
        <row r="183">
          <cell r="A183" t="str">
            <v>380100</v>
          </cell>
          <cell r="B183" t="str">
            <v>COMISION NACIONAL DEL SERVICIO CIVIL</v>
          </cell>
        </row>
        <row r="184">
          <cell r="A184" t="str">
            <v>390101</v>
          </cell>
          <cell r="B184" t="str">
            <v>MINISTERIO DE CIENCIA, TECNOLOGÍA E INNOVACIÓN - GESTIÓN GENERAL</v>
          </cell>
        </row>
        <row r="185">
          <cell r="A185" t="str">
            <v>400101</v>
          </cell>
          <cell r="B185" t="str">
            <v>MINISTERIO DE VIVIENDA, CIUDAD Y TERRITORIO - GESTIÓN GENERAL</v>
          </cell>
        </row>
        <row r="186">
          <cell r="A186" t="str">
            <v>400102</v>
          </cell>
          <cell r="B186" t="str">
            <v>COMISION DE REGULACION DE AGUA POTABLE Y SANEAMIENTO BÁSICO CRA</v>
          </cell>
        </row>
        <row r="187">
          <cell r="A187" t="str">
            <v>400200</v>
          </cell>
          <cell r="B187" t="str">
            <v>FONDO NACIONAL DE VIVIENDA - FONVIVIENDA</v>
          </cell>
        </row>
        <row r="188">
          <cell r="A188" t="str">
            <v>410101</v>
          </cell>
          <cell r="B188" t="str">
            <v>DEPARTAMENTO ADMINISTRATIVO PARA LA PROSPERIDAD SOCIAL - GESTIÓN GENERAL</v>
          </cell>
        </row>
        <row r="189">
          <cell r="A189" t="str">
            <v>410400</v>
          </cell>
          <cell r="B189" t="str">
            <v>UNIDAD DE ATENCIÓN Y REPARACIÓN INTEGRAL A LAS VICTIMAS</v>
          </cell>
        </row>
        <row r="190">
          <cell r="A190" t="str">
            <v>410500</v>
          </cell>
          <cell r="B190" t="str">
            <v>CENTRO DE MEMORIA HISTÓRICA</v>
          </cell>
        </row>
        <row r="191">
          <cell r="A191" t="str">
            <v>410600</v>
          </cell>
          <cell r="B191" t="str">
            <v>INSTITUTO COLOMBIANO DE BIENESTAR FAMILIAR (ICBF)</v>
          </cell>
        </row>
        <row r="192">
          <cell r="A192" t="str">
            <v>420101</v>
          </cell>
          <cell r="B192" t="str">
            <v>DEPARTAMENTO ADMINISTRATIVO DIRECCIÓN NACIONAL DE INTELIGENCIA - GESTIÓN GENERAL</v>
          </cell>
        </row>
        <row r="193">
          <cell r="A193" t="str">
            <v>430101</v>
          </cell>
          <cell r="B193" t="str">
            <v xml:space="preserve">MINISTERIO DEL DEPORTE - GESTIÓN GENERAL </v>
          </cell>
        </row>
        <row r="194">
          <cell r="A194" t="str">
            <v>440101</v>
          </cell>
          <cell r="B194" t="str">
            <v>JURISDICCIÓN ESPECIAL PARA LA PAZ</v>
          </cell>
        </row>
        <row r="195">
          <cell r="A195" t="str">
            <v>440200</v>
          </cell>
          <cell r="B195" t="str">
            <v>COMISION PARA EL ESCLARECIMIENTO DE LA VERDAD, LA CONVIVENCIA Y LA NO REPETICION</v>
          </cell>
        </row>
        <row r="196">
          <cell r="A196" t="str">
            <v>440300</v>
          </cell>
          <cell r="B196" t="str">
            <v>UNIDAD DE BUSQUEDA DE PERSONAS DADAS POR DESAPARECIDAS EN EL CONTEXTO Y EN RAZON DEL CONFLICTO ARMADO UBPD</v>
          </cell>
        </row>
      </sheetData>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rc. 4feb con 2020"/>
      <sheetName val="ejerc. 5 marz 1,61"/>
      <sheetName val="ejerc. 5 marz 2,4"/>
      <sheetName val="DESPLEGABLES"/>
    </sheetNames>
    <sheetDataSet>
      <sheetData sheetId="0"/>
      <sheetData sheetId="1"/>
      <sheetData sheetId="2"/>
      <sheetData sheetId="3">
        <row r="1">
          <cell r="A1" t="str">
            <v xml:space="preserve">SECCIÓN </v>
          </cell>
          <cell r="B1" t="str">
            <v xml:space="preserve">UNIDAD EJECUTORA </v>
          </cell>
        </row>
        <row r="2">
          <cell r="A2" t="str">
            <v>010101</v>
          </cell>
          <cell r="B2" t="str">
            <v>SENADO DE LA REPÚBLICA</v>
          </cell>
        </row>
        <row r="3">
          <cell r="A3" t="str">
            <v>010102</v>
          </cell>
          <cell r="B3" t="str">
            <v>CÁMARA DE REPRESENTANTES</v>
          </cell>
        </row>
        <row r="4">
          <cell r="A4" t="str">
            <v>020101</v>
          </cell>
          <cell r="B4" t="str">
            <v>PRESIDENCIA DE LA REPUBLICA - GESTION GENERAL</v>
          </cell>
        </row>
        <row r="5">
          <cell r="A5" t="str">
            <v>020900</v>
          </cell>
          <cell r="B5" t="str">
            <v>AGENCIA PRESIDENCIAL DE COOPERACIÓN INTERNACIONAL DE COLOMBIA, APC - COLOMBIA</v>
          </cell>
        </row>
        <row r="6">
          <cell r="A6" t="str">
            <v>021100</v>
          </cell>
          <cell r="B6" t="str">
            <v>UNIDAD NACIONAL PARA LA GESTIÓN DEL RIESGO DE DESASTRES</v>
          </cell>
        </row>
        <row r="7">
          <cell r="A7" t="str">
            <v>021200</v>
          </cell>
          <cell r="B7" t="str">
            <v>AGENCIA PARA LA REINCORPORACION Y LA NORMALIZACION - ARN</v>
          </cell>
        </row>
        <row r="8">
          <cell r="A8" t="str">
            <v>021300</v>
          </cell>
          <cell r="B8" t="str">
            <v>AGENCIA NACIONAL INMOBILIARIA VIRGILIO BARCO VARGAS</v>
          </cell>
        </row>
        <row r="9">
          <cell r="A9" t="str">
            <v>021401</v>
          </cell>
          <cell r="B9" t="str">
            <v xml:space="preserve">AGENCIA DE RENOVACION DEL TERRITORIO – ART - GESTIÓN GENERAL </v>
          </cell>
        </row>
        <row r="10">
          <cell r="A10" t="str">
            <v>021402</v>
          </cell>
          <cell r="B10" t="str">
            <v>DIRECCIÓN DE SUSTITUCIÓN DE CULTIVOS ILÍCITOS</v>
          </cell>
        </row>
        <row r="11">
          <cell r="A11" t="str">
            <v>030101</v>
          </cell>
          <cell r="B11" t="str">
            <v>DEPARTAMENTO ADMINISTRATIVO NACIONAL DE PLANEACIÓN - GESTION GENERAL</v>
          </cell>
        </row>
        <row r="12">
          <cell r="A12" t="str">
            <v>030300</v>
          </cell>
          <cell r="B12" t="str">
            <v>UNIDAD ADMINISTRATIVA ESPECIAL - AGENCIA NACIONAL DE CONTRATACIÓN PÚBLICA - COLOMBIA COMPRA EFICIENTE.</v>
          </cell>
        </row>
        <row r="13">
          <cell r="A13" t="str">
            <v>032400</v>
          </cell>
          <cell r="B13" t="str">
            <v>SUPERINTENDENCIA DE SERVICIOS PUBLICOS DOMICILIARIOS</v>
          </cell>
        </row>
        <row r="14">
          <cell r="A14" t="str">
            <v>040101</v>
          </cell>
          <cell r="B14" t="str">
            <v>DEPARTAMENTO ADMINISTRATIVO NACIONAL DE ESTADISTICA (DANE) - GESTION GENERAL</v>
          </cell>
        </row>
        <row r="15">
          <cell r="A15" t="str">
            <v>040200</v>
          </cell>
          <cell r="B15" t="str">
            <v>FONDO ROTATORIO DEL DANE</v>
          </cell>
        </row>
        <row r="16">
          <cell r="A16" t="str">
            <v>040300</v>
          </cell>
          <cell r="B16" t="str">
            <v>INSTITUTO GEOGRAFICO AGUSTIN CODAZZI - IGAC</v>
          </cell>
        </row>
        <row r="17">
          <cell r="A17" t="str">
            <v>050101</v>
          </cell>
          <cell r="B17" t="str">
            <v>DEPARTAMENTO ADMINISTRATIVO DE LA FUNCION PUBLICA- GESTION GENERAL</v>
          </cell>
        </row>
        <row r="18">
          <cell r="A18" t="str">
            <v>050300</v>
          </cell>
          <cell r="B18" t="str">
            <v>ESCUELA SUPERIOR DE ADMINISTRACION PUBLICA (ESAP)</v>
          </cell>
        </row>
        <row r="19">
          <cell r="A19" t="str">
            <v>110101</v>
          </cell>
          <cell r="B19" t="str">
            <v>MINISTERIO DE RELACIONES EXTERIORES - GESTION GENERAL</v>
          </cell>
        </row>
        <row r="20">
          <cell r="A20" t="str">
            <v>110200</v>
          </cell>
          <cell r="B20" t="str">
            <v>FONDO ROTATORIO DEL MINISTERIO DE RELACIONES EXTERIORES</v>
          </cell>
        </row>
        <row r="21">
          <cell r="A21" t="str">
            <v>110400</v>
          </cell>
          <cell r="B21" t="str">
            <v>UNIDAD ADMINISTRATIVA ESPECIAL MIGRACION COLOMBIA</v>
          </cell>
        </row>
        <row r="22">
          <cell r="A22" t="str">
            <v>120101</v>
          </cell>
          <cell r="B22" t="str">
            <v>MINISTERIO DE JUSTICIA Y DEL DERECHO - GESTIÓN GENERAL</v>
          </cell>
        </row>
        <row r="23">
          <cell r="A23" t="str">
            <v>120400</v>
          </cell>
          <cell r="B23" t="str">
            <v>SUPERINTENDENCIA DE NOTARIADO Y REGISTRO</v>
          </cell>
        </row>
        <row r="24">
          <cell r="A24" t="str">
            <v>120800</v>
          </cell>
          <cell r="B24" t="str">
            <v>INSTITUTO NACIONAL PENITENCIARIO Y CARCELARIO - INPEC</v>
          </cell>
        </row>
        <row r="25">
          <cell r="A25" t="str">
            <v>121000</v>
          </cell>
          <cell r="B25" t="str">
            <v>UNIDAD ADMINISTRATIVA ESPECIAL AGENCIA NACIONAL DE DEFENSA JURIDICA DEL ESTADO</v>
          </cell>
        </row>
        <row r="26">
          <cell r="A26" t="str">
            <v>121100</v>
          </cell>
          <cell r="B26" t="str">
            <v>UNIDAD DE SERVICIOS PENITENCIARIOS Y CARCELARIOS - USPEC</v>
          </cell>
        </row>
        <row r="27">
          <cell r="A27" t="str">
            <v>130101</v>
          </cell>
          <cell r="B27" t="str">
            <v>MINISTERIO DE HACIENDA Y CREDITO PUBLICO - GESTION GENERAL</v>
          </cell>
        </row>
        <row r="28">
          <cell r="A28" t="str">
            <v>130117</v>
          </cell>
          <cell r="B28" t="str">
            <v>UNIDAD ADMINISTRATIVA ESPECIAL AGENCIA DEL INSPECTOR GENERAL DE TRIBUTOS, RENTAS Y CONTRIBUCIONES PARAFISCALES – ITRC</v>
          </cell>
        </row>
        <row r="29">
          <cell r="A29" t="str">
            <v>130118</v>
          </cell>
          <cell r="B29" t="str">
            <v>UNIDAD ADMINISTRATIVA ESPECIAL UNIDAD DE PROYECCIÓN NORMATIVA Y ESTUDIOS DE REGULACIÓN FINANCIERA – URF</v>
          </cell>
        </row>
        <row r="30">
          <cell r="A30" t="str">
            <v>130119</v>
          </cell>
          <cell r="B30" t="str">
            <v>COLJUEGOS</v>
          </cell>
        </row>
        <row r="31">
          <cell r="A31" t="str">
            <v>130800</v>
          </cell>
          <cell r="B31" t="str">
            <v>UNIDAD ADMINISTRATIVA ESPECIAL CONTADURIA GENERAL DE LA NACION</v>
          </cell>
        </row>
        <row r="32">
          <cell r="A32" t="str">
            <v>130900</v>
          </cell>
          <cell r="B32" t="str">
            <v>SUPERINTENDENCIA DE LA ECONOMIA SOLIDARIA</v>
          </cell>
        </row>
        <row r="33">
          <cell r="A33" t="str">
            <v>131000</v>
          </cell>
          <cell r="B33" t="str">
            <v>UNIDAD ADMINISTRATIVA ESPECIAL DIRECCION DE IMPUESTOS Y ADUANAS NACIONALES</v>
          </cell>
        </row>
        <row r="34">
          <cell r="A34" t="str">
            <v>131200</v>
          </cell>
          <cell r="B34" t="str">
            <v>UNIDAD DE INFORMACION Y ANALISIS FINANCIERO</v>
          </cell>
        </row>
        <row r="35">
          <cell r="A35" t="str">
            <v>131300</v>
          </cell>
          <cell r="B35" t="str">
            <v>SUPERINTENDENCIA FINANCIERA DE COLOMBIA</v>
          </cell>
        </row>
        <row r="36">
          <cell r="A36" t="str">
            <v>131401</v>
          </cell>
          <cell r="B36" t="str">
            <v>UNIDAD ADMINISTRATIVA ESPECIAL DE GESTION PENSIONAL Y CONTRIBUCIONES PARAFISCALES DE LA PROTECCIÓN SOCIAL - UGPPP - GESTION GENERAL</v>
          </cell>
        </row>
        <row r="37">
          <cell r="A37" t="str">
            <v>131500</v>
          </cell>
          <cell r="B37" t="str">
            <v>FONDO ADAPTACION</v>
          </cell>
        </row>
        <row r="38">
          <cell r="A38" t="str">
            <v>140100</v>
          </cell>
          <cell r="B38" t="str">
            <v>SERVICIO DE LA DEUDA PUBLICA NACIONAL</v>
          </cell>
        </row>
        <row r="39">
          <cell r="A39" t="str">
            <v>150101</v>
          </cell>
          <cell r="B39" t="str">
            <v>MINISTERIO DE DEFENSA NACIONAL - GESTION GENERAL</v>
          </cell>
        </row>
        <row r="40">
          <cell r="A40" t="str">
            <v>150102</v>
          </cell>
          <cell r="B40" t="str">
            <v>COMANDO GENERAL</v>
          </cell>
        </row>
        <row r="41">
          <cell r="A41" t="str">
            <v>150103</v>
          </cell>
          <cell r="B41" t="str">
            <v>EJERCITO</v>
          </cell>
        </row>
        <row r="42">
          <cell r="A42" t="str">
            <v>150104</v>
          </cell>
          <cell r="B42" t="str">
            <v>ARMADA</v>
          </cell>
        </row>
        <row r="43">
          <cell r="A43" t="str">
            <v>150105</v>
          </cell>
          <cell r="B43" t="str">
            <v>FUERZA AEREA</v>
          </cell>
        </row>
        <row r="44">
          <cell r="A44" t="str">
            <v>150111</v>
          </cell>
          <cell r="B44" t="str">
            <v>MINISTERIO DE DEFENSA NACIONAL - SALUD</v>
          </cell>
        </row>
        <row r="45">
          <cell r="A45" t="str">
            <v>150112</v>
          </cell>
          <cell r="B45" t="str">
            <v>DIRECCION GENERAL MARITIMA - DIMAR</v>
          </cell>
        </row>
        <row r="46">
          <cell r="A46" t="str">
            <v>150113</v>
          </cell>
          <cell r="B46" t="str">
            <v>DIRECCION CENTRO DE REHABILITACION INCLUSIVA - DCRI</v>
          </cell>
        </row>
        <row r="47">
          <cell r="A47" t="str">
            <v>150300</v>
          </cell>
          <cell r="B47" t="str">
            <v>CAJA DE RETIRO DE LAS FUERZAS MILITARES</v>
          </cell>
        </row>
        <row r="48">
          <cell r="A48" t="str">
            <v>150700</v>
          </cell>
          <cell r="B48" t="str">
            <v>INSTITUTO CASAS FISCALES DEL EJERCITO</v>
          </cell>
        </row>
        <row r="49">
          <cell r="A49" t="str">
            <v>150800</v>
          </cell>
          <cell r="B49" t="str">
            <v>DEFENSA CIVIL COLOMBIANA, GUILLERMO LEÓN VALENCIA</v>
          </cell>
        </row>
        <row r="50">
          <cell r="A50" t="str">
            <v>151000</v>
          </cell>
          <cell r="B50" t="str">
            <v>CLUB MILITAR DE OFICIALES</v>
          </cell>
        </row>
        <row r="51">
          <cell r="A51" t="str">
            <v>151100</v>
          </cell>
          <cell r="B51" t="str">
            <v>CAJA DE SUELDOS DE RETIRO DE LA POLICIA NACIONAL</v>
          </cell>
        </row>
        <row r="52">
          <cell r="A52" t="str">
            <v>151201</v>
          </cell>
          <cell r="B52" t="str">
            <v>FONDO ROTATORIO DE LA POLICIA - GESTION GENERAL</v>
          </cell>
        </row>
        <row r="53">
          <cell r="A53" t="str">
            <v>151600</v>
          </cell>
          <cell r="B53" t="str">
            <v>SUPERINTENDENCIA DE VIGILANCIA Y SEGURIDAD PRIVADA</v>
          </cell>
        </row>
        <row r="54">
          <cell r="A54" t="str">
            <v>151900</v>
          </cell>
          <cell r="B54" t="str">
            <v>HOSPITAL MILITAR</v>
          </cell>
        </row>
        <row r="55">
          <cell r="A55" t="str">
            <v>152000</v>
          </cell>
          <cell r="B55" t="str">
            <v>AGENCIA LOGISTICA DE LAS FUERZAS MILITARES</v>
          </cell>
        </row>
        <row r="56">
          <cell r="A56" t="str">
            <v>152100</v>
          </cell>
          <cell r="B56" t="str">
            <v>UNIDAD ADMINISTRATIVA ESPECIAL DE LA JUSTICIA PENAL MILITAR Y POLICIAL</v>
          </cell>
        </row>
        <row r="57">
          <cell r="A57" t="str">
            <v>160101</v>
          </cell>
          <cell r="B57" t="str">
            <v>POLICIA NACIONAL - GESTION GENERAL</v>
          </cell>
        </row>
        <row r="58">
          <cell r="A58" t="str">
            <v>160102</v>
          </cell>
          <cell r="B58" t="str">
            <v>POLICIA NACIONAL - SALUD</v>
          </cell>
        </row>
        <row r="59">
          <cell r="A59" t="str">
            <v>170101</v>
          </cell>
          <cell r="B59" t="str">
            <v>MINISTERIO DE AGRICULTURA Y DESARROLLO RURAL - GESTION GENERAL</v>
          </cell>
        </row>
        <row r="60">
          <cell r="A60" t="str">
            <v>170106</v>
          </cell>
          <cell r="B60" t="str">
            <v>UNIDAD DE PLANIFICACIÓN DE TIERRAS RURALES, ADECUACIÓN DE TIERRAS Y USOS AGROPECUARIOS UPRA</v>
          </cell>
        </row>
        <row r="61">
          <cell r="A61" t="str">
            <v>170200</v>
          </cell>
          <cell r="B61" t="str">
            <v>INSTITUTO COLOMBIANO AGROPECUARIO (ICA)</v>
          </cell>
        </row>
        <row r="62">
          <cell r="A62" t="str">
            <v>171500</v>
          </cell>
          <cell r="B62" t="str">
            <v>AUTORIDAD NACIONAL DE ACUICULTURA Y PESCA - AUNAP</v>
          </cell>
        </row>
        <row r="63">
          <cell r="A63" t="str">
            <v>171600</v>
          </cell>
          <cell r="B63" t="str">
            <v>UNIDAD ADMINISTRATIVA ESPECIAL DE GESTIÓN DE RESTITUCIÓN DE TIERRAS DESPOJADAS</v>
          </cell>
        </row>
        <row r="64">
          <cell r="A64" t="str">
            <v>171700</v>
          </cell>
          <cell r="B64" t="str">
            <v>AGENCIA NACIONAL DE TIERRAS - ANT</v>
          </cell>
        </row>
        <row r="65">
          <cell r="A65" t="str">
            <v>171800</v>
          </cell>
          <cell r="B65" t="str">
            <v>AGENCIA DE DESARROLLO RURAL - ADR</v>
          </cell>
        </row>
        <row r="66">
          <cell r="A66" t="str">
            <v>190101</v>
          </cell>
          <cell r="B66" t="str">
            <v>MINISTERIO DE SALUD Y PROTECCION SOCIAL - GESTIÓN GENERAL</v>
          </cell>
        </row>
        <row r="67">
          <cell r="A67" t="str">
            <v>190106</v>
          </cell>
          <cell r="B67" t="str">
            <v>UNIDAD ADMINISTRATIVA ESPECIAL FONDO NACIONAL DE ESTUPEFACIENTES</v>
          </cell>
        </row>
        <row r="68">
          <cell r="A68" t="str">
            <v>190109</v>
          </cell>
          <cell r="B68" t="str">
            <v xml:space="preserve">INSTITUTO NACIONAL DE CANCEROLOGIA </v>
          </cell>
        </row>
        <row r="69">
          <cell r="A69" t="str">
            <v>190111</v>
          </cell>
          <cell r="B69" t="str">
            <v>SANATORIO DE AGUA DE DIOS</v>
          </cell>
        </row>
        <row r="70">
          <cell r="A70" t="str">
            <v>190300</v>
          </cell>
          <cell r="B70" t="str">
            <v>INSTITUTO NACIONAL DE SALUD (INS)</v>
          </cell>
        </row>
        <row r="71">
          <cell r="A71" t="str">
            <v>191000</v>
          </cell>
          <cell r="B71" t="str">
            <v>SUPERINTENDENCIA NACIONAL DE SALUD</v>
          </cell>
        </row>
        <row r="72">
          <cell r="A72" t="str">
            <v>191200</v>
          </cell>
          <cell r="B72" t="str">
            <v>INSTITUTO NACIONAL DE VIGILANCIA DE MEDICAMENTOS Y ALIMENTOS - INVIMA</v>
          </cell>
        </row>
        <row r="73">
          <cell r="A73" t="str">
            <v>191301</v>
          </cell>
          <cell r="B73" t="str">
            <v>FONDO DE PREVISION SOCIAL DEL CONGRESO - PENSIONES</v>
          </cell>
        </row>
        <row r="74">
          <cell r="A74" t="str">
            <v>191302</v>
          </cell>
          <cell r="B74" t="str">
            <v>FONDO DE PREVISION SOCIAL DEL CONGRESO - CESANTIAS Y VIVIENDA</v>
          </cell>
        </row>
        <row r="75">
          <cell r="A75" t="str">
            <v>191401</v>
          </cell>
          <cell r="B75" t="str">
            <v xml:space="preserve">FONDO PASIVO SOCIAL DE FERROCARRILES NACIONALES DE COLOMBIA - SALUD </v>
          </cell>
        </row>
        <row r="76">
          <cell r="A76" t="str">
            <v>191402</v>
          </cell>
          <cell r="B76" t="str">
            <v>FONDO PASIVO SOCIAL DE FERROCARRILES NACIONALES DE COLOMBIA -PENSIONES</v>
          </cell>
        </row>
        <row r="77">
          <cell r="A77" t="str">
            <v>210101</v>
          </cell>
          <cell r="B77" t="str">
            <v>MINISTERIO DE MINAS Y ENERGIA - GESTION GENERAL</v>
          </cell>
        </row>
        <row r="78">
          <cell r="A78" t="str">
            <v>210113</v>
          </cell>
          <cell r="B78" t="str">
            <v>COMISION DE REGULACION DE ENERGIA Y GAS - CREG -</v>
          </cell>
        </row>
        <row r="79">
          <cell r="A79" t="str">
            <v>210300</v>
          </cell>
          <cell r="B79" t="str">
            <v>SERVICIO GEOLÓGICO COLOMBIANO</v>
          </cell>
        </row>
        <row r="80">
          <cell r="A80" t="str">
            <v>210900</v>
          </cell>
          <cell r="B80" t="str">
            <v>UNIDAD DE PLANEACION MINERO ENERGETICA - UPME</v>
          </cell>
        </row>
        <row r="81">
          <cell r="A81" t="str">
            <v>211000</v>
          </cell>
          <cell r="B81" t="str">
            <v>INSTITUTO DE PLANIFICACION Y PROMOCION DE SOLUCIONES  ENERGETICAS PARA LAS ZONAS NO INTERCONECTADAS -IPSE-</v>
          </cell>
        </row>
        <row r="82">
          <cell r="A82" t="str">
            <v>211100</v>
          </cell>
          <cell r="B82" t="str">
            <v>AGENCIA NACIONAL DE HIDROCARBUROS - ANH</v>
          </cell>
        </row>
        <row r="83">
          <cell r="A83" t="str">
            <v>211200</v>
          </cell>
          <cell r="B83" t="str">
            <v>AGENCIA NACIONAL DE MINERÍA - ANM</v>
          </cell>
        </row>
        <row r="84">
          <cell r="A84" t="str">
            <v>220101</v>
          </cell>
          <cell r="B84" t="str">
            <v>MINISTERIO EDUCACION NACIONAL - GESTION GENERAL</v>
          </cell>
        </row>
        <row r="85">
          <cell r="A85" t="str">
            <v>220900</v>
          </cell>
          <cell r="B85" t="str">
            <v>INSTITUTO NACIONAL PARA SORDOS (INSOR)</v>
          </cell>
        </row>
        <row r="86">
          <cell r="A86" t="str">
            <v>221000</v>
          </cell>
          <cell r="B86" t="str">
            <v>INSTITUTO NACIONAL PARA CIEGOS (INCI)</v>
          </cell>
        </row>
        <row r="87">
          <cell r="A87" t="str">
            <v>223400</v>
          </cell>
          <cell r="B87" t="str">
            <v>ESCUELA TECNOLOGICA INSTITUTO TECNICO CENTRAL</v>
          </cell>
        </row>
        <row r="88">
          <cell r="A88" t="str">
            <v>223800</v>
          </cell>
          <cell r="B88" t="str">
            <v>INSTITUTO NACIONAL DE FORMACION TECNICA PROFESIONAL DE SAN ANDRES Y PROVIDENCIA</v>
          </cell>
        </row>
        <row r="89">
          <cell r="A89" t="str">
            <v>223900</v>
          </cell>
          <cell r="B89" t="str">
            <v>INSTITUTO NACIONAL DE FORMACION TECNICA PROFESIONAL DE SAN JUAN DEL CESAR</v>
          </cell>
        </row>
        <row r="90">
          <cell r="A90" t="str">
            <v>224100</v>
          </cell>
          <cell r="B90" t="str">
            <v>INSTITUTO TOLIMENSE DE FORMACION TECNICA PROFESIONAL</v>
          </cell>
        </row>
        <row r="91">
          <cell r="A91" t="str">
            <v>224200</v>
          </cell>
          <cell r="B91" t="str">
            <v>INSTITUTO TECNICO NACIONAL DE COMERCIO SIMON RODRIGUEZ DE CALI</v>
          </cell>
        </row>
        <row r="92">
          <cell r="A92" t="str">
            <v>224600</v>
          </cell>
          <cell r="B92" t="str">
            <v>UNIDAD ADMINISTRATIVA ESPECIAL ALIMENTACIÓN ESCOLAR</v>
          </cell>
        </row>
        <row r="93">
          <cell r="A93" t="str">
            <v>230101</v>
          </cell>
          <cell r="B93" t="str">
            <v>MINISTERIO DE TECNOLOGÍAS DE LA INFORMACIÓN Y LAS COMUNICACIONES - GESTION GENERAL</v>
          </cell>
        </row>
        <row r="94">
          <cell r="A94" t="str">
            <v>230600</v>
          </cell>
          <cell r="B94" t="str">
            <v>FONDO ÚNICO DE TECNOLOGÍAS DE LA INFORMACIÓN Y LAS COMUNICACIONES</v>
          </cell>
        </row>
        <row r="95">
          <cell r="A95" t="str">
            <v>230800</v>
          </cell>
          <cell r="B95" t="str">
            <v>UNIDAD ADMINISTRATIVA ESPECIAL COMISION DE REGULACION DE COMUNICACIONES</v>
          </cell>
        </row>
        <row r="96">
          <cell r="A96" t="str">
            <v>230900</v>
          </cell>
          <cell r="B96" t="str">
            <v>AGENCIA NACIONAL DEL ESPECTRO - ANE</v>
          </cell>
        </row>
        <row r="97">
          <cell r="A97" t="str">
            <v>231100</v>
          </cell>
          <cell r="B97" t="str">
            <v>COMPUTADORES PARA EDUCAR CPE</v>
          </cell>
        </row>
        <row r="98">
          <cell r="A98" t="str">
            <v>231200</v>
          </cell>
          <cell r="B98" t="str">
            <v>CORPORACIÓN AGENCIA NACIONAL DE GOBIERNO DIGITAL - AND</v>
          </cell>
        </row>
        <row r="99">
          <cell r="A99" t="str">
            <v>240101</v>
          </cell>
          <cell r="B99" t="str">
            <v>MINISTERIO DE TRANSPORTE - GESTION GENERAL</v>
          </cell>
        </row>
        <row r="100">
          <cell r="A100" t="str">
            <v>240106</v>
          </cell>
          <cell r="B100" t="str">
            <v>CORPORACION AUTONOMA REGIONAL DEL RIO GRANDE DE LA MAGDALENA - CORMAGDALENA</v>
          </cell>
        </row>
        <row r="101">
          <cell r="A101" t="str">
            <v>240200</v>
          </cell>
          <cell r="B101" t="str">
            <v>INSTITUTO NACIONAL DE VIAS</v>
          </cell>
        </row>
        <row r="102">
          <cell r="A102" t="str">
            <v>241200</v>
          </cell>
          <cell r="B102" t="str">
            <v>UNIDAD ADMINISTRATIVA ESPECIAL DE LA AERONAUTICA CIVIL</v>
          </cell>
        </row>
        <row r="103">
          <cell r="A103" t="str">
            <v>241300</v>
          </cell>
          <cell r="B103" t="str">
            <v>AGENCIA NACIONAL DE INFRAESTRUCTURA</v>
          </cell>
        </row>
        <row r="104">
          <cell r="A104" t="str">
            <v>241400</v>
          </cell>
          <cell r="B104" t="str">
            <v>UNIDAD DE PLANEACION DEL SECTOR DE INFRAESTRUCTURA DE TRANSPORTE</v>
          </cell>
        </row>
        <row r="105">
          <cell r="A105" t="str">
            <v>241500</v>
          </cell>
          <cell r="B105" t="str">
            <v>COMISION DE REGULACION DE INFRAESTRUCTURA Y TRANSPORTE</v>
          </cell>
        </row>
        <row r="106">
          <cell r="A106" t="str">
            <v>241600</v>
          </cell>
          <cell r="B106" t="str">
            <v>AGENCIA NACIONAL DE SEGURIDAD VIAL</v>
          </cell>
        </row>
        <row r="107">
          <cell r="A107" t="str">
            <v>241700</v>
          </cell>
          <cell r="B107" t="str">
            <v>SUPERINTENDENCIA DE PUERTOS Y TRANSPORTE</v>
          </cell>
        </row>
        <row r="108">
          <cell r="A108" t="str">
            <v>250101</v>
          </cell>
          <cell r="B108" t="str">
            <v>PROCURADURIA GENERAL DE LA NACIÓN - GESTION GENERAL</v>
          </cell>
        </row>
        <row r="109">
          <cell r="A109" t="str">
            <v>250105</v>
          </cell>
          <cell r="B109" t="str">
            <v>MINISTERIO PUBLICO - INSTITUTO DE ESTUDIOS DEL MINISTERIO PUBLICO</v>
          </cell>
        </row>
        <row r="110">
          <cell r="A110" t="str">
            <v>250200</v>
          </cell>
          <cell r="B110" t="str">
            <v>DEFENSORIA DEL PUEBLO</v>
          </cell>
        </row>
        <row r="111">
          <cell r="A111" t="str">
            <v>260101</v>
          </cell>
          <cell r="B111" t="str">
            <v>CONTRALORIA GENERAL DE LA REPUBLICA - GESTION GENERAL</v>
          </cell>
        </row>
        <row r="112">
          <cell r="A112" t="str">
            <v>260200</v>
          </cell>
          <cell r="B112" t="str">
            <v>FONDO DE BIENESTAR SOCIAL DE LA CONTRALORIA GENERAL DE LA REPUBLICA</v>
          </cell>
        </row>
        <row r="113">
          <cell r="A113" t="str">
            <v>270102</v>
          </cell>
          <cell r="B113" t="str">
            <v>CONSEJO SUPERIOR DE LA JUDICATURA</v>
          </cell>
        </row>
        <row r="114">
          <cell r="A114" t="str">
            <v>270103</v>
          </cell>
          <cell r="B114" t="str">
            <v>CORTE SUPREMA DE JUSTICIA</v>
          </cell>
        </row>
        <row r="115">
          <cell r="A115" t="str">
            <v>270104</v>
          </cell>
          <cell r="B115" t="str">
            <v>CONSEJO DE ESTADO</v>
          </cell>
        </row>
        <row r="116">
          <cell r="A116" t="str">
            <v>270105</v>
          </cell>
          <cell r="B116" t="str">
            <v>CORTE CONSTITUCIONAL</v>
          </cell>
        </row>
        <row r="117">
          <cell r="A117" t="str">
            <v>270108</v>
          </cell>
          <cell r="B117" t="str">
            <v>TRIBUNALES Y JUZGADOS</v>
          </cell>
        </row>
        <row r="118">
          <cell r="A118" t="str">
            <v>280101</v>
          </cell>
          <cell r="B118" t="str">
            <v>REGISTRADURIA NACIONAL DEL ESTADO CIVIL - GESTION GENERAL</v>
          </cell>
        </row>
        <row r="119">
          <cell r="A119" t="str">
            <v>280102</v>
          </cell>
          <cell r="B119" t="str">
            <v>CONSEJO NACIONAL ELECTORAL</v>
          </cell>
        </row>
        <row r="120">
          <cell r="A120" t="str">
            <v>280200</v>
          </cell>
          <cell r="B120" t="str">
            <v>FONDO ROTATORIO DE LA REGISTRADURIA</v>
          </cell>
        </row>
        <row r="121">
          <cell r="A121" t="str">
            <v>280300</v>
          </cell>
          <cell r="B121" t="str">
            <v>FONDO SOCIAL DE VIVIENDA DE LA REGISTRADURIA NACIONAL DEL ESTADO CIVIL</v>
          </cell>
        </row>
        <row r="122">
          <cell r="A122" t="str">
            <v>290101</v>
          </cell>
          <cell r="B122" t="str">
            <v>FISCALIA GENERAL DE LA NACION - GESTION GENERAL</v>
          </cell>
        </row>
        <row r="123">
          <cell r="A123" t="str">
            <v>290200</v>
          </cell>
          <cell r="B123" t="str">
            <v>INSTITUTO NACIONAL DE MEDICINA LEGAL Y CIENCIAS FORENSES</v>
          </cell>
        </row>
        <row r="124">
          <cell r="A124" t="str">
            <v>290400</v>
          </cell>
          <cell r="B124" t="str">
            <v>FONDO ESPECIAL PARA LA ADMINISTRACION DE BIENES DE LA FISCALIA GENERAL DE LA NACION</v>
          </cell>
        </row>
        <row r="125">
          <cell r="A125" t="str">
            <v>320101</v>
          </cell>
          <cell r="B125" t="str">
            <v>MINISTERIO DE AMBIENTE Y DESARROLLO SOSTENIBLE - GESTION GENERAL</v>
          </cell>
        </row>
        <row r="126">
          <cell r="A126" t="str">
            <v>320102</v>
          </cell>
          <cell r="B126" t="str">
            <v>PARQUES NACIONALES NATURALES DE COLOMBIA</v>
          </cell>
        </row>
        <row r="127">
          <cell r="A127" t="str">
            <v>320104</v>
          </cell>
          <cell r="B127" t="str">
            <v>AUTORIDAD NACIONAL DE LICENCIAS AMBIENTALES ANLA</v>
          </cell>
        </row>
        <row r="128">
          <cell r="A128" t="str">
            <v>320200</v>
          </cell>
          <cell r="B128" t="str">
            <v>INSTITUTO DE HIDROLOGIA, METEOROLOGIA Y ESTUDIOS AMBIENTALES- IDEAM</v>
          </cell>
        </row>
        <row r="129">
          <cell r="A129" t="str">
            <v>320401</v>
          </cell>
          <cell r="B129" t="str">
            <v>FONDO NACIONAL AMBIENTAL - GESTION GENERAL</v>
          </cell>
        </row>
        <row r="130">
          <cell r="A130" t="str">
            <v>320800</v>
          </cell>
          <cell r="B130" t="str">
            <v>CORPORACION AUTONOMA REGIONAL DE LOS VALLES DEL SINU Y SAN JORGE (CVS)</v>
          </cell>
        </row>
        <row r="131">
          <cell r="A131" t="str">
            <v>320900</v>
          </cell>
          <cell r="B131" t="str">
            <v>CORPORACION AUTONOMA REGIONAL DEL QUINDIO (CRQ)</v>
          </cell>
        </row>
        <row r="132">
          <cell r="A132" t="str">
            <v>321000</v>
          </cell>
          <cell r="B132" t="str">
            <v>CORPORACION PARA EL DESARROLLO SOSTENIBLE DEL URABA - CORPOURABA</v>
          </cell>
        </row>
        <row r="133">
          <cell r="A133" t="str">
            <v>321100</v>
          </cell>
          <cell r="B133" t="str">
            <v>CORPORACION AUTONOMA REGIONAL DE CALDAS (CORPOCALDAS)</v>
          </cell>
        </row>
        <row r="134">
          <cell r="A134" t="str">
            <v>321200</v>
          </cell>
          <cell r="B134" t="str">
            <v>CORPORACION AUTONOMA REGIONAL PARA EL DESARROLLO SOSTENIBLE DEL CHOCO - CODECHOCO</v>
          </cell>
        </row>
        <row r="135">
          <cell r="A135" t="str">
            <v>321300</v>
          </cell>
          <cell r="B135" t="str">
            <v xml:space="preserve">CORPORACION AUTONOMA REGIONAL PARA LA DEFENSA DE LA MESETA DE BUCARAMANGA CDMB </v>
          </cell>
        </row>
        <row r="136">
          <cell r="A136" t="str">
            <v>321400</v>
          </cell>
          <cell r="B136" t="str">
            <v>CORPORACION AUTONOMA REGIONAL DEL TOLIMA (CORTOLIMA)</v>
          </cell>
        </row>
        <row r="137">
          <cell r="A137" t="str">
            <v>321500</v>
          </cell>
          <cell r="B137" t="str">
            <v>CORPORACION AUTONOMA REGIONAL DE RISARALDA (CARDER)</v>
          </cell>
        </row>
        <row r="138">
          <cell r="A138" t="str">
            <v>321600</v>
          </cell>
          <cell r="B138" t="str">
            <v>CORPORACION AUTONOMA REGIONAL DE NARINO (CORPONARINO)</v>
          </cell>
        </row>
        <row r="139">
          <cell r="A139" t="str">
            <v>321700</v>
          </cell>
          <cell r="B139" t="str">
            <v>CORPORACION AUTONOMA REGIONAL DE LA FRONTERA NORORIENTAL (CORPONOR)</v>
          </cell>
        </row>
        <row r="140">
          <cell r="A140" t="str">
            <v>321800</v>
          </cell>
          <cell r="B140" t="str">
            <v>CORPORACION AUTONOMA REGIONAL DE LA GUAJIRA (CORPOGUAJIRA)</v>
          </cell>
        </row>
        <row r="141">
          <cell r="A141" t="str">
            <v>321900</v>
          </cell>
          <cell r="B141" t="str">
            <v>CORPORACION AUTONOMA REGIONAL DEL CESAR (CORPOCESAR)</v>
          </cell>
        </row>
        <row r="142">
          <cell r="A142" t="str">
            <v>322100</v>
          </cell>
          <cell r="B142" t="str">
            <v>CORPORACION AUTONOMA REGIONAL DEL CAUCA (CRC)</v>
          </cell>
        </row>
        <row r="143">
          <cell r="A143" t="str">
            <v>322200</v>
          </cell>
          <cell r="B143" t="str">
            <v>CORPORACION AUTONOMA REGIONAL DEL MAGDALENA (CORPAMAG)</v>
          </cell>
        </row>
        <row r="144">
          <cell r="A144" t="str">
            <v>322300</v>
          </cell>
          <cell r="B144" t="str">
            <v>CORPORACION PARA EL DESARROLLO SOSTENIBLE DEL SUR DE LA AMAZONIA - CORPOAMAZONIA</v>
          </cell>
        </row>
        <row r="145">
          <cell r="A145" t="str">
            <v>322400</v>
          </cell>
          <cell r="B145" t="str">
            <v>CORPORACION  PARA EL DESARROLLO SOSTENIBLE DEL NORTE Y ORIENTE DE LA AMAZONIA - CDA</v>
          </cell>
        </row>
        <row r="146">
          <cell r="A146" t="str">
            <v>322600</v>
          </cell>
          <cell r="B146" t="str">
            <v>CORPORACION PARA EL DESARROLLO SOSTENIBLE DEL ARCHIPIELAGO DE SAN ANDRES, PROVIDENCIA Y SANTA CATALINA - CORALINA</v>
          </cell>
        </row>
        <row r="147">
          <cell r="A147" t="str">
            <v>322700</v>
          </cell>
          <cell r="B147" t="str">
            <v>CORPORACION PARA EL DESARROLLO SOSTENIBLE DEL AREA DE MANEJO ESPECIAL LA MACARENA - CORMACARENA</v>
          </cell>
        </row>
        <row r="148">
          <cell r="A148" t="str">
            <v>322800</v>
          </cell>
          <cell r="B148" t="str">
            <v>CORPORACION  PARA EL DESARROLLO SOSTENIBLE DE LA MOJANA Y EL SAN JORGE - CORPOMOJANA</v>
          </cell>
        </row>
        <row r="149">
          <cell r="A149" t="str">
            <v>322900</v>
          </cell>
          <cell r="B149" t="str">
            <v>CORPORACION AUTONOMA REGIONAL DE LA ORINOQUIA (CORPORINOQUIA)</v>
          </cell>
        </row>
        <row r="150">
          <cell r="A150" t="str">
            <v>323000</v>
          </cell>
          <cell r="B150" t="str">
            <v>CORPORACION AUTONOMA REGIONAL DE SUCRE (CARSUCRE)</v>
          </cell>
        </row>
        <row r="151">
          <cell r="A151" t="str">
            <v>323100</v>
          </cell>
          <cell r="B151" t="str">
            <v>CORPORACION AUTONOMA REGIONAL DEL ALTO MAGDALENA (CAM)</v>
          </cell>
        </row>
        <row r="152">
          <cell r="A152" t="str">
            <v>323200</v>
          </cell>
          <cell r="B152" t="str">
            <v>CORPORACION AUTONOMA REGIONAL DEL CENTRO DE ANTIOQUIA (CORANTIOQUIA)</v>
          </cell>
        </row>
        <row r="153">
          <cell r="A153" t="str">
            <v>323300</v>
          </cell>
          <cell r="B153" t="str">
            <v>CORPORACION AUTONOMA REGIONAL DEL ATLANTICO - CRA</v>
          </cell>
        </row>
        <row r="154">
          <cell r="A154" t="str">
            <v>323400</v>
          </cell>
          <cell r="B154" t="str">
            <v>CORPORACION AUTONOMA REGIONAL DE SANTANDER (CAS)</v>
          </cell>
        </row>
        <row r="155">
          <cell r="A155" t="str">
            <v>323500</v>
          </cell>
          <cell r="B155" t="str">
            <v>CORPORACION AUTONOMA REGIONAL DE BOYACA (CORPOBOYACA)</v>
          </cell>
        </row>
        <row r="156">
          <cell r="A156" t="str">
            <v>323600</v>
          </cell>
          <cell r="B156" t="str">
            <v>CORPORACION AUTONOMA REGIONAL DE CHIVOR (CORPOCHIVOR)</v>
          </cell>
        </row>
        <row r="157">
          <cell r="A157" t="str">
            <v>323700</v>
          </cell>
          <cell r="B157" t="str">
            <v>CORPORACION AUTONOMA REGIONAL DEL GUAVIO (CORPOGUAVIO)</v>
          </cell>
        </row>
        <row r="158">
          <cell r="A158" t="str">
            <v>323800</v>
          </cell>
          <cell r="B158" t="str">
            <v>CORPORACION AUTONOMA REGIONAL DEL CANAL DEL DIQUE (CARDIQUE)</v>
          </cell>
        </row>
        <row r="159">
          <cell r="A159" t="str">
            <v>323900</v>
          </cell>
          <cell r="B159" t="str">
            <v>CORPORACION AUTONOMA REGIONAL DEL SUR DE BOLIVAR (CSB)</v>
          </cell>
        </row>
        <row r="160">
          <cell r="A160" t="str">
            <v>330101</v>
          </cell>
          <cell r="B160" t="str">
            <v>MINISTERIO DE CULTURA - GESTION GENERAL</v>
          </cell>
        </row>
        <row r="161">
          <cell r="A161" t="str">
            <v>330400</v>
          </cell>
          <cell r="B161" t="str">
            <v>ARCHIVO GENERAL DE LA NACION</v>
          </cell>
        </row>
        <row r="162">
          <cell r="A162" t="str">
            <v>330500</v>
          </cell>
          <cell r="B162" t="str">
            <v>INSTITUTO COLOMBIANO DE ANTROPOLOGIA E HISTORIA</v>
          </cell>
        </row>
        <row r="163">
          <cell r="A163" t="str">
            <v>330700</v>
          </cell>
          <cell r="B163" t="str">
            <v>INSTITUTO CARO Y CUERVO</v>
          </cell>
        </row>
        <row r="164">
          <cell r="A164" t="str">
            <v>340101</v>
          </cell>
          <cell r="B164" t="str">
            <v>AUDITORIA GENERAL DE LA REPUBLICA - GESTION GENERAL</v>
          </cell>
        </row>
        <row r="165">
          <cell r="A165" t="str">
            <v>350101</v>
          </cell>
          <cell r="B165" t="str">
            <v>MINISTERIO DE COMERCIO INDUSTRIA TURISMO - GESTION GENERAL</v>
          </cell>
        </row>
        <row r="166">
          <cell r="A166" t="str">
            <v>350102</v>
          </cell>
          <cell r="B166" t="str">
            <v>DIRECCION GENERAL DE COMERCIO EXTERIOR</v>
          </cell>
        </row>
        <row r="167">
          <cell r="A167" t="str">
            <v>350104</v>
          </cell>
          <cell r="B167" t="str">
            <v>ARTESANIAS DE COLOMBIA S.A.</v>
          </cell>
        </row>
        <row r="168">
          <cell r="A168" t="str">
            <v>350200</v>
          </cell>
          <cell r="B168" t="str">
            <v>SUPERINTENDENCIA DE SOCIEDADES</v>
          </cell>
        </row>
        <row r="169">
          <cell r="A169" t="str">
            <v>350300</v>
          </cell>
          <cell r="B169" t="str">
            <v>SUPERINTENDENCIA DE INDUSTRIA Y COMERCIO</v>
          </cell>
        </row>
        <row r="170">
          <cell r="A170" t="str">
            <v>350400</v>
          </cell>
          <cell r="B170" t="str">
            <v>UNIDAD ADMINISTRATIVA ESPECIAL JUNTA CENTRAL CONTADORES</v>
          </cell>
        </row>
        <row r="171">
          <cell r="A171" t="str">
            <v>350500</v>
          </cell>
          <cell r="B171" t="str">
            <v>INSTITUTO NACIONAL DE METROLOGÍA - INM</v>
          </cell>
        </row>
        <row r="172">
          <cell r="A172" t="str">
            <v>360101</v>
          </cell>
          <cell r="B172" t="str">
            <v>MINISTERIO DEL TRABAJO - GESTION GENERAL</v>
          </cell>
        </row>
        <row r="173">
          <cell r="A173" t="str">
            <v>360107</v>
          </cell>
          <cell r="B173" t="str">
            <v>SUPERINTENDENCIA DE SUBSIDIO FAMILIAR</v>
          </cell>
        </row>
        <row r="174">
          <cell r="A174" t="str">
            <v>360200</v>
          </cell>
          <cell r="B174" t="str">
            <v>SERVICIO NACIONAL DE APRENDIZAJE (SENA)</v>
          </cell>
        </row>
        <row r="175">
          <cell r="A175" t="str">
            <v>361200</v>
          </cell>
          <cell r="B175" t="str">
            <v>UNIDAD ADMINISTRATIVA ESPECIAL DE ORGANIZACIONES SOLIDARIAS</v>
          </cell>
        </row>
        <row r="176">
          <cell r="A176" t="str">
            <v>361300</v>
          </cell>
          <cell r="B176" t="str">
            <v>UNIDAD ADMINISTRATIVA ESPECIAL DEL SERVICIO PUBLICO DE EMPLEO</v>
          </cell>
        </row>
        <row r="177">
          <cell r="A177" t="str">
            <v>370101</v>
          </cell>
          <cell r="B177" t="str">
            <v>MINISTERIO DEL INTERIOR - GESTIÓN GENERAL</v>
          </cell>
        </row>
        <row r="178">
          <cell r="A178" t="str">
            <v>370102</v>
          </cell>
          <cell r="B178" t="str">
            <v>DIRECCIÓN DE LA AUTORIDAD NACIONAL DE CONSULTA PREVIA</v>
          </cell>
        </row>
        <row r="179">
          <cell r="A179" t="str">
            <v>370300</v>
          </cell>
          <cell r="B179" t="str">
            <v>DIRECCION NACIONAL DEL DERECHO DE AUTOR</v>
          </cell>
        </row>
        <row r="180">
          <cell r="A180" t="str">
            <v>370400</v>
          </cell>
          <cell r="B180" t="str">
            <v>CORPORACION NACIONAL PARA LA RECONSTRUCCION DE LA CUENCA DEL RIO PAEZ Y ZONAS ALEDANAS NASA KI WE</v>
          </cell>
        </row>
        <row r="181">
          <cell r="A181" t="str">
            <v>370800</v>
          </cell>
          <cell r="B181" t="str">
            <v>UNIDAD NACIONAL DE PROTECCION - UNP</v>
          </cell>
        </row>
        <row r="182">
          <cell r="A182" t="str">
            <v>370900</v>
          </cell>
          <cell r="B182" t="str">
            <v>DIRECCION NACIONAL DE BOMBEROS</v>
          </cell>
        </row>
        <row r="183">
          <cell r="A183" t="str">
            <v>380100</v>
          </cell>
          <cell r="B183" t="str">
            <v>COMISION NACIONAL DEL SERVICIO CIVIL</v>
          </cell>
        </row>
        <row r="184">
          <cell r="A184" t="str">
            <v>390101</v>
          </cell>
          <cell r="B184" t="str">
            <v>MINISTERIO DE CIENCIA, TECNOLOGÍA E INNOVACIÓN - GESTIÓN GENERAL</v>
          </cell>
        </row>
        <row r="185">
          <cell r="A185" t="str">
            <v>400101</v>
          </cell>
          <cell r="B185" t="str">
            <v>MINISTERIO DE VIVIENDA, CIUDAD Y TERRITORIO - GESTIÓN GENERAL</v>
          </cell>
        </row>
        <row r="186">
          <cell r="A186" t="str">
            <v>400102</v>
          </cell>
          <cell r="B186" t="str">
            <v>COMISION DE REGULACION DE AGUA POTABLE Y SANEAMIENTO BÁSICO CRA</v>
          </cell>
        </row>
        <row r="187">
          <cell r="A187" t="str">
            <v>400200</v>
          </cell>
          <cell r="B187" t="str">
            <v>FONDO NACIONAL DE VIVIENDA - FONVIVIENDA</v>
          </cell>
        </row>
        <row r="188">
          <cell r="A188" t="str">
            <v>410101</v>
          </cell>
          <cell r="B188" t="str">
            <v>DEPARTAMENTO ADMINISTRATIVO PARA LA PROSPERIDAD SOCIAL - GESTIÓN GENERAL</v>
          </cell>
        </row>
        <row r="189">
          <cell r="A189" t="str">
            <v>410400</v>
          </cell>
          <cell r="B189" t="str">
            <v>UNIDAD DE ATENCIÓN Y REPARACIÓN INTEGRAL A LAS VICTIMAS</v>
          </cell>
        </row>
        <row r="190">
          <cell r="A190" t="str">
            <v>410500</v>
          </cell>
          <cell r="B190" t="str">
            <v>CENTRO DE MEMORIA HISTÓRICA</v>
          </cell>
        </row>
        <row r="191">
          <cell r="A191" t="str">
            <v>410600</v>
          </cell>
          <cell r="B191" t="str">
            <v>INSTITUTO COLOMBIANO DE BIENESTAR FAMILIAR (ICBF)</v>
          </cell>
        </row>
        <row r="192">
          <cell r="A192" t="str">
            <v>420101</v>
          </cell>
          <cell r="B192" t="str">
            <v>DEPARTAMENTO ADMINISTRATIVO DIRECCIÓN NACIONAL DE INTELIGENCIA - GESTIÓN GENERAL</v>
          </cell>
        </row>
        <row r="193">
          <cell r="A193" t="str">
            <v>430101</v>
          </cell>
          <cell r="B193" t="str">
            <v xml:space="preserve">MINISTERIO DEL DEPORTE - GESTIÓN GENERAL </v>
          </cell>
        </row>
        <row r="194">
          <cell r="A194" t="str">
            <v>440101</v>
          </cell>
          <cell r="B194" t="str">
            <v>JURISDICCIÓN ESPECIAL PARA LA PAZ</v>
          </cell>
        </row>
        <row r="195">
          <cell r="A195" t="str">
            <v>440200</v>
          </cell>
          <cell r="B195" t="str">
            <v>COMISION PARA EL ESCLARECIMIENTO DE LA VERDAD, LA CONVIVENCIA Y LA NO REPETICION</v>
          </cell>
        </row>
        <row r="196">
          <cell r="A196" t="str">
            <v>440300</v>
          </cell>
          <cell r="B196" t="str">
            <v>UNIDAD DE BUSQUEDA DE PERSONAS DADAS POR DESAPARECIDAS EN EL CONTEXTO Y EN RAZON DEL CONFLICTO ARMADO UBPD</v>
          </cell>
        </row>
        <row r="197">
          <cell r="A197"/>
          <cell r="B197"/>
        </row>
        <row r="198">
          <cell r="A198"/>
          <cell r="B198"/>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1.1- Ingresos E.P"/>
      <sheetName val="Formulario 1.1A - Cálculo I-E.P"/>
      <sheetName val="Formulario 1.2 - Ingresos F.E "/>
      <sheetName val="Formulario 1.2A-Cálculo I-F.E"/>
      <sheetName val="DESPLEGABLES"/>
      <sheetName val="Formulario 2- Gasto"/>
      <sheetName val="Formulario 3-Clas. Económica"/>
      <sheetName val="Formulario 4- Planta"/>
      <sheetName val="Formulario 4A - Nómina"/>
      <sheetName val="Formulario 5- Deuda Pública"/>
    </sheetNames>
    <sheetDataSet>
      <sheetData sheetId="0" refreshError="1"/>
      <sheetData sheetId="1" refreshError="1"/>
      <sheetData sheetId="2" refreshError="1"/>
      <sheetData sheetId="3" refreshError="1"/>
      <sheetData sheetId="4">
        <row r="1">
          <cell r="A1" t="str">
            <v xml:space="preserve">SECCIÓN </v>
          </cell>
        </row>
      </sheetData>
      <sheetData sheetId="5" refreshError="1"/>
      <sheetData sheetId="6" refreshError="1"/>
      <sheetData sheetId="7"/>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outlinePr summaryBelow="0"/>
    <pageSetUpPr fitToPage="1"/>
  </sheetPr>
  <dimension ref="A1:J128"/>
  <sheetViews>
    <sheetView showGridLines="0" tabSelected="1" zoomScale="80" zoomScaleNormal="80" workbookViewId="0">
      <selection activeCell="J36" sqref="J36"/>
    </sheetView>
  </sheetViews>
  <sheetFormatPr baseColWidth="10" defaultColWidth="11.42578125" defaultRowHeight="11.25" zeroHeight="1" outlineLevelRow="3"/>
  <cols>
    <col min="1" max="5" width="4.42578125" style="183" customWidth="1"/>
    <col min="6" max="6" width="64" style="46" customWidth="1"/>
    <col min="7" max="8" width="28.7109375" style="46" customWidth="1"/>
    <col min="9" max="9" width="41.42578125" style="46" customWidth="1"/>
    <col min="10" max="10" width="11.42578125" style="181" customWidth="1"/>
    <col min="11" max="16384" width="11.42578125" style="46"/>
  </cols>
  <sheetData>
    <row r="1" spans="1:10" s="2" customFormat="1">
      <c r="A1" s="650" t="s">
        <v>0</v>
      </c>
      <c r="B1" s="650"/>
      <c r="C1" s="650"/>
      <c r="D1" s="650"/>
      <c r="E1" s="650"/>
      <c r="F1" s="650"/>
      <c r="G1" s="650"/>
      <c r="H1" s="650"/>
      <c r="I1" s="650"/>
      <c r="J1" s="181"/>
    </row>
    <row r="2" spans="1:10" s="2" customFormat="1">
      <c r="A2" s="650" t="s">
        <v>38</v>
      </c>
      <c r="B2" s="650"/>
      <c r="C2" s="650"/>
      <c r="D2" s="650"/>
      <c r="E2" s="650"/>
      <c r="F2" s="650"/>
      <c r="G2" s="650"/>
      <c r="H2" s="650"/>
      <c r="I2" s="650"/>
      <c r="J2" s="181"/>
    </row>
    <row r="3" spans="1:10" s="2" customFormat="1">
      <c r="A3" s="650" t="s">
        <v>83</v>
      </c>
      <c r="B3" s="650"/>
      <c r="C3" s="650"/>
      <c r="D3" s="650"/>
      <c r="E3" s="650"/>
      <c r="F3" s="650"/>
      <c r="G3" s="650"/>
      <c r="H3" s="650"/>
      <c r="I3" s="650"/>
      <c r="J3" s="181"/>
    </row>
    <row r="4" spans="1:10" s="2" customFormat="1">
      <c r="A4" s="182"/>
      <c r="B4" s="182"/>
      <c r="C4" s="182"/>
      <c r="D4" s="182"/>
      <c r="E4" s="182"/>
      <c r="F4" s="181"/>
      <c r="G4" s="181"/>
      <c r="H4" s="181"/>
      <c r="I4" s="181"/>
      <c r="J4" s="181"/>
    </row>
    <row r="5" spans="1:10" s="2" customFormat="1" ht="39.75" customHeight="1">
      <c r="A5" s="183"/>
      <c r="B5" s="657" t="s">
        <v>34</v>
      </c>
      <c r="C5" s="658"/>
      <c r="D5" s="658"/>
      <c r="E5" s="659"/>
      <c r="F5" s="651" t="s">
        <v>49</v>
      </c>
      <c r="G5" s="652"/>
      <c r="H5" s="652"/>
      <c r="I5" s="181"/>
      <c r="J5" s="181"/>
    </row>
    <row r="6" spans="1:10" s="2" customFormat="1">
      <c r="A6" s="6"/>
      <c r="B6" s="660" t="s">
        <v>33</v>
      </c>
      <c r="C6" s="661"/>
      <c r="D6" s="661"/>
      <c r="E6" s="662"/>
      <c r="F6" s="653" t="s">
        <v>176</v>
      </c>
      <c r="G6" s="653"/>
      <c r="H6" s="653"/>
      <c r="I6" s="5"/>
      <c r="J6" s="5"/>
    </row>
    <row r="7" spans="1:10" s="2" customFormat="1" ht="15.75" customHeight="1">
      <c r="A7" s="18"/>
      <c r="B7" s="663" t="s">
        <v>47</v>
      </c>
      <c r="C7" s="664"/>
      <c r="D7" s="664"/>
      <c r="E7" s="665"/>
      <c r="F7" s="652" t="str">
        <f>IFERROR(VLOOKUP(F6,#REF!,2,FALSE),"")</f>
        <v/>
      </c>
      <c r="G7" s="652"/>
      <c r="H7" s="652"/>
      <c r="I7" s="5"/>
      <c r="J7" s="5"/>
    </row>
    <row r="8" spans="1:10" s="2" customFormat="1">
      <c r="A8" s="182"/>
      <c r="B8" s="182"/>
      <c r="C8" s="182"/>
      <c r="D8" s="182"/>
      <c r="E8" s="182"/>
      <c r="F8" s="181"/>
      <c r="G8" s="181"/>
      <c r="H8" s="181"/>
      <c r="I8" s="181"/>
      <c r="J8" s="5"/>
    </row>
    <row r="9" spans="1:10" s="2" customFormat="1">
      <c r="A9" s="183"/>
      <c r="B9" s="182"/>
      <c r="C9" s="182"/>
      <c r="D9" s="182"/>
      <c r="E9" s="182"/>
      <c r="F9" s="57" t="s">
        <v>48</v>
      </c>
      <c r="G9" s="47">
        <v>2022</v>
      </c>
      <c r="H9" s="46"/>
      <c r="I9" s="184" t="s">
        <v>166</v>
      </c>
      <c r="J9" s="5"/>
    </row>
    <row r="10" spans="1:10" s="2" customFormat="1">
      <c r="A10" s="182"/>
      <c r="B10" s="182"/>
      <c r="C10" s="182"/>
      <c r="D10" s="182"/>
      <c r="E10" s="182"/>
      <c r="F10" s="181"/>
      <c r="G10" s="181"/>
      <c r="H10" s="181"/>
      <c r="I10" s="181"/>
      <c r="J10" s="5"/>
    </row>
    <row r="11" spans="1:10" s="2" customFormat="1">
      <c r="A11" s="182"/>
      <c r="B11" s="182"/>
      <c r="C11" s="182"/>
      <c r="D11" s="182"/>
      <c r="E11" s="182"/>
      <c r="F11" s="181"/>
      <c r="G11" s="181"/>
      <c r="H11" s="181"/>
      <c r="I11" s="181"/>
      <c r="J11" s="5"/>
    </row>
    <row r="12" spans="1:10" s="2" customFormat="1">
      <c r="A12" s="182"/>
      <c r="B12" s="182"/>
      <c r="C12" s="182"/>
      <c r="D12" s="182"/>
      <c r="E12" s="182"/>
      <c r="F12" s="181"/>
      <c r="G12" s="181"/>
      <c r="H12" s="181"/>
      <c r="I12" s="181"/>
      <c r="J12" s="5"/>
    </row>
    <row r="13" spans="1:10" s="2" customFormat="1">
      <c r="A13" s="182"/>
      <c r="B13" s="182"/>
      <c r="C13" s="182"/>
      <c r="D13" s="182"/>
      <c r="E13" s="182"/>
      <c r="F13" s="181"/>
      <c r="G13" s="181"/>
      <c r="H13" s="181"/>
      <c r="I13" s="181"/>
      <c r="J13" s="5"/>
    </row>
    <row r="14" spans="1:10" s="2" customFormat="1">
      <c r="A14" s="182"/>
      <c r="B14" s="182"/>
      <c r="C14" s="182"/>
      <c r="D14" s="182"/>
      <c r="E14" s="182"/>
      <c r="F14" s="181"/>
      <c r="G14" s="181"/>
      <c r="H14" s="181"/>
      <c r="I14" s="181"/>
      <c r="J14" s="5"/>
    </row>
    <row r="15" spans="1:10" s="2" customFormat="1">
      <c r="A15" s="182"/>
      <c r="B15" s="182"/>
      <c r="C15" s="182"/>
      <c r="D15" s="182"/>
      <c r="E15" s="182"/>
      <c r="F15" s="181"/>
      <c r="G15" s="181"/>
      <c r="H15" s="181"/>
      <c r="I15" s="181"/>
      <c r="J15" s="5"/>
    </row>
    <row r="16" spans="1:10" s="2" customFormat="1">
      <c r="A16" s="182"/>
      <c r="B16" s="182"/>
      <c r="C16" s="182"/>
      <c r="D16" s="182"/>
      <c r="E16" s="182"/>
      <c r="F16" s="181"/>
      <c r="G16" s="181"/>
      <c r="H16" s="181"/>
      <c r="I16" s="181"/>
      <c r="J16" s="5"/>
    </row>
    <row r="17" spans="1:10" s="2" customFormat="1">
      <c r="A17" s="182"/>
      <c r="B17" s="182"/>
      <c r="C17" s="182"/>
      <c r="D17" s="182"/>
      <c r="E17" s="182"/>
      <c r="F17" s="181"/>
      <c r="G17" s="181"/>
      <c r="H17" s="181"/>
      <c r="I17" s="181"/>
      <c r="J17" s="5"/>
    </row>
    <row r="18" spans="1:10" s="2" customFormat="1">
      <c r="A18" s="182"/>
      <c r="B18" s="182"/>
      <c r="C18" s="182"/>
      <c r="D18" s="182"/>
      <c r="E18" s="182"/>
      <c r="F18" s="181"/>
      <c r="G18" s="181"/>
      <c r="H18" s="181"/>
      <c r="I18" s="181"/>
      <c r="J18" s="5"/>
    </row>
    <row r="19" spans="1:10" s="2" customFormat="1">
      <c r="A19" s="182"/>
      <c r="B19" s="182"/>
      <c r="C19" s="182"/>
      <c r="D19" s="182"/>
      <c r="E19" s="182"/>
      <c r="F19" s="181"/>
      <c r="G19" s="181"/>
      <c r="H19" s="181"/>
      <c r="I19" s="181"/>
      <c r="J19" s="5"/>
    </row>
    <row r="20" spans="1:10" s="2" customFormat="1">
      <c r="A20" s="182"/>
      <c r="B20" s="182"/>
      <c r="C20" s="182"/>
      <c r="D20" s="182"/>
      <c r="E20" s="182"/>
      <c r="F20" s="181"/>
      <c r="G20" s="181"/>
      <c r="H20" s="181"/>
      <c r="I20" s="181"/>
      <c r="J20" s="5"/>
    </row>
    <row r="21" spans="1:10" s="2" customFormat="1">
      <c r="A21" s="182"/>
      <c r="B21" s="182"/>
      <c r="C21" s="182"/>
      <c r="D21" s="182"/>
      <c r="E21" s="182"/>
      <c r="F21" s="181"/>
      <c r="G21" s="181"/>
      <c r="H21" s="181"/>
      <c r="I21" s="181"/>
      <c r="J21" s="5"/>
    </row>
    <row r="22" spans="1:10" s="2" customFormat="1">
      <c r="A22" s="182"/>
      <c r="B22" s="182"/>
      <c r="C22" s="182"/>
      <c r="D22" s="182"/>
      <c r="E22" s="182"/>
      <c r="F22" s="181"/>
      <c r="G22" s="181"/>
      <c r="H22" s="181"/>
      <c r="I22" s="181"/>
      <c r="J22" s="5"/>
    </row>
    <row r="23" spans="1:10" s="2" customFormat="1" ht="12" thickBot="1">
      <c r="A23" s="182"/>
      <c r="B23" s="182"/>
      <c r="C23" s="182"/>
      <c r="D23" s="182"/>
      <c r="E23" s="182"/>
      <c r="F23" s="181"/>
      <c r="G23" s="181"/>
      <c r="H23" s="181"/>
      <c r="I23" s="181"/>
      <c r="J23" s="5"/>
    </row>
    <row r="24" spans="1:10" s="2" customFormat="1" ht="36.75" customHeight="1" thickTop="1" thickBot="1">
      <c r="A24" s="666" t="s">
        <v>29</v>
      </c>
      <c r="B24" s="667"/>
      <c r="C24" s="667"/>
      <c r="D24" s="667"/>
      <c r="E24" s="668"/>
      <c r="F24" s="648" t="s">
        <v>30</v>
      </c>
      <c r="G24" s="654" t="s">
        <v>31</v>
      </c>
      <c r="H24" s="654" t="s">
        <v>32</v>
      </c>
      <c r="I24" s="648" t="s">
        <v>50</v>
      </c>
      <c r="J24" s="5"/>
    </row>
    <row r="25" spans="1:10" s="2" customFormat="1" ht="12.75" thickTop="1" thickBot="1">
      <c r="A25" s="185">
        <v>1</v>
      </c>
      <c r="B25" s="186">
        <v>2</v>
      </c>
      <c r="C25" s="186">
        <v>3</v>
      </c>
      <c r="D25" s="186">
        <v>4</v>
      </c>
      <c r="E25" s="187">
        <v>5</v>
      </c>
      <c r="F25" s="649"/>
      <c r="G25" s="655"/>
      <c r="H25" s="656"/>
      <c r="I25" s="649"/>
      <c r="J25" s="5"/>
    </row>
    <row r="26" spans="1:10" s="2" customFormat="1" ht="12.75" thickTop="1" thickBot="1">
      <c r="A26" s="24">
        <v>1</v>
      </c>
      <c r="B26" s="24"/>
      <c r="C26" s="24"/>
      <c r="D26" s="24"/>
      <c r="E26" s="24"/>
      <c r="F26" s="31" t="s">
        <v>1</v>
      </c>
      <c r="G26" s="58">
        <f>G27</f>
        <v>43817472000</v>
      </c>
      <c r="H26" s="58">
        <f>H27</f>
        <v>44462940000</v>
      </c>
      <c r="I26" s="8"/>
      <c r="J26" s="5"/>
    </row>
    <row r="27" spans="1:10" s="2" customFormat="1" ht="12" outlineLevel="1" collapsed="1" thickBot="1">
      <c r="A27" s="25">
        <v>1</v>
      </c>
      <c r="B27" s="144" t="s">
        <v>54</v>
      </c>
      <c r="C27" s="25"/>
      <c r="D27" s="25"/>
      <c r="E27" s="25"/>
      <c r="F27" s="32" t="s">
        <v>2</v>
      </c>
      <c r="G27" s="70">
        <f>G28+G48+G55+G59+G62+G39</f>
        <v>43817472000</v>
      </c>
      <c r="H27" s="70">
        <f>H28+H48+H55+H59+H62+H39</f>
        <v>44462940000</v>
      </c>
      <c r="I27" s="12"/>
      <c r="J27" s="5"/>
    </row>
    <row r="28" spans="1:10" s="2" customFormat="1" outlineLevel="1">
      <c r="A28" s="26">
        <v>1</v>
      </c>
      <c r="B28" s="145" t="s">
        <v>54</v>
      </c>
      <c r="C28" s="26">
        <v>1</v>
      </c>
      <c r="D28" s="26"/>
      <c r="E28" s="26"/>
      <c r="F28" s="33" t="s">
        <v>3</v>
      </c>
      <c r="G28" s="72">
        <f>SUM(G29+G33+G35)</f>
        <v>43817472000</v>
      </c>
      <c r="H28" s="72">
        <f>SUM(H29+H33+H35)</f>
        <v>44462940000</v>
      </c>
      <c r="I28" s="9"/>
      <c r="J28" s="5"/>
    </row>
    <row r="29" spans="1:10" s="2" customFormat="1" outlineLevel="2">
      <c r="A29" s="27">
        <v>1</v>
      </c>
      <c r="B29" s="146" t="s">
        <v>54</v>
      </c>
      <c r="C29" s="27">
        <v>1</v>
      </c>
      <c r="D29" s="146" t="s">
        <v>53</v>
      </c>
      <c r="E29" s="27"/>
      <c r="F29" s="34" t="s">
        <v>51</v>
      </c>
      <c r="G29" s="60">
        <f>SUM(G30:G32)</f>
        <v>0</v>
      </c>
      <c r="H29" s="61">
        <f>SUM(H30:H32)</f>
        <v>0</v>
      </c>
      <c r="I29" s="19"/>
      <c r="J29" s="5"/>
    </row>
    <row r="30" spans="1:10" s="2" customFormat="1" outlineLevel="3">
      <c r="A30" s="28">
        <v>1</v>
      </c>
      <c r="B30" s="147" t="s">
        <v>54</v>
      </c>
      <c r="C30" s="28">
        <v>1</v>
      </c>
      <c r="D30" s="147" t="s">
        <v>53</v>
      </c>
      <c r="E30" s="37" t="str">
        <f>IFERROR(VLOOKUP(F30,#REF!,2,FALSE),"")</f>
        <v/>
      </c>
      <c r="F30" s="4"/>
      <c r="G30" s="62"/>
      <c r="H30" s="73"/>
      <c r="I30" s="22"/>
      <c r="J30" s="5"/>
    </row>
    <row r="31" spans="1:10" s="2" customFormat="1" outlineLevel="3">
      <c r="A31" s="28">
        <v>1</v>
      </c>
      <c r="B31" s="147" t="s">
        <v>54</v>
      </c>
      <c r="C31" s="28">
        <v>1</v>
      </c>
      <c r="D31" s="147" t="s">
        <v>53</v>
      </c>
      <c r="E31" s="29" t="str">
        <f>IFERROR(VLOOKUP(F31,#REF!,2,FALSE),"")</f>
        <v/>
      </c>
      <c r="F31" s="4"/>
      <c r="G31" s="150"/>
      <c r="H31" s="152"/>
      <c r="I31" s="153"/>
      <c r="J31" s="5"/>
    </row>
    <row r="32" spans="1:10" s="2" customFormat="1" outlineLevel="3">
      <c r="A32" s="28">
        <v>1</v>
      </c>
      <c r="B32" s="147" t="s">
        <v>54</v>
      </c>
      <c r="C32" s="28">
        <v>1</v>
      </c>
      <c r="D32" s="147" t="s">
        <v>53</v>
      </c>
      <c r="E32" s="28" t="str">
        <f>IFERROR(VLOOKUP(F32,#REF!,2,FALSE),"")</f>
        <v/>
      </c>
      <c r="F32" s="4"/>
      <c r="G32" s="63"/>
      <c r="H32" s="151"/>
      <c r="I32" s="30"/>
      <c r="J32" s="5"/>
    </row>
    <row r="33" spans="1:10" s="2" customFormat="1" outlineLevel="2">
      <c r="A33" s="27">
        <v>1</v>
      </c>
      <c r="B33" s="146" t="s">
        <v>54</v>
      </c>
      <c r="C33" s="27">
        <v>1</v>
      </c>
      <c r="D33" s="146" t="s">
        <v>54</v>
      </c>
      <c r="E33" s="27"/>
      <c r="F33" s="34" t="s">
        <v>78</v>
      </c>
      <c r="G33" s="60">
        <f>SUM(G34:G34)</f>
        <v>0</v>
      </c>
      <c r="H33" s="60">
        <f>SUM(H34:H34)</f>
        <v>0</v>
      </c>
      <c r="I33" s="19"/>
      <c r="J33" s="5"/>
    </row>
    <row r="34" spans="1:10" s="2" customFormat="1" ht="10.5" customHeight="1" outlineLevel="3">
      <c r="A34" s="28">
        <v>1</v>
      </c>
      <c r="B34" s="147" t="s">
        <v>54</v>
      </c>
      <c r="C34" s="28">
        <v>1</v>
      </c>
      <c r="D34" s="147" t="s">
        <v>54</v>
      </c>
      <c r="E34" s="161" t="str">
        <f>IFERROR(VLOOKUP(F34,#REF!,2,FALSE),"")</f>
        <v/>
      </c>
      <c r="F34" s="4"/>
      <c r="G34" s="162"/>
      <c r="H34" s="163"/>
      <c r="I34" s="10"/>
      <c r="J34" s="5"/>
    </row>
    <row r="35" spans="1:10" s="2" customFormat="1" outlineLevel="2">
      <c r="A35" s="27">
        <v>1</v>
      </c>
      <c r="B35" s="146" t="s">
        <v>54</v>
      </c>
      <c r="C35" s="27">
        <v>1</v>
      </c>
      <c r="D35" s="146" t="s">
        <v>56</v>
      </c>
      <c r="E35" s="164"/>
      <c r="F35" s="43" t="s">
        <v>79</v>
      </c>
      <c r="G35" s="165">
        <f>SUM(G36:G38)</f>
        <v>43817472000</v>
      </c>
      <c r="H35" s="166">
        <f>SUM(H36:H38)</f>
        <v>44462940000</v>
      </c>
      <c r="I35" s="142"/>
      <c r="J35" s="5"/>
    </row>
    <row r="36" spans="1:10" s="2" customFormat="1" ht="33.75" outlineLevel="3">
      <c r="A36" s="28">
        <v>1</v>
      </c>
      <c r="B36" s="147" t="s">
        <v>54</v>
      </c>
      <c r="C36" s="28">
        <v>1</v>
      </c>
      <c r="D36" s="147" t="s">
        <v>56</v>
      </c>
      <c r="E36" s="39" t="str">
        <f>IFERROR(VLOOKUP(F36,#REF!,2,FALSE),"")</f>
        <v/>
      </c>
      <c r="F36" s="169" t="s">
        <v>167</v>
      </c>
      <c r="G36" s="167">
        <v>43817472000</v>
      </c>
      <c r="H36" s="168">
        <v>44462940000</v>
      </c>
      <c r="I36" s="179" t="s">
        <v>177</v>
      </c>
      <c r="J36" s="180"/>
    </row>
    <row r="37" spans="1:10" s="2" customFormat="1" outlineLevel="3">
      <c r="A37" s="28">
        <v>1</v>
      </c>
      <c r="B37" s="147" t="s">
        <v>54</v>
      </c>
      <c r="C37" s="28">
        <v>1</v>
      </c>
      <c r="D37" s="147" t="s">
        <v>56</v>
      </c>
      <c r="E37" s="39" t="str">
        <f>IFERROR(VLOOKUP(F37,#REF!,2,FALSE),"")</f>
        <v/>
      </c>
      <c r="F37" s="169"/>
      <c r="G37" s="167"/>
      <c r="H37" s="168"/>
      <c r="I37" s="179"/>
      <c r="J37" s="180"/>
    </row>
    <row r="38" spans="1:10" s="2" customFormat="1" outlineLevel="3">
      <c r="A38" s="28">
        <v>1</v>
      </c>
      <c r="B38" s="147" t="s">
        <v>54</v>
      </c>
      <c r="C38" s="28">
        <v>1</v>
      </c>
      <c r="D38" s="147" t="s">
        <v>56</v>
      </c>
      <c r="E38" s="39" t="str">
        <f>IFERROR(VLOOKUP(F38,#REF!,2,FALSE),"")</f>
        <v/>
      </c>
      <c r="F38" s="169"/>
      <c r="G38" s="74"/>
      <c r="H38" s="75"/>
      <c r="I38" s="30"/>
      <c r="J38" s="5"/>
    </row>
    <row r="39" spans="1:10" s="2" customFormat="1" outlineLevel="1">
      <c r="A39" s="26">
        <v>1</v>
      </c>
      <c r="B39" s="145" t="s">
        <v>54</v>
      </c>
      <c r="C39" s="26">
        <v>2</v>
      </c>
      <c r="D39" s="26"/>
      <c r="E39" s="26"/>
      <c r="F39" s="44" t="s">
        <v>68</v>
      </c>
      <c r="G39" s="76">
        <f>SUM(G40:G47)</f>
        <v>0</v>
      </c>
      <c r="H39" s="77">
        <f>SUM(H40:H47)</f>
        <v>0</v>
      </c>
      <c r="I39" s="14"/>
      <c r="J39" s="5"/>
    </row>
    <row r="40" spans="1:10" s="2" customFormat="1" outlineLevel="1">
      <c r="A40" s="156">
        <v>1</v>
      </c>
      <c r="B40" s="157" t="s">
        <v>54</v>
      </c>
      <c r="C40" s="156">
        <v>2</v>
      </c>
      <c r="D40" s="156" t="str">
        <f>IFERROR(VLOOKUP(F40,#REF!,2,FALSE),"")</f>
        <v/>
      </c>
      <c r="E40" s="192"/>
      <c r="F40" s="194"/>
      <c r="G40" s="193"/>
      <c r="H40" s="173"/>
      <c r="I40" s="174"/>
      <c r="J40" s="5"/>
    </row>
    <row r="41" spans="1:10" s="2" customFormat="1" outlineLevel="1">
      <c r="A41" s="156">
        <v>1</v>
      </c>
      <c r="B41" s="157" t="s">
        <v>54</v>
      </c>
      <c r="C41" s="156">
        <v>2</v>
      </c>
      <c r="D41" s="156" t="str">
        <f>IFERROR(VLOOKUP(F41,#REF!,2,FALSE),"")</f>
        <v/>
      </c>
      <c r="E41" s="192"/>
      <c r="F41" s="194"/>
      <c r="G41" s="193"/>
      <c r="H41" s="173"/>
      <c r="I41" s="174"/>
      <c r="J41" s="5"/>
    </row>
    <row r="42" spans="1:10" s="2" customFormat="1" outlineLevel="1">
      <c r="A42" s="156">
        <v>1</v>
      </c>
      <c r="B42" s="157" t="s">
        <v>54</v>
      </c>
      <c r="C42" s="156">
        <v>2</v>
      </c>
      <c r="D42" s="156" t="str">
        <f>IFERROR(VLOOKUP(F42,#REF!,2,FALSE),"")</f>
        <v/>
      </c>
      <c r="E42" s="192"/>
      <c r="F42" s="194"/>
      <c r="G42" s="172"/>
      <c r="H42" s="173"/>
      <c r="I42" s="174"/>
      <c r="J42" s="5"/>
    </row>
    <row r="43" spans="1:10" s="2" customFormat="1" outlineLevel="3">
      <c r="A43" s="156">
        <v>1</v>
      </c>
      <c r="B43" s="157" t="s">
        <v>54</v>
      </c>
      <c r="C43" s="156">
        <v>2</v>
      </c>
      <c r="D43" s="156" t="str">
        <f>IFERROR(VLOOKUP(F43,#REF!,2,FALSE),"")</f>
        <v/>
      </c>
      <c r="E43" s="192"/>
      <c r="F43" s="194"/>
      <c r="G43" s="172"/>
      <c r="H43" s="170"/>
      <c r="I43" s="171"/>
      <c r="J43" s="5"/>
    </row>
    <row r="44" spans="1:10" s="2" customFormat="1" outlineLevel="3">
      <c r="A44" s="156">
        <v>1</v>
      </c>
      <c r="B44" s="157" t="s">
        <v>54</v>
      </c>
      <c r="C44" s="156">
        <v>2</v>
      </c>
      <c r="D44" s="156" t="str">
        <f>IFERROR(VLOOKUP(F44,#REF!,2,FALSE),"")</f>
        <v/>
      </c>
      <c r="E44" s="156"/>
      <c r="F44" s="194"/>
      <c r="G44" s="172"/>
      <c r="H44" s="173"/>
      <c r="I44" s="174"/>
      <c r="J44" s="5"/>
    </row>
    <row r="45" spans="1:10" s="2" customFormat="1" outlineLevel="3">
      <c r="A45" s="156">
        <v>1</v>
      </c>
      <c r="B45" s="157" t="s">
        <v>54</v>
      </c>
      <c r="C45" s="156">
        <v>2</v>
      </c>
      <c r="D45" s="156" t="str">
        <f>IFERROR(VLOOKUP(F45,#REF!,2,FALSE),"")</f>
        <v/>
      </c>
      <c r="E45" s="156"/>
      <c r="F45" s="194"/>
      <c r="G45" s="172"/>
      <c r="H45" s="173"/>
      <c r="I45" s="175"/>
      <c r="J45" s="5"/>
    </row>
    <row r="46" spans="1:10" s="2" customFormat="1" outlineLevel="3">
      <c r="A46" s="156">
        <v>1</v>
      </c>
      <c r="B46" s="157" t="s">
        <v>54</v>
      </c>
      <c r="C46" s="156">
        <v>2</v>
      </c>
      <c r="D46" s="156" t="str">
        <f>IFERROR(VLOOKUP(F46,#REF!,2,FALSE),"")</f>
        <v/>
      </c>
      <c r="E46" s="156"/>
      <c r="F46" s="194"/>
      <c r="G46" s="172"/>
      <c r="H46" s="173"/>
      <c r="I46" s="175"/>
      <c r="J46" s="5"/>
    </row>
    <row r="47" spans="1:10" s="2" customFormat="1" outlineLevel="3">
      <c r="A47" s="156">
        <v>1</v>
      </c>
      <c r="B47" s="157" t="s">
        <v>54</v>
      </c>
      <c r="C47" s="156">
        <v>2</v>
      </c>
      <c r="D47" s="156" t="str">
        <f>IFERROR(VLOOKUP(F47,#REF!,2,FALSE),"")</f>
        <v/>
      </c>
      <c r="E47" s="156"/>
      <c r="F47" s="194"/>
      <c r="G47" s="176"/>
      <c r="H47" s="177"/>
      <c r="I47" s="178"/>
      <c r="J47" s="5"/>
    </row>
    <row r="48" spans="1:10" s="2" customFormat="1" outlineLevel="1">
      <c r="A48" s="26">
        <v>1</v>
      </c>
      <c r="B48" s="145" t="s">
        <v>54</v>
      </c>
      <c r="C48" s="26">
        <v>3</v>
      </c>
      <c r="D48" s="26"/>
      <c r="E48" s="26"/>
      <c r="F48" s="33" t="s">
        <v>52</v>
      </c>
      <c r="G48" s="76">
        <f>G49+G54</f>
        <v>0</v>
      </c>
      <c r="H48" s="76">
        <f>H49+H54</f>
        <v>0</v>
      </c>
      <c r="I48" s="14"/>
      <c r="J48" s="5"/>
    </row>
    <row r="49" spans="1:10" s="2" customFormat="1" outlineLevel="2">
      <c r="A49" s="27">
        <v>1</v>
      </c>
      <c r="B49" s="146" t="s">
        <v>54</v>
      </c>
      <c r="C49" s="27">
        <v>3</v>
      </c>
      <c r="D49" s="146" t="s">
        <v>53</v>
      </c>
      <c r="E49" s="27"/>
      <c r="F49" s="34" t="s">
        <v>164</v>
      </c>
      <c r="G49" s="60">
        <f>SUM(G50:G53)</f>
        <v>0</v>
      </c>
      <c r="H49" s="60">
        <f>SUM(H50:H53)</f>
        <v>0</v>
      </c>
      <c r="I49" s="13"/>
      <c r="J49" s="5"/>
    </row>
    <row r="50" spans="1:10" s="2" customFormat="1" outlineLevel="3">
      <c r="A50" s="37">
        <v>1</v>
      </c>
      <c r="B50" s="149" t="s">
        <v>54</v>
      </c>
      <c r="C50" s="37">
        <v>3</v>
      </c>
      <c r="D50" s="147" t="s">
        <v>53</v>
      </c>
      <c r="E50" s="38" t="str">
        <f>IFERROR(VLOOKUP(F50,#REF!,2,FALSE),"")</f>
        <v/>
      </c>
      <c r="F50" s="7"/>
      <c r="G50" s="65"/>
      <c r="H50" s="66"/>
      <c r="I50" s="11"/>
      <c r="J50" s="5"/>
    </row>
    <row r="51" spans="1:10" s="2" customFormat="1" outlineLevel="3">
      <c r="A51" s="37">
        <v>1</v>
      </c>
      <c r="B51" s="149" t="s">
        <v>54</v>
      </c>
      <c r="C51" s="37">
        <v>3</v>
      </c>
      <c r="D51" s="147" t="s">
        <v>53</v>
      </c>
      <c r="E51" s="38" t="str">
        <f>IFERROR(VLOOKUP(F51,#REF!,2,FALSE),"")</f>
        <v/>
      </c>
      <c r="F51" s="7"/>
      <c r="G51" s="65"/>
      <c r="H51" s="66"/>
      <c r="I51" s="11"/>
      <c r="J51" s="5"/>
    </row>
    <row r="52" spans="1:10" s="2" customFormat="1" outlineLevel="3">
      <c r="A52" s="37">
        <v>1</v>
      </c>
      <c r="B52" s="149" t="s">
        <v>54</v>
      </c>
      <c r="C52" s="37">
        <v>3</v>
      </c>
      <c r="D52" s="147" t="s">
        <v>53</v>
      </c>
      <c r="E52" s="38" t="str">
        <f>IFERROR(VLOOKUP(F52,#REF!,2,FALSE),"")</f>
        <v/>
      </c>
      <c r="F52" s="7"/>
      <c r="G52" s="65"/>
      <c r="H52" s="66"/>
      <c r="I52" s="11"/>
      <c r="J52" s="5"/>
    </row>
    <row r="53" spans="1:10" s="2" customFormat="1" outlineLevel="3">
      <c r="A53" s="37">
        <v>1</v>
      </c>
      <c r="B53" s="149" t="s">
        <v>54</v>
      </c>
      <c r="C53" s="37">
        <v>3</v>
      </c>
      <c r="D53" s="147" t="s">
        <v>53</v>
      </c>
      <c r="E53" s="38" t="str">
        <f>IFERROR(VLOOKUP(F53,#REF!,2,FALSE),"")</f>
        <v/>
      </c>
      <c r="F53" s="7"/>
      <c r="G53" s="65"/>
      <c r="H53" s="66"/>
      <c r="I53" s="11"/>
      <c r="J53" s="5"/>
    </row>
    <row r="54" spans="1:10" s="2" customFormat="1" outlineLevel="2">
      <c r="A54" s="27">
        <v>1</v>
      </c>
      <c r="B54" s="146" t="s">
        <v>54</v>
      </c>
      <c r="C54" s="27">
        <v>3</v>
      </c>
      <c r="D54" s="146" t="s">
        <v>54</v>
      </c>
      <c r="E54" s="27"/>
      <c r="F54" s="34" t="s">
        <v>165</v>
      </c>
      <c r="G54" s="59"/>
      <c r="H54" s="59"/>
      <c r="I54" s="13"/>
      <c r="J54" s="5"/>
    </row>
    <row r="55" spans="1:10" s="2" customFormat="1" outlineLevel="1">
      <c r="A55" s="26">
        <v>1</v>
      </c>
      <c r="B55" s="145" t="s">
        <v>54</v>
      </c>
      <c r="C55" s="26">
        <v>4</v>
      </c>
      <c r="D55" s="26"/>
      <c r="E55" s="26"/>
      <c r="F55" s="33" t="s">
        <v>42</v>
      </c>
      <c r="G55" s="76">
        <f>SUM(G56:G58)</f>
        <v>0</v>
      </c>
      <c r="H55" s="76">
        <f>SUM(H56:H58)</f>
        <v>0</v>
      </c>
      <c r="I55" s="14"/>
      <c r="J55" s="5"/>
    </row>
    <row r="56" spans="1:10" s="2" customFormat="1" outlineLevel="2">
      <c r="A56" s="27">
        <v>1</v>
      </c>
      <c r="B56" s="146" t="s">
        <v>54</v>
      </c>
      <c r="C56" s="27">
        <v>4</v>
      </c>
      <c r="D56" s="27" t="str">
        <f>IFERROR(VLOOKUP(F56,#REF!,2,FALSE),"")</f>
        <v/>
      </c>
      <c r="E56" s="27"/>
      <c r="F56" s="3"/>
      <c r="G56" s="59"/>
      <c r="H56" s="67"/>
      <c r="I56" s="16"/>
      <c r="J56" s="5"/>
    </row>
    <row r="57" spans="1:10" s="2" customFormat="1" outlineLevel="2">
      <c r="A57" s="27">
        <v>1</v>
      </c>
      <c r="B57" s="146" t="s">
        <v>54</v>
      </c>
      <c r="C57" s="27">
        <v>4</v>
      </c>
      <c r="D57" s="27" t="str">
        <f>IFERROR(VLOOKUP(F57,#REF!,2,FALSE),"")</f>
        <v/>
      </c>
      <c r="E57" s="27"/>
      <c r="F57" s="3"/>
      <c r="G57" s="59"/>
      <c r="H57" s="67"/>
      <c r="I57" s="16"/>
      <c r="J57" s="5"/>
    </row>
    <row r="58" spans="1:10" s="2" customFormat="1" outlineLevel="2">
      <c r="A58" s="27">
        <v>1</v>
      </c>
      <c r="B58" s="146" t="s">
        <v>54</v>
      </c>
      <c r="C58" s="27">
        <v>4</v>
      </c>
      <c r="D58" s="27" t="str">
        <f>IFERROR(VLOOKUP(F58,#REF!,2,FALSE),"")</f>
        <v/>
      </c>
      <c r="E58" s="27"/>
      <c r="F58" s="3"/>
      <c r="G58" s="59"/>
      <c r="H58" s="67"/>
      <c r="I58" s="16"/>
      <c r="J58" s="5"/>
    </row>
    <row r="59" spans="1:10" s="2" customFormat="1" outlineLevel="1">
      <c r="A59" s="26">
        <v>1</v>
      </c>
      <c r="B59" s="145" t="s">
        <v>54</v>
      </c>
      <c r="C59" s="26">
        <v>5</v>
      </c>
      <c r="D59" s="26"/>
      <c r="E59" s="26"/>
      <c r="F59" s="33" t="s">
        <v>4</v>
      </c>
      <c r="G59" s="78">
        <f>SUM(G60:G61)</f>
        <v>0</v>
      </c>
      <c r="H59" s="78">
        <f>SUM(H60:H61)</f>
        <v>0</v>
      </c>
      <c r="I59" s="15"/>
      <c r="J59" s="5"/>
    </row>
    <row r="60" spans="1:10" s="2" customFormat="1" outlineLevel="2">
      <c r="A60" s="27">
        <v>1</v>
      </c>
      <c r="B60" s="146" t="s">
        <v>54</v>
      </c>
      <c r="C60" s="27">
        <v>5</v>
      </c>
      <c r="D60" s="146" t="s">
        <v>53</v>
      </c>
      <c r="E60" s="27"/>
      <c r="F60" s="34" t="s">
        <v>82</v>
      </c>
      <c r="G60" s="59"/>
      <c r="H60" s="67"/>
      <c r="I60" s="16"/>
      <c r="J60" s="5"/>
    </row>
    <row r="61" spans="1:10" s="2" customFormat="1" outlineLevel="2">
      <c r="A61" s="27">
        <v>1</v>
      </c>
      <c r="B61" s="146" t="s">
        <v>54</v>
      </c>
      <c r="C61" s="27">
        <v>5</v>
      </c>
      <c r="D61" s="146" t="s">
        <v>54</v>
      </c>
      <c r="E61" s="27"/>
      <c r="F61" s="34" t="s">
        <v>5</v>
      </c>
      <c r="G61" s="59"/>
      <c r="H61" s="67"/>
      <c r="I61" s="16"/>
      <c r="J61" s="5"/>
    </row>
    <row r="62" spans="1:10" s="2" customFormat="1" outlineLevel="1">
      <c r="A62" s="26">
        <v>1</v>
      </c>
      <c r="B62" s="145" t="s">
        <v>54</v>
      </c>
      <c r="C62" s="26">
        <v>6</v>
      </c>
      <c r="D62" s="145"/>
      <c r="E62" s="26"/>
      <c r="F62" s="33" t="s">
        <v>6</v>
      </c>
      <c r="G62" s="78">
        <f>G63+G64+G65+G66+G69+G70+G71+G77+G78</f>
        <v>0</v>
      </c>
      <c r="H62" s="77">
        <f>H63+H64+H65+H66+H69+H70+H71+H77+H78</f>
        <v>0</v>
      </c>
      <c r="I62" s="14"/>
      <c r="J62" s="5"/>
    </row>
    <row r="63" spans="1:10" s="2" customFormat="1" outlineLevel="2">
      <c r="A63" s="27">
        <v>1</v>
      </c>
      <c r="B63" s="146" t="s">
        <v>54</v>
      </c>
      <c r="C63" s="27">
        <v>6</v>
      </c>
      <c r="D63" s="146" t="s">
        <v>53</v>
      </c>
      <c r="E63" s="27"/>
      <c r="F63" s="34" t="s">
        <v>23</v>
      </c>
      <c r="G63" s="59"/>
      <c r="H63" s="67"/>
      <c r="I63" s="16"/>
      <c r="J63" s="5"/>
    </row>
    <row r="64" spans="1:10" s="2" customFormat="1" outlineLevel="2">
      <c r="A64" s="27">
        <v>1</v>
      </c>
      <c r="B64" s="146" t="s">
        <v>54</v>
      </c>
      <c r="C64" s="27">
        <v>6</v>
      </c>
      <c r="D64" s="146" t="s">
        <v>54</v>
      </c>
      <c r="E64" s="27"/>
      <c r="F64" s="34" t="s">
        <v>40</v>
      </c>
      <c r="G64" s="59"/>
      <c r="H64" s="67"/>
      <c r="I64" s="16"/>
      <c r="J64" s="5"/>
    </row>
    <row r="65" spans="1:10" s="2" customFormat="1" outlineLevel="2">
      <c r="A65" s="27">
        <v>1</v>
      </c>
      <c r="B65" s="146" t="s">
        <v>54</v>
      </c>
      <c r="C65" s="27">
        <v>6</v>
      </c>
      <c r="D65" s="146" t="s">
        <v>56</v>
      </c>
      <c r="E65" s="27"/>
      <c r="F65" s="34" t="s">
        <v>70</v>
      </c>
      <c r="G65" s="59"/>
      <c r="H65" s="67"/>
      <c r="I65" s="16"/>
      <c r="J65" s="5"/>
    </row>
    <row r="66" spans="1:10" s="2" customFormat="1" outlineLevel="2">
      <c r="A66" s="27">
        <v>1</v>
      </c>
      <c r="B66" s="146" t="s">
        <v>54</v>
      </c>
      <c r="C66" s="27">
        <v>6</v>
      </c>
      <c r="D66" s="146" t="s">
        <v>57</v>
      </c>
      <c r="E66" s="27"/>
      <c r="F66" s="34" t="s">
        <v>66</v>
      </c>
      <c r="G66" s="60">
        <f>G67+G68</f>
        <v>0</v>
      </c>
      <c r="H66" s="64">
        <f>H67+H68</f>
        <v>0</v>
      </c>
      <c r="I66" s="16"/>
      <c r="J66" s="5"/>
    </row>
    <row r="67" spans="1:10" s="2" customFormat="1" outlineLevel="3">
      <c r="A67" s="28">
        <v>1</v>
      </c>
      <c r="B67" s="147" t="s">
        <v>54</v>
      </c>
      <c r="C67" s="28">
        <v>6</v>
      </c>
      <c r="D67" s="147" t="s">
        <v>57</v>
      </c>
      <c r="E67" s="147" t="s">
        <v>53</v>
      </c>
      <c r="F67" s="35" t="s">
        <v>71</v>
      </c>
      <c r="G67" s="62"/>
      <c r="H67" s="73"/>
      <c r="I67" s="22"/>
      <c r="J67" s="5"/>
    </row>
    <row r="68" spans="1:10" s="2" customFormat="1" outlineLevel="3">
      <c r="A68" s="28">
        <v>1</v>
      </c>
      <c r="B68" s="147" t="s">
        <v>54</v>
      </c>
      <c r="C68" s="28">
        <v>6</v>
      </c>
      <c r="D68" s="147" t="s">
        <v>57</v>
      </c>
      <c r="E68" s="147" t="s">
        <v>54</v>
      </c>
      <c r="F68" s="35" t="s">
        <v>72</v>
      </c>
      <c r="G68" s="63"/>
      <c r="H68" s="63"/>
      <c r="I68" s="23"/>
      <c r="J68" s="5"/>
    </row>
    <row r="69" spans="1:10" s="2" customFormat="1" outlineLevel="2">
      <c r="A69" s="27">
        <v>1</v>
      </c>
      <c r="B69" s="195" t="s">
        <v>54</v>
      </c>
      <c r="C69" s="27">
        <v>6</v>
      </c>
      <c r="D69" s="195" t="s">
        <v>58</v>
      </c>
      <c r="E69" s="27"/>
      <c r="F69" s="34" t="s">
        <v>168</v>
      </c>
      <c r="G69" s="59"/>
      <c r="H69" s="67"/>
      <c r="I69" s="16"/>
      <c r="J69" s="5"/>
    </row>
    <row r="70" spans="1:10" s="2" customFormat="1" outlineLevel="2">
      <c r="A70" s="27">
        <v>1</v>
      </c>
      <c r="B70" s="146" t="s">
        <v>54</v>
      </c>
      <c r="C70" s="27">
        <v>6</v>
      </c>
      <c r="D70" s="146" t="s">
        <v>59</v>
      </c>
      <c r="E70" s="27"/>
      <c r="F70" s="34" t="s">
        <v>67</v>
      </c>
      <c r="G70" s="59"/>
      <c r="H70" s="67"/>
      <c r="I70" s="16"/>
      <c r="J70" s="5"/>
    </row>
    <row r="71" spans="1:10" s="2" customFormat="1" outlineLevel="2">
      <c r="A71" s="27">
        <v>1</v>
      </c>
      <c r="B71" s="146" t="s">
        <v>54</v>
      </c>
      <c r="C71" s="27">
        <v>6</v>
      </c>
      <c r="D71" s="146" t="s">
        <v>61</v>
      </c>
      <c r="E71" s="27"/>
      <c r="F71" s="34" t="s">
        <v>169</v>
      </c>
      <c r="G71" s="64">
        <f>G72+G73+G74+G75+G76</f>
        <v>0</v>
      </c>
      <c r="H71" s="64">
        <f>H72+H73+H74+H75+H76</f>
        <v>0</v>
      </c>
      <c r="I71" s="16"/>
      <c r="J71" s="5"/>
    </row>
    <row r="72" spans="1:10" s="2" customFormat="1" outlineLevel="2">
      <c r="A72" s="28">
        <v>1</v>
      </c>
      <c r="B72" s="147" t="s">
        <v>54</v>
      </c>
      <c r="C72" s="28">
        <v>6</v>
      </c>
      <c r="D72" s="147" t="s">
        <v>61</v>
      </c>
      <c r="E72" s="147" t="s">
        <v>53</v>
      </c>
      <c r="F72" s="35" t="s">
        <v>170</v>
      </c>
      <c r="G72" s="147"/>
      <c r="H72" s="73"/>
      <c r="I72" s="22"/>
      <c r="J72" s="5"/>
    </row>
    <row r="73" spans="1:10" s="2" customFormat="1" outlineLevel="2">
      <c r="A73" s="28">
        <v>1</v>
      </c>
      <c r="B73" s="147" t="s">
        <v>54</v>
      </c>
      <c r="C73" s="28">
        <v>6</v>
      </c>
      <c r="D73" s="147" t="s">
        <v>61</v>
      </c>
      <c r="E73" s="147" t="s">
        <v>54</v>
      </c>
      <c r="F73" s="35" t="s">
        <v>171</v>
      </c>
      <c r="G73" s="147"/>
      <c r="H73" s="73"/>
      <c r="I73" s="22"/>
      <c r="J73" s="5"/>
    </row>
    <row r="74" spans="1:10" s="2" customFormat="1" outlineLevel="2">
      <c r="A74" s="28">
        <v>1</v>
      </c>
      <c r="B74" s="147" t="s">
        <v>54</v>
      </c>
      <c r="C74" s="28">
        <v>6</v>
      </c>
      <c r="D74" s="147" t="s">
        <v>61</v>
      </c>
      <c r="E74" s="147" t="s">
        <v>55</v>
      </c>
      <c r="F74" s="35" t="s">
        <v>172</v>
      </c>
      <c r="G74" s="147"/>
      <c r="H74" s="73"/>
      <c r="I74" s="22"/>
      <c r="J74" s="5"/>
    </row>
    <row r="75" spans="1:10" s="2" customFormat="1" outlineLevel="2">
      <c r="A75" s="28">
        <v>1</v>
      </c>
      <c r="B75" s="147" t="s">
        <v>54</v>
      </c>
      <c r="C75" s="28">
        <v>6</v>
      </c>
      <c r="D75" s="147" t="s">
        <v>61</v>
      </c>
      <c r="E75" s="147" t="s">
        <v>56</v>
      </c>
      <c r="F75" s="35" t="s">
        <v>173</v>
      </c>
      <c r="G75" s="28"/>
      <c r="H75" s="73"/>
      <c r="I75" s="22"/>
      <c r="J75" s="5"/>
    </row>
    <row r="76" spans="1:10" s="2" customFormat="1" ht="22.5" outlineLevel="2">
      <c r="A76" s="39">
        <v>1</v>
      </c>
      <c r="B76" s="160" t="s">
        <v>54</v>
      </c>
      <c r="C76" s="39">
        <v>6</v>
      </c>
      <c r="D76" s="160" t="s">
        <v>61</v>
      </c>
      <c r="E76" s="160" t="s">
        <v>57</v>
      </c>
      <c r="F76" s="199" t="s">
        <v>175</v>
      </c>
      <c r="G76" s="39"/>
      <c r="H76" s="196"/>
      <c r="I76" s="197"/>
      <c r="J76" s="5"/>
    </row>
    <row r="77" spans="1:10" s="2" customFormat="1" outlineLevel="2">
      <c r="A77" s="158">
        <v>1</v>
      </c>
      <c r="B77" s="154" t="s">
        <v>54</v>
      </c>
      <c r="C77" s="158">
        <v>6</v>
      </c>
      <c r="D77" s="154" t="s">
        <v>63</v>
      </c>
      <c r="E77" s="158"/>
      <c r="F77" s="198" t="s">
        <v>174</v>
      </c>
      <c r="G77" s="159"/>
      <c r="H77" s="67"/>
      <c r="I77" s="16"/>
      <c r="J77" s="5"/>
    </row>
    <row r="78" spans="1:10" s="2" customFormat="1" ht="12" outlineLevel="2" thickBot="1">
      <c r="A78" s="27">
        <v>1</v>
      </c>
      <c r="B78" s="146" t="s">
        <v>54</v>
      </c>
      <c r="C78" s="27">
        <v>6</v>
      </c>
      <c r="D78" s="27"/>
      <c r="E78" s="27"/>
      <c r="F78" s="3"/>
      <c r="G78" s="59"/>
      <c r="H78" s="67"/>
      <c r="I78" s="16"/>
      <c r="J78" s="5"/>
    </row>
    <row r="79" spans="1:10" s="2" customFormat="1" ht="12.75" thickTop="1" thickBot="1">
      <c r="A79" s="24">
        <v>2</v>
      </c>
      <c r="B79" s="148"/>
      <c r="C79" s="24"/>
      <c r="D79" s="24"/>
      <c r="E79" s="24"/>
      <c r="F79" s="31" t="s">
        <v>7</v>
      </c>
      <c r="G79" s="58">
        <f>+G80+G83+G86+G90+G98+G101+G85+G105+G106+G107+G109</f>
        <v>0</v>
      </c>
      <c r="H79" s="58">
        <f>+H80+H83+H86+H90+H98+H101+H85+H105+H106+H107+H109</f>
        <v>0</v>
      </c>
      <c r="I79" s="17"/>
      <c r="J79" s="5"/>
    </row>
    <row r="80" spans="1:10" s="2" customFormat="1" ht="12" outlineLevel="1" thickBot="1">
      <c r="A80" s="25">
        <v>2</v>
      </c>
      <c r="B80" s="144" t="s">
        <v>53</v>
      </c>
      <c r="C80" s="25"/>
      <c r="D80" s="25"/>
      <c r="E80" s="25"/>
      <c r="F80" s="32" t="s">
        <v>44</v>
      </c>
      <c r="G80" s="70">
        <f>SUM(G81:G82)</f>
        <v>0</v>
      </c>
      <c r="H80" s="71">
        <f>SUM(H81:H82)</f>
        <v>0</v>
      </c>
      <c r="I80" s="12"/>
      <c r="J80" s="5"/>
    </row>
    <row r="81" spans="1:10" s="2" customFormat="1" outlineLevel="2">
      <c r="A81" s="26">
        <v>2</v>
      </c>
      <c r="B81" s="145" t="s">
        <v>53</v>
      </c>
      <c r="C81" s="26">
        <v>1</v>
      </c>
      <c r="D81" s="26"/>
      <c r="E81" s="26"/>
      <c r="F81" s="33" t="s">
        <v>8</v>
      </c>
      <c r="G81" s="68"/>
      <c r="H81" s="69"/>
      <c r="I81" s="14"/>
      <c r="J81" s="5"/>
    </row>
    <row r="82" spans="1:10" s="2" customFormat="1" ht="12" outlineLevel="2" thickBot="1">
      <c r="A82" s="26">
        <v>2</v>
      </c>
      <c r="B82" s="145" t="s">
        <v>53</v>
      </c>
      <c r="C82" s="26">
        <v>2</v>
      </c>
      <c r="D82" s="26"/>
      <c r="E82" s="26"/>
      <c r="F82" s="33" t="s">
        <v>45</v>
      </c>
      <c r="G82" s="68"/>
      <c r="H82" s="69"/>
      <c r="I82" s="14"/>
      <c r="J82" s="5"/>
    </row>
    <row r="83" spans="1:10" s="2" customFormat="1" ht="12" outlineLevel="1" thickBot="1">
      <c r="A83" s="25">
        <v>2</v>
      </c>
      <c r="B83" s="144" t="s">
        <v>54</v>
      </c>
      <c r="C83" s="25"/>
      <c r="D83" s="25"/>
      <c r="E83" s="25"/>
      <c r="F83" s="32" t="s">
        <v>9</v>
      </c>
      <c r="G83" s="70">
        <f>G84</f>
        <v>0</v>
      </c>
      <c r="H83" s="71">
        <f>H84</f>
        <v>0</v>
      </c>
      <c r="I83" s="12"/>
      <c r="J83" s="5"/>
    </row>
    <row r="84" spans="1:10" s="2" customFormat="1" ht="12" outlineLevel="2" thickBot="1">
      <c r="A84" s="26">
        <v>2</v>
      </c>
      <c r="B84" s="145" t="s">
        <v>54</v>
      </c>
      <c r="C84" s="26">
        <v>1</v>
      </c>
      <c r="D84" s="26"/>
      <c r="E84" s="26"/>
      <c r="F84" s="33" t="s">
        <v>73</v>
      </c>
      <c r="G84" s="68"/>
      <c r="H84" s="69"/>
      <c r="I84" s="14"/>
      <c r="J84" s="5"/>
    </row>
    <row r="85" spans="1:10" s="2" customFormat="1" ht="12" outlineLevel="1" thickBot="1">
      <c r="A85" s="25">
        <v>2</v>
      </c>
      <c r="B85" s="144" t="s">
        <v>55</v>
      </c>
      <c r="C85" s="25"/>
      <c r="D85" s="25"/>
      <c r="E85" s="25"/>
      <c r="F85" s="32" t="s">
        <v>25</v>
      </c>
      <c r="G85" s="79"/>
      <c r="H85" s="80"/>
      <c r="I85" s="12"/>
      <c r="J85" s="5"/>
    </row>
    <row r="86" spans="1:10" s="2" customFormat="1" ht="12" outlineLevel="1" thickBot="1">
      <c r="A86" s="25">
        <v>2</v>
      </c>
      <c r="B86" s="144" t="s">
        <v>57</v>
      </c>
      <c r="C86" s="25"/>
      <c r="D86" s="25"/>
      <c r="E86" s="25"/>
      <c r="F86" s="32" t="s">
        <v>10</v>
      </c>
      <c r="G86" s="70">
        <f>SUM(G87+G88+G89)</f>
        <v>0</v>
      </c>
      <c r="H86" s="70">
        <f>SUM(H87+H88+H89)</f>
        <v>0</v>
      </c>
      <c r="I86" s="12"/>
      <c r="J86" s="5"/>
    </row>
    <row r="87" spans="1:10" s="2" customFormat="1" outlineLevel="2">
      <c r="A87" s="26">
        <v>2</v>
      </c>
      <c r="B87" s="145" t="s">
        <v>57</v>
      </c>
      <c r="C87" s="26">
        <v>1</v>
      </c>
      <c r="D87" s="26"/>
      <c r="E87" s="26"/>
      <c r="F87" s="33" t="s">
        <v>76</v>
      </c>
      <c r="G87" s="68"/>
      <c r="H87" s="69"/>
      <c r="I87" s="14"/>
      <c r="J87" s="5"/>
    </row>
    <row r="88" spans="1:10" s="2" customFormat="1" outlineLevel="2">
      <c r="A88" s="26">
        <v>2</v>
      </c>
      <c r="B88" s="145" t="s">
        <v>57</v>
      </c>
      <c r="C88" s="26">
        <v>2</v>
      </c>
      <c r="D88" s="26"/>
      <c r="E88" s="26"/>
      <c r="F88" s="33" t="s">
        <v>77</v>
      </c>
      <c r="G88" s="68"/>
      <c r="H88" s="69"/>
      <c r="I88" s="14"/>
      <c r="J88" s="5"/>
    </row>
    <row r="89" spans="1:10" s="2" customFormat="1" ht="12" outlineLevel="2" thickBot="1">
      <c r="A89" s="26">
        <v>2</v>
      </c>
      <c r="B89" s="145" t="s">
        <v>57</v>
      </c>
      <c r="C89" s="26">
        <v>3</v>
      </c>
      <c r="D89" s="26"/>
      <c r="E89" s="26"/>
      <c r="F89" s="33" t="s">
        <v>168</v>
      </c>
      <c r="G89" s="68"/>
      <c r="H89" s="69"/>
      <c r="I89" s="14"/>
      <c r="J89" s="5"/>
    </row>
    <row r="90" spans="1:10" s="2" customFormat="1" ht="12" outlineLevel="1" thickBot="1">
      <c r="A90" s="25">
        <v>2</v>
      </c>
      <c r="B90" s="144" t="s">
        <v>58</v>
      </c>
      <c r="C90" s="25"/>
      <c r="D90" s="25"/>
      <c r="E90" s="25"/>
      <c r="F90" s="32" t="s">
        <v>11</v>
      </c>
      <c r="G90" s="70">
        <f>+SUM(G91:G97)</f>
        <v>0</v>
      </c>
      <c r="H90" s="71">
        <f>+SUM(H91:H97)</f>
        <v>0</v>
      </c>
      <c r="I90" s="12"/>
      <c r="J90" s="5"/>
    </row>
    <row r="91" spans="1:10" s="2" customFormat="1" outlineLevel="2">
      <c r="A91" s="26">
        <v>2</v>
      </c>
      <c r="B91" s="145" t="s">
        <v>58</v>
      </c>
      <c r="C91" s="26">
        <v>1</v>
      </c>
      <c r="D91" s="26"/>
      <c r="E91" s="26"/>
      <c r="F91" s="33" t="s">
        <v>12</v>
      </c>
      <c r="G91" s="68"/>
      <c r="H91" s="69"/>
      <c r="I91" s="14"/>
      <c r="J91" s="5"/>
    </row>
    <row r="92" spans="1:10" s="2" customFormat="1" outlineLevel="2">
      <c r="A92" s="26">
        <v>2</v>
      </c>
      <c r="B92" s="145" t="s">
        <v>58</v>
      </c>
      <c r="C92" s="26">
        <v>2</v>
      </c>
      <c r="D92" s="26"/>
      <c r="E92" s="26"/>
      <c r="F92" s="33" t="s">
        <v>13</v>
      </c>
      <c r="G92" s="68"/>
      <c r="H92" s="69"/>
      <c r="I92" s="14"/>
      <c r="J92" s="5"/>
    </row>
    <row r="93" spans="1:10" s="2" customFormat="1" outlineLevel="2">
      <c r="A93" s="26">
        <v>2</v>
      </c>
      <c r="B93" s="145" t="s">
        <v>58</v>
      </c>
      <c r="C93" s="26">
        <v>3</v>
      </c>
      <c r="D93" s="26"/>
      <c r="E93" s="26"/>
      <c r="F93" s="33" t="s">
        <v>14</v>
      </c>
      <c r="G93" s="68"/>
      <c r="H93" s="69"/>
      <c r="I93" s="14"/>
      <c r="J93" s="5"/>
    </row>
    <row r="94" spans="1:10" s="2" customFormat="1" outlineLevel="2">
      <c r="A94" s="26">
        <v>2</v>
      </c>
      <c r="B94" s="145" t="s">
        <v>58</v>
      </c>
      <c r="C94" s="26">
        <v>4</v>
      </c>
      <c r="D94" s="26"/>
      <c r="E94" s="26"/>
      <c r="F94" s="33" t="s">
        <v>15</v>
      </c>
      <c r="G94" s="68"/>
      <c r="H94" s="69"/>
      <c r="I94" s="14"/>
      <c r="J94" s="5"/>
    </row>
    <row r="95" spans="1:10" s="2" customFormat="1" outlineLevel="2">
      <c r="A95" s="26">
        <v>2</v>
      </c>
      <c r="B95" s="145" t="s">
        <v>58</v>
      </c>
      <c r="C95" s="26">
        <v>5</v>
      </c>
      <c r="D95" s="26"/>
      <c r="E95" s="26"/>
      <c r="F95" s="33" t="s">
        <v>16</v>
      </c>
      <c r="G95" s="68"/>
      <c r="H95" s="69"/>
      <c r="I95" s="14"/>
      <c r="J95" s="5"/>
    </row>
    <row r="96" spans="1:10" s="2" customFormat="1" outlineLevel="2">
      <c r="A96" s="26">
        <v>2</v>
      </c>
      <c r="B96" s="145" t="s">
        <v>58</v>
      </c>
      <c r="C96" s="26">
        <v>6</v>
      </c>
      <c r="D96" s="26"/>
      <c r="E96" s="26"/>
      <c r="F96" s="33" t="s">
        <v>17</v>
      </c>
      <c r="G96" s="68"/>
      <c r="H96" s="69"/>
      <c r="I96" s="14"/>
      <c r="J96" s="5"/>
    </row>
    <row r="97" spans="1:10" s="2" customFormat="1" ht="12" outlineLevel="2" thickBot="1">
      <c r="A97" s="26">
        <v>2</v>
      </c>
      <c r="B97" s="145" t="s">
        <v>58</v>
      </c>
      <c r="C97" s="26">
        <v>7</v>
      </c>
      <c r="D97" s="26"/>
      <c r="E97" s="26"/>
      <c r="F97" s="33" t="s">
        <v>18</v>
      </c>
      <c r="G97" s="68"/>
      <c r="H97" s="69"/>
      <c r="I97" s="14"/>
      <c r="J97" s="5"/>
    </row>
    <row r="98" spans="1:10" s="2" customFormat="1" ht="12" outlineLevel="1" thickBot="1">
      <c r="A98" s="25">
        <v>2</v>
      </c>
      <c r="B98" s="144" t="s">
        <v>59</v>
      </c>
      <c r="C98" s="25"/>
      <c r="D98" s="25"/>
      <c r="E98" s="25"/>
      <c r="F98" s="32" t="s">
        <v>19</v>
      </c>
      <c r="G98" s="70">
        <f>+SUM(G99:G100)</f>
        <v>0</v>
      </c>
      <c r="H98" s="71">
        <f>+SUM(H99:H100)</f>
        <v>0</v>
      </c>
      <c r="I98" s="12"/>
      <c r="J98" s="5"/>
    </row>
    <row r="99" spans="1:10" s="2" customFormat="1" outlineLevel="2">
      <c r="A99" s="26">
        <v>2</v>
      </c>
      <c r="B99" s="145" t="s">
        <v>59</v>
      </c>
      <c r="C99" s="26">
        <v>2</v>
      </c>
      <c r="D99" s="26"/>
      <c r="E99" s="26"/>
      <c r="F99" s="33" t="s">
        <v>20</v>
      </c>
      <c r="G99" s="68"/>
      <c r="H99" s="69"/>
      <c r="I99" s="14"/>
      <c r="J99" s="5"/>
    </row>
    <row r="100" spans="1:10" s="2" customFormat="1" ht="12" outlineLevel="2" thickBot="1">
      <c r="A100" s="26">
        <v>2</v>
      </c>
      <c r="B100" s="145" t="s">
        <v>59</v>
      </c>
      <c r="C100" s="26">
        <v>3</v>
      </c>
      <c r="D100" s="26"/>
      <c r="E100" s="26"/>
      <c r="F100" s="33" t="s">
        <v>41</v>
      </c>
      <c r="G100" s="68"/>
      <c r="H100" s="69"/>
      <c r="I100" s="14"/>
      <c r="J100" s="5"/>
    </row>
    <row r="101" spans="1:10" s="2" customFormat="1" ht="12" outlineLevel="1" thickBot="1">
      <c r="A101" s="25">
        <v>2</v>
      </c>
      <c r="B101" s="144" t="s">
        <v>60</v>
      </c>
      <c r="C101" s="25"/>
      <c r="D101" s="25"/>
      <c r="E101" s="25"/>
      <c r="F101" s="32" t="s">
        <v>21</v>
      </c>
      <c r="G101" s="70">
        <f>+SUM(G102:G104)</f>
        <v>0</v>
      </c>
      <c r="H101" s="71">
        <f>+SUM(H102:H104)</f>
        <v>0</v>
      </c>
      <c r="I101" s="12"/>
      <c r="J101" s="5"/>
    </row>
    <row r="102" spans="1:10" s="2" customFormat="1" outlineLevel="2">
      <c r="A102" s="26">
        <v>2</v>
      </c>
      <c r="B102" s="145" t="s">
        <v>60</v>
      </c>
      <c r="C102" s="26">
        <v>1</v>
      </c>
      <c r="D102" s="26"/>
      <c r="E102" s="26"/>
      <c r="F102" s="33" t="s">
        <v>22</v>
      </c>
      <c r="G102" s="68"/>
      <c r="H102" s="69"/>
      <c r="I102" s="14"/>
      <c r="J102" s="5"/>
    </row>
    <row r="103" spans="1:10" s="2" customFormat="1" outlineLevel="2">
      <c r="A103" s="26">
        <v>2</v>
      </c>
      <c r="B103" s="145" t="s">
        <v>60</v>
      </c>
      <c r="C103" s="26">
        <v>2</v>
      </c>
      <c r="D103" s="26"/>
      <c r="E103" s="26"/>
      <c r="F103" s="33" t="s">
        <v>23</v>
      </c>
      <c r="G103" s="68"/>
      <c r="H103" s="69"/>
      <c r="I103" s="14"/>
      <c r="J103" s="5"/>
    </row>
    <row r="104" spans="1:10" s="2" customFormat="1" ht="12" outlineLevel="2" thickBot="1">
      <c r="A104" s="26">
        <v>2</v>
      </c>
      <c r="B104" s="145" t="s">
        <v>60</v>
      </c>
      <c r="C104" s="26">
        <v>3</v>
      </c>
      <c r="D104" s="26"/>
      <c r="E104" s="26"/>
      <c r="F104" s="33" t="s">
        <v>24</v>
      </c>
      <c r="G104" s="68"/>
      <c r="H104" s="69"/>
      <c r="I104" s="14"/>
      <c r="J104" s="5"/>
    </row>
    <row r="105" spans="1:10" s="2" customFormat="1" ht="12" outlineLevel="1" thickBot="1">
      <c r="A105" s="25">
        <v>2</v>
      </c>
      <c r="B105" s="144" t="s">
        <v>61</v>
      </c>
      <c r="C105" s="25"/>
      <c r="D105" s="25"/>
      <c r="E105" s="25"/>
      <c r="F105" s="32" t="s">
        <v>46</v>
      </c>
      <c r="G105" s="79"/>
      <c r="H105" s="80"/>
      <c r="I105" s="12"/>
      <c r="J105" s="5"/>
    </row>
    <row r="106" spans="1:10" s="2" customFormat="1" ht="12" outlineLevel="1" thickBot="1">
      <c r="A106" s="25">
        <v>2</v>
      </c>
      <c r="B106" s="144" t="s">
        <v>62</v>
      </c>
      <c r="C106" s="25"/>
      <c r="D106" s="25"/>
      <c r="E106" s="25"/>
      <c r="F106" s="32" t="s">
        <v>26</v>
      </c>
      <c r="G106" s="79"/>
      <c r="H106" s="80"/>
      <c r="I106" s="12"/>
      <c r="J106" s="5"/>
    </row>
    <row r="107" spans="1:10" s="2" customFormat="1" ht="12" outlineLevel="1" thickBot="1">
      <c r="A107" s="25">
        <v>2</v>
      </c>
      <c r="B107" s="144" t="s">
        <v>64</v>
      </c>
      <c r="C107" s="25"/>
      <c r="D107" s="25"/>
      <c r="E107" s="25"/>
      <c r="F107" s="32" t="s">
        <v>69</v>
      </c>
      <c r="G107" s="70">
        <f>G108</f>
        <v>0</v>
      </c>
      <c r="H107" s="71">
        <f>H108</f>
        <v>0</v>
      </c>
      <c r="I107" s="12"/>
      <c r="J107" s="5"/>
    </row>
    <row r="108" spans="1:10" s="2" customFormat="1" ht="12" outlineLevel="2" thickBot="1">
      <c r="A108" s="26">
        <v>2</v>
      </c>
      <c r="B108" s="145" t="s">
        <v>64</v>
      </c>
      <c r="C108" s="26" t="s">
        <v>28</v>
      </c>
      <c r="D108" s="26"/>
      <c r="E108" s="26"/>
      <c r="F108" s="33" t="s">
        <v>74</v>
      </c>
      <c r="G108" s="68"/>
      <c r="H108" s="69"/>
      <c r="I108" s="14"/>
      <c r="J108" s="5"/>
    </row>
    <row r="109" spans="1:10" s="2" customFormat="1" ht="12" outlineLevel="1" thickBot="1">
      <c r="A109" s="25">
        <v>2</v>
      </c>
      <c r="B109" s="144" t="s">
        <v>65</v>
      </c>
      <c r="C109" s="25"/>
      <c r="D109" s="25"/>
      <c r="E109" s="25"/>
      <c r="F109" s="36" t="s">
        <v>27</v>
      </c>
      <c r="G109" s="81"/>
      <c r="H109" s="82"/>
      <c r="I109" s="20"/>
      <c r="J109" s="5"/>
    </row>
    <row r="110" spans="1:10" s="2" customFormat="1" ht="21.75" customHeight="1" thickBot="1">
      <c r="A110" s="646" t="s">
        <v>80</v>
      </c>
      <c r="B110" s="646"/>
      <c r="C110" s="646"/>
      <c r="D110" s="646"/>
      <c r="E110" s="646"/>
      <c r="F110" s="647"/>
      <c r="G110" s="83">
        <f>G79+G26</f>
        <v>43817472000</v>
      </c>
      <c r="H110" s="84">
        <f>H79+H26</f>
        <v>44462940000</v>
      </c>
      <c r="I110" s="21"/>
      <c r="J110" s="5"/>
    </row>
    <row r="111" spans="1:10" s="2" customFormat="1">
      <c r="A111" s="5"/>
      <c r="B111" s="5"/>
      <c r="C111" s="5"/>
      <c r="D111" s="5"/>
      <c r="E111" s="5"/>
      <c r="F111" s="5"/>
      <c r="G111" s="5"/>
      <c r="H111" s="5"/>
      <c r="I111" s="5"/>
      <c r="J111" s="5"/>
    </row>
    <row r="112" spans="1:10" s="2" customFormat="1">
      <c r="A112" s="5"/>
      <c r="B112" s="5"/>
      <c r="C112" s="5"/>
      <c r="D112" s="5"/>
      <c r="E112" s="5"/>
      <c r="F112" s="5"/>
      <c r="G112" s="5"/>
      <c r="H112" s="5"/>
      <c r="I112" s="5"/>
      <c r="J112" s="5"/>
    </row>
    <row r="113" spans="1:10" s="2" customFormat="1">
      <c r="A113" s="5"/>
      <c r="B113" s="5"/>
      <c r="C113" s="5"/>
      <c r="D113" s="5"/>
      <c r="E113" s="5"/>
      <c r="G113" s="5"/>
      <c r="H113" s="5"/>
      <c r="I113" s="5"/>
      <c r="J113" s="5"/>
    </row>
    <row r="114" spans="1:10" s="2" customFormat="1" ht="12" thickBot="1">
      <c r="A114" s="5"/>
      <c r="B114" s="5"/>
      <c r="C114" s="5"/>
      <c r="D114" s="5"/>
      <c r="E114" s="5"/>
      <c r="F114" s="45" t="s">
        <v>35</v>
      </c>
      <c r="G114" s="1"/>
      <c r="H114" s="1"/>
      <c r="I114" s="5"/>
      <c r="J114" s="5"/>
    </row>
    <row r="115" spans="1:10" s="2" customFormat="1" ht="24" thickTop="1" thickBot="1">
      <c r="A115" s="5"/>
      <c r="B115" s="5"/>
      <c r="C115" s="5"/>
      <c r="D115" s="5"/>
      <c r="E115" s="5"/>
      <c r="F115" s="188" t="s">
        <v>30</v>
      </c>
      <c r="G115" s="188" t="s">
        <v>31</v>
      </c>
      <c r="H115" s="188" t="s">
        <v>32</v>
      </c>
      <c r="I115" s="5"/>
      <c r="J115" s="5"/>
    </row>
    <row r="116" spans="1:10" s="2" customFormat="1">
      <c r="A116" s="5"/>
      <c r="B116" s="5"/>
      <c r="C116" s="5"/>
      <c r="D116" s="5"/>
      <c r="E116" s="5"/>
      <c r="F116" s="189" t="s">
        <v>81</v>
      </c>
      <c r="G116" s="40">
        <f>G117+G118</f>
        <v>43817472000</v>
      </c>
      <c r="H116" s="40">
        <f>H117+H118</f>
        <v>44462940000</v>
      </c>
      <c r="I116" s="5"/>
      <c r="J116" s="5"/>
    </row>
    <row r="117" spans="1:10" s="2" customFormat="1">
      <c r="A117" s="5"/>
      <c r="B117" s="5"/>
      <c r="C117" s="5"/>
      <c r="D117" s="5"/>
      <c r="E117" s="5"/>
      <c r="F117" s="190" t="s">
        <v>36</v>
      </c>
      <c r="G117" s="41">
        <f>G26</f>
        <v>43817472000</v>
      </c>
      <c r="H117" s="41">
        <f>H26</f>
        <v>44462940000</v>
      </c>
      <c r="I117" s="5"/>
      <c r="J117" s="5"/>
    </row>
    <row r="118" spans="1:10" s="2" customFormat="1">
      <c r="A118" s="5"/>
      <c r="B118" s="5"/>
      <c r="C118" s="5"/>
      <c r="D118" s="5"/>
      <c r="E118" s="5"/>
      <c r="F118" s="191" t="s">
        <v>37</v>
      </c>
      <c r="G118" s="42">
        <f>G79</f>
        <v>0</v>
      </c>
      <c r="H118" s="42">
        <f>H79</f>
        <v>0</v>
      </c>
      <c r="I118" s="5"/>
      <c r="J118" s="5"/>
    </row>
    <row r="119" spans="1:10" hidden="1">
      <c r="A119" s="181"/>
      <c r="B119" s="181"/>
      <c r="C119" s="181"/>
      <c r="D119" s="181"/>
      <c r="E119" s="181"/>
      <c r="F119" s="181"/>
      <c r="G119" s="181"/>
      <c r="H119" s="181"/>
      <c r="I119" s="181"/>
    </row>
    <row r="120" spans="1:10" hidden="1">
      <c r="A120" s="181"/>
      <c r="B120" s="181"/>
      <c r="C120" s="181"/>
      <c r="D120" s="181"/>
      <c r="E120" s="181"/>
      <c r="F120" s="181"/>
      <c r="G120" s="181"/>
      <c r="H120" s="181"/>
      <c r="I120" s="181"/>
    </row>
    <row r="121" spans="1:10" hidden="1">
      <c r="A121" s="181"/>
      <c r="B121" s="181"/>
      <c r="C121" s="181"/>
      <c r="D121" s="181"/>
      <c r="E121" s="181"/>
      <c r="F121" s="181"/>
      <c r="G121" s="181"/>
      <c r="H121" s="181"/>
      <c r="I121" s="181"/>
    </row>
    <row r="122" spans="1:10" hidden="1">
      <c r="A122" s="181"/>
      <c r="B122" s="181"/>
      <c r="C122" s="181"/>
      <c r="D122" s="181"/>
      <c r="E122" s="181"/>
      <c r="F122" s="181"/>
      <c r="G122" s="181"/>
      <c r="H122" s="181"/>
      <c r="I122" s="181"/>
    </row>
    <row r="123" spans="1:10" hidden="1">
      <c r="A123" s="181"/>
      <c r="B123" s="181"/>
      <c r="C123" s="181"/>
      <c r="D123" s="181"/>
      <c r="E123" s="181"/>
      <c r="F123" s="181"/>
      <c r="G123" s="181"/>
      <c r="H123" s="181"/>
      <c r="I123" s="181"/>
    </row>
    <row r="124" spans="1:10" hidden="1">
      <c r="A124" s="181"/>
      <c r="B124" s="181"/>
      <c r="C124" s="181"/>
      <c r="D124" s="181"/>
      <c r="E124" s="181"/>
      <c r="F124" s="181"/>
      <c r="G124" s="181"/>
      <c r="H124" s="181"/>
      <c r="I124" s="181"/>
    </row>
    <row r="125" spans="1:10" hidden="1">
      <c r="A125" s="181"/>
      <c r="B125" s="181"/>
      <c r="C125" s="181"/>
      <c r="D125" s="181"/>
      <c r="E125" s="181"/>
      <c r="F125" s="181"/>
      <c r="G125" s="181"/>
      <c r="H125" s="181"/>
      <c r="I125" s="181"/>
    </row>
    <row r="126" spans="1:10" hidden="1">
      <c r="A126" s="181"/>
      <c r="B126" s="181"/>
      <c r="C126" s="181"/>
      <c r="D126" s="181"/>
      <c r="E126" s="181"/>
      <c r="F126" s="181"/>
      <c r="G126" s="181"/>
      <c r="H126" s="181"/>
      <c r="I126" s="181"/>
    </row>
    <row r="127" spans="1:10" hidden="1">
      <c r="A127" s="181"/>
      <c r="B127" s="181"/>
      <c r="C127" s="181"/>
      <c r="D127" s="181"/>
      <c r="E127" s="181"/>
      <c r="F127" s="181"/>
      <c r="G127" s="181"/>
      <c r="H127" s="181"/>
      <c r="I127" s="181"/>
    </row>
    <row r="128" spans="1:10" hidden="1">
      <c r="A128" s="181"/>
      <c r="B128" s="181"/>
      <c r="C128" s="181"/>
      <c r="D128" s="181"/>
      <c r="E128" s="181"/>
      <c r="F128" s="181"/>
      <c r="G128" s="181"/>
      <c r="H128" s="181"/>
      <c r="I128" s="181"/>
    </row>
  </sheetData>
  <sheetProtection algorithmName="SHA-512" hashValue="Rra7JrxgSaDcc46xreBgMz1O4lLdQ0SbE5vF+5GcyE02Uu1Ps320eQFRXkd0+Z2UH7AGHTsGt7FH10pFwJVP1Q==" saltValue="GFV+KlYThR/jBB42yDH++g==" spinCount="100000" sheet="1" objects="1" scenarios="1" selectLockedCells="1"/>
  <dataConsolidate/>
  <mergeCells count="15">
    <mergeCell ref="A110:F110"/>
    <mergeCell ref="I24:I25"/>
    <mergeCell ref="A1:I1"/>
    <mergeCell ref="A2:I2"/>
    <mergeCell ref="A3:I3"/>
    <mergeCell ref="F5:H5"/>
    <mergeCell ref="F6:H6"/>
    <mergeCell ref="F7:H7"/>
    <mergeCell ref="F24:F25"/>
    <mergeCell ref="G24:G25"/>
    <mergeCell ref="H24:H25"/>
    <mergeCell ref="B5:E5"/>
    <mergeCell ref="B6:E6"/>
    <mergeCell ref="B7:E7"/>
    <mergeCell ref="A24:E24"/>
  </mergeCells>
  <dataValidations count="2">
    <dataValidation type="list" allowBlank="1" showInputMessage="1" showErrorMessage="1" sqref="F30:F32" xr:uid="{00000000-0002-0000-0000-000000000000}">
      <formula1>#REF!</formula1>
    </dataValidation>
    <dataValidation type="list" allowBlank="1" showInputMessage="1" showErrorMessage="1" sqref="F34 F36:F38 F40:F47 F56:F58 F6:H6 F50:F53" xr:uid="{00000000-0002-0000-0000-000001000000}">
      <formula1>#REF!</formula1>
    </dataValidation>
  </dataValidations>
  <pageMargins left="0.7" right="0.7" top="0.75" bottom="0.75" header="0.3" footer="0.3"/>
  <pageSetup scale="48" orientation="portrait" r:id="rId1"/>
  <ignoredErrors>
    <ignoredError sqref="C108"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C5D39-739F-4239-9DFA-EA6A67A62F0D}">
  <sheetPr codeName="Hoja2">
    <pageSetUpPr fitToPage="1"/>
  </sheetPr>
  <dimension ref="A1:P182"/>
  <sheetViews>
    <sheetView showGridLines="0" showRowColHeaders="0" topLeftCell="B1" zoomScale="80" zoomScaleNormal="80" zoomScalePageLayoutView="90" workbookViewId="0">
      <selection activeCell="E32" sqref="E32"/>
    </sheetView>
  </sheetViews>
  <sheetFormatPr baseColWidth="10" defaultColWidth="13.42578125" defaultRowHeight="11.25"/>
  <cols>
    <col min="1" max="1" width="70.42578125" style="2" customWidth="1"/>
    <col min="2" max="2" width="35.140625" style="2" customWidth="1"/>
    <col min="3" max="9" width="13.42578125" style="2" customWidth="1"/>
    <col min="10" max="16384" width="13.42578125" style="2"/>
  </cols>
  <sheetData>
    <row r="1" spans="1:16">
      <c r="A1" s="679" t="s">
        <v>178</v>
      </c>
      <c r="B1" s="679"/>
      <c r="C1" s="679"/>
      <c r="D1" s="679"/>
      <c r="E1" s="679"/>
      <c r="F1" s="679"/>
      <c r="G1" s="679"/>
      <c r="H1" s="679"/>
      <c r="I1" s="679"/>
      <c r="J1" s="679"/>
      <c r="K1" s="679"/>
      <c r="L1" s="679"/>
      <c r="M1" s="679"/>
      <c r="N1" s="679"/>
      <c r="O1" s="679"/>
      <c r="P1" s="679"/>
    </row>
    <row r="2" spans="1:16">
      <c r="A2" s="679" t="s">
        <v>38</v>
      </c>
      <c r="B2" s="679"/>
      <c r="C2" s="679"/>
      <c r="D2" s="679"/>
      <c r="E2" s="679"/>
      <c r="F2" s="679"/>
      <c r="G2" s="679"/>
      <c r="H2" s="679"/>
      <c r="I2" s="679"/>
      <c r="J2" s="679"/>
      <c r="K2" s="679"/>
      <c r="L2" s="679"/>
      <c r="M2" s="679"/>
      <c r="N2" s="679"/>
      <c r="O2" s="679"/>
      <c r="P2" s="679"/>
    </row>
    <row r="3" spans="1:16">
      <c r="A3" s="679" t="s">
        <v>179</v>
      </c>
      <c r="B3" s="679"/>
      <c r="C3" s="679"/>
      <c r="D3" s="679"/>
      <c r="E3" s="679"/>
      <c r="F3" s="679"/>
      <c r="G3" s="679"/>
      <c r="H3" s="679"/>
      <c r="I3" s="679"/>
      <c r="J3" s="679"/>
      <c r="K3" s="679"/>
      <c r="L3" s="679"/>
      <c r="M3" s="679"/>
      <c r="N3" s="679"/>
      <c r="O3" s="679"/>
      <c r="P3" s="679"/>
    </row>
    <row r="4" spans="1:16">
      <c r="A4" s="1"/>
      <c r="B4" s="1"/>
      <c r="C4" s="1"/>
      <c r="D4" s="1"/>
      <c r="E4" s="1"/>
      <c r="F4" s="1"/>
      <c r="G4" s="1"/>
      <c r="H4" s="1"/>
      <c r="I4" s="1"/>
      <c r="J4" s="1"/>
      <c r="K4" s="1"/>
      <c r="L4" s="1"/>
      <c r="M4" s="1"/>
      <c r="N4" s="1"/>
      <c r="O4" s="1"/>
      <c r="P4" s="1"/>
    </row>
    <row r="5" spans="1:16">
      <c r="A5" s="200" t="s">
        <v>33</v>
      </c>
      <c r="B5" s="680">
        <v>230800</v>
      </c>
      <c r="C5" s="680"/>
      <c r="D5" s="680"/>
      <c r="E5" s="680"/>
      <c r="F5" s="680"/>
      <c r="G5" s="680"/>
      <c r="H5" s="1"/>
      <c r="I5" s="1"/>
      <c r="J5" s="1"/>
      <c r="K5" s="1"/>
      <c r="L5" s="1"/>
      <c r="M5" s="1"/>
      <c r="N5" s="1"/>
      <c r="O5" s="1"/>
      <c r="P5" s="1"/>
    </row>
    <row r="6" spans="1:16" ht="15" customHeight="1">
      <c r="A6" s="200" t="s">
        <v>47</v>
      </c>
      <c r="B6" s="681" t="str">
        <f>IFERROR(VLOOKUP(B5,[1]DESPLEGABLES!A2:B197,2,FALSE),"")</f>
        <v>UNIDAD ADMINISTRATIVA ESPECIAL COMISION DE REGULACION DE COMUNICACIONES</v>
      </c>
      <c r="C6" s="681"/>
      <c r="D6" s="681"/>
      <c r="E6" s="681"/>
      <c r="F6" s="681"/>
      <c r="G6" s="681"/>
      <c r="H6" s="201"/>
      <c r="I6" s="1"/>
      <c r="J6" s="1"/>
      <c r="K6" s="1"/>
      <c r="L6" s="1"/>
      <c r="M6" s="1"/>
      <c r="N6" s="1"/>
      <c r="O6" s="1"/>
      <c r="P6" s="1"/>
    </row>
    <row r="7" spans="1:16">
      <c r="A7" s="1"/>
      <c r="B7" s="202"/>
      <c r="C7" s="1"/>
      <c r="D7" s="203"/>
      <c r="E7" s="1"/>
      <c r="F7" s="1"/>
      <c r="G7" s="1"/>
      <c r="H7" s="1"/>
      <c r="I7" s="1"/>
      <c r="J7" s="1"/>
      <c r="K7" s="155" t="s">
        <v>166</v>
      </c>
      <c r="L7" s="1"/>
      <c r="N7" s="1"/>
      <c r="O7" s="1"/>
      <c r="P7" s="1"/>
    </row>
    <row r="8" spans="1:16">
      <c r="A8" s="682" t="s">
        <v>180</v>
      </c>
      <c r="B8" s="682"/>
      <c r="C8" s="204">
        <v>2022</v>
      </c>
      <c r="D8" s="1"/>
      <c r="E8" s="1"/>
      <c r="F8" s="1"/>
      <c r="G8" s="1"/>
      <c r="H8" s="1"/>
      <c r="I8" s="1"/>
      <c r="J8" s="1"/>
      <c r="K8" s="1"/>
      <c r="L8" s="1"/>
      <c r="M8" s="1"/>
      <c r="N8" s="1"/>
      <c r="O8" s="1"/>
      <c r="P8" s="1"/>
    </row>
    <row r="9" spans="1:16" ht="12" thickBot="1">
      <c r="A9" s="1"/>
      <c r="B9" s="1"/>
      <c r="C9" s="1"/>
      <c r="D9" s="1"/>
      <c r="E9" s="1"/>
      <c r="F9" s="1"/>
      <c r="G9" s="1"/>
      <c r="H9" s="1"/>
      <c r="I9" s="1"/>
      <c r="J9" s="1"/>
      <c r="K9" s="1"/>
      <c r="L9" s="1"/>
      <c r="M9" s="1"/>
      <c r="N9" s="1"/>
      <c r="O9" s="1"/>
      <c r="P9" s="1"/>
    </row>
    <row r="10" spans="1:16" ht="19.5" customHeight="1" thickTop="1">
      <c r="A10" s="669" t="s">
        <v>181</v>
      </c>
      <c r="B10" s="671" t="s">
        <v>182</v>
      </c>
      <c r="C10" s="205"/>
      <c r="D10" s="673" t="s">
        <v>183</v>
      </c>
      <c r="E10" s="674"/>
      <c r="F10" s="675"/>
      <c r="G10" s="673" t="s">
        <v>184</v>
      </c>
      <c r="H10" s="674"/>
      <c r="I10" s="675"/>
      <c r="J10" s="673" t="s">
        <v>185</v>
      </c>
      <c r="K10" s="674"/>
      <c r="L10" s="674"/>
      <c r="M10" s="674"/>
      <c r="N10" s="674"/>
      <c r="O10" s="676"/>
      <c r="P10" s="1"/>
    </row>
    <row r="11" spans="1:16" ht="18.75" customHeight="1">
      <c r="A11" s="670"/>
      <c r="B11" s="672"/>
      <c r="C11" s="206" t="s">
        <v>186</v>
      </c>
      <c r="D11" s="206" t="s">
        <v>187</v>
      </c>
      <c r="E11" s="206" t="s">
        <v>188</v>
      </c>
      <c r="F11" s="206" t="s">
        <v>189</v>
      </c>
      <c r="G11" s="206" t="s">
        <v>187</v>
      </c>
      <c r="H11" s="206" t="s">
        <v>188</v>
      </c>
      <c r="I11" s="206" t="s">
        <v>189</v>
      </c>
      <c r="J11" s="677" t="s">
        <v>187</v>
      </c>
      <c r="K11" s="678"/>
      <c r="L11" s="677" t="s">
        <v>190</v>
      </c>
      <c r="M11" s="678"/>
      <c r="N11" s="207" t="s">
        <v>189</v>
      </c>
      <c r="O11" s="208" t="s">
        <v>191</v>
      </c>
      <c r="P11" s="1"/>
    </row>
    <row r="12" spans="1:16">
      <c r="A12" s="670"/>
      <c r="B12" s="672"/>
      <c r="C12" s="206" t="s">
        <v>192</v>
      </c>
      <c r="D12" s="206" t="s">
        <v>193</v>
      </c>
      <c r="E12" s="206" t="s">
        <v>194</v>
      </c>
      <c r="F12" s="206"/>
      <c r="G12" s="206" t="s">
        <v>193</v>
      </c>
      <c r="H12" s="206" t="s">
        <v>194</v>
      </c>
      <c r="I12" s="206"/>
      <c r="J12" s="206" t="s">
        <v>195</v>
      </c>
      <c r="K12" s="206" t="s">
        <v>196</v>
      </c>
      <c r="L12" s="206" t="s">
        <v>195</v>
      </c>
      <c r="M12" s="206" t="s">
        <v>188</v>
      </c>
      <c r="N12" s="206"/>
      <c r="O12" s="208" t="s">
        <v>197</v>
      </c>
      <c r="P12" s="1"/>
    </row>
    <row r="13" spans="1:16">
      <c r="A13" s="670"/>
      <c r="B13" s="672"/>
      <c r="C13" s="206"/>
      <c r="D13" s="206"/>
      <c r="E13" s="206" t="s">
        <v>198</v>
      </c>
      <c r="F13" s="206"/>
      <c r="G13" s="206"/>
      <c r="H13" s="206" t="s">
        <v>198</v>
      </c>
      <c r="I13" s="206"/>
      <c r="J13" s="206" t="s">
        <v>199</v>
      </c>
      <c r="K13" s="206" t="s">
        <v>193</v>
      </c>
      <c r="L13" s="206" t="s">
        <v>199</v>
      </c>
      <c r="M13" s="206" t="s">
        <v>198</v>
      </c>
      <c r="N13" s="206"/>
      <c r="O13" s="208" t="s">
        <v>200</v>
      </c>
      <c r="P13" s="1"/>
    </row>
    <row r="14" spans="1:16" ht="12" thickBot="1">
      <c r="A14" s="209">
        <v>1</v>
      </c>
      <c r="B14" s="210">
        <v>2</v>
      </c>
      <c r="C14" s="210">
        <v>3</v>
      </c>
      <c r="D14" s="210">
        <v>4</v>
      </c>
      <c r="E14" s="210">
        <v>5</v>
      </c>
      <c r="F14" s="210" t="s">
        <v>201</v>
      </c>
      <c r="G14" s="210">
        <v>7</v>
      </c>
      <c r="H14" s="210">
        <v>8</v>
      </c>
      <c r="I14" s="210" t="s">
        <v>202</v>
      </c>
      <c r="J14" s="210">
        <v>10</v>
      </c>
      <c r="K14" s="210" t="s">
        <v>203</v>
      </c>
      <c r="L14" s="210">
        <v>12</v>
      </c>
      <c r="M14" s="210" t="s">
        <v>204</v>
      </c>
      <c r="N14" s="210" t="s">
        <v>205</v>
      </c>
      <c r="O14" s="211" t="s">
        <v>206</v>
      </c>
      <c r="P14" s="1"/>
    </row>
    <row r="15" spans="1:16" ht="12.75" thickTop="1" thickBot="1">
      <c r="A15" s="212" t="s">
        <v>207</v>
      </c>
      <c r="B15" s="213"/>
      <c r="C15" s="214"/>
      <c r="D15" s="215"/>
      <c r="E15" s="216"/>
      <c r="F15" s="217">
        <f>F16+F29+F35+F43+F48+F173</f>
        <v>45926101000</v>
      </c>
      <c r="G15" s="218"/>
      <c r="H15" s="219"/>
      <c r="I15" s="217">
        <f>I16+I29+I35+I43+I48+I173</f>
        <v>43817472000</v>
      </c>
      <c r="J15" s="220"/>
      <c r="K15" s="218"/>
      <c r="L15" s="220"/>
      <c r="M15" s="219"/>
      <c r="N15" s="217">
        <f>N16+N29+N35+N43+N48+N173</f>
        <v>44462940000</v>
      </c>
      <c r="O15" s="221">
        <f>O16+O29+O35+O43+O48+O173</f>
        <v>44462940000</v>
      </c>
      <c r="P15" s="1"/>
    </row>
    <row r="16" spans="1:16" ht="12.75" thickTop="1" thickBot="1">
      <c r="A16" s="222" t="s">
        <v>208</v>
      </c>
      <c r="B16" s="223"/>
      <c r="C16" s="224"/>
      <c r="D16" s="225"/>
      <c r="E16" s="226"/>
      <c r="F16" s="226">
        <f>F17+F22+F25</f>
        <v>45926101000</v>
      </c>
      <c r="G16" s="225"/>
      <c r="H16" s="227"/>
      <c r="I16" s="226">
        <f>I17+I22+I25</f>
        <v>43817472000</v>
      </c>
      <c r="J16" s="228"/>
      <c r="K16" s="225"/>
      <c r="L16" s="228"/>
      <c r="M16" s="227"/>
      <c r="N16" s="226">
        <f>N17+N22+N25</f>
        <v>44462940000</v>
      </c>
      <c r="O16" s="229">
        <f>O17+O22+O25</f>
        <v>44462940000</v>
      </c>
      <c r="P16" s="1"/>
    </row>
    <row r="17" spans="1:16" ht="12" thickTop="1">
      <c r="A17" s="230" t="s">
        <v>209</v>
      </c>
      <c r="B17" s="231"/>
      <c r="C17" s="232"/>
      <c r="D17" s="233"/>
      <c r="E17" s="234"/>
      <c r="F17" s="234">
        <f>F21</f>
        <v>0</v>
      </c>
      <c r="G17" s="233"/>
      <c r="H17" s="235"/>
      <c r="I17" s="234">
        <f>I21</f>
        <v>0</v>
      </c>
      <c r="J17" s="236"/>
      <c r="K17" s="233"/>
      <c r="L17" s="236"/>
      <c r="M17" s="235"/>
      <c r="N17" s="234">
        <f>N21</f>
        <v>0</v>
      </c>
      <c r="O17" s="237">
        <f>O21</f>
        <v>0</v>
      </c>
      <c r="P17" s="1"/>
    </row>
    <row r="18" spans="1:16">
      <c r="A18" s="238"/>
      <c r="B18" s="239"/>
      <c r="C18" s="240"/>
      <c r="D18" s="241"/>
      <c r="E18" s="242"/>
      <c r="F18" s="242">
        <f>E18*D18</f>
        <v>0</v>
      </c>
      <c r="G18" s="241"/>
      <c r="H18" s="242"/>
      <c r="I18" s="242">
        <f>H18*G18</f>
        <v>0</v>
      </c>
      <c r="J18" s="240"/>
      <c r="K18" s="241">
        <f>G18*J18</f>
        <v>0</v>
      </c>
      <c r="L18" s="240"/>
      <c r="M18" s="242">
        <f>H18*L18</f>
        <v>0</v>
      </c>
      <c r="N18" s="242">
        <f>K18*M18</f>
        <v>0</v>
      </c>
      <c r="O18" s="242">
        <f>H18*K18</f>
        <v>0</v>
      </c>
      <c r="P18" s="1"/>
    </row>
    <row r="19" spans="1:16">
      <c r="A19" s="238"/>
      <c r="B19" s="239"/>
      <c r="C19" s="240"/>
      <c r="D19" s="241"/>
      <c r="E19" s="242"/>
      <c r="F19" s="242">
        <f>E19*D19</f>
        <v>0</v>
      </c>
      <c r="G19" s="241"/>
      <c r="H19" s="242"/>
      <c r="I19" s="242">
        <f>H19*G19</f>
        <v>0</v>
      </c>
      <c r="J19" s="240"/>
      <c r="K19" s="241">
        <f>G19*J19</f>
        <v>0</v>
      </c>
      <c r="L19" s="240"/>
      <c r="M19" s="242">
        <f>H19*L19</f>
        <v>0</v>
      </c>
      <c r="N19" s="242">
        <f>K19*M19</f>
        <v>0</v>
      </c>
      <c r="O19" s="242">
        <f>H19*K19</f>
        <v>0</v>
      </c>
      <c r="P19" s="1"/>
    </row>
    <row r="20" spans="1:16">
      <c r="A20" s="238"/>
      <c r="B20" s="239"/>
      <c r="C20" s="240"/>
      <c r="D20" s="241"/>
      <c r="E20" s="242"/>
      <c r="F20" s="242">
        <f>E20*D20</f>
        <v>0</v>
      </c>
      <c r="G20" s="241"/>
      <c r="H20" s="242"/>
      <c r="I20" s="242">
        <f>H20*G20</f>
        <v>0</v>
      </c>
      <c r="J20" s="240"/>
      <c r="K20" s="241">
        <f>G20*J20</f>
        <v>0</v>
      </c>
      <c r="L20" s="240"/>
      <c r="M20" s="242">
        <f>H20*L20</f>
        <v>0</v>
      </c>
      <c r="N20" s="242">
        <f>K20*M20</f>
        <v>0</v>
      </c>
      <c r="O20" s="242">
        <f>H20*K20</f>
        <v>0</v>
      </c>
      <c r="P20" s="1"/>
    </row>
    <row r="21" spans="1:16" ht="12" thickBot="1">
      <c r="A21" s="243" t="s">
        <v>210</v>
      </c>
      <c r="B21" s="244"/>
      <c r="C21" s="245"/>
      <c r="D21" s="246">
        <f>SUM(D18:D20)</f>
        <v>0</v>
      </c>
      <c r="E21" s="247"/>
      <c r="F21" s="247">
        <f>SUM(F18:F20)</f>
        <v>0</v>
      </c>
      <c r="G21" s="246">
        <f>SUM(G18:G20)</f>
        <v>0</v>
      </c>
      <c r="H21" s="247"/>
      <c r="I21" s="247">
        <f>SUM(I18:I20)</f>
        <v>0</v>
      </c>
      <c r="J21" s="245"/>
      <c r="K21" s="248">
        <f>SUM(K18:K20)</f>
        <v>0</v>
      </c>
      <c r="L21" s="245"/>
      <c r="M21" s="247"/>
      <c r="N21" s="249">
        <f>SUM(N18:N20)</f>
        <v>0</v>
      </c>
      <c r="O21" s="250">
        <f>SUM(O18:O20)</f>
        <v>0</v>
      </c>
      <c r="P21" s="1"/>
    </row>
    <row r="22" spans="1:16" ht="12.75" thickTop="1" thickBot="1">
      <c r="A22" s="251" t="s">
        <v>211</v>
      </c>
      <c r="B22" s="252"/>
      <c r="C22" s="253"/>
      <c r="D22" s="254"/>
      <c r="E22" s="255"/>
      <c r="F22" s="255">
        <f>F24</f>
        <v>0</v>
      </c>
      <c r="G22" s="254"/>
      <c r="H22" s="256"/>
      <c r="I22" s="255">
        <f>I24</f>
        <v>0</v>
      </c>
      <c r="J22" s="257"/>
      <c r="K22" s="254"/>
      <c r="L22" s="257"/>
      <c r="M22" s="256"/>
      <c r="N22" s="255">
        <f>N24</f>
        <v>0</v>
      </c>
      <c r="O22" s="258">
        <f>O24</f>
        <v>0</v>
      </c>
      <c r="P22" s="1"/>
    </row>
    <row r="23" spans="1:16" ht="12" thickTop="1">
      <c r="A23" s="259"/>
      <c r="B23" s="260"/>
      <c r="C23" s="261"/>
      <c r="D23" s="262"/>
      <c r="E23" s="263"/>
      <c r="F23" s="263">
        <f>E23*D23</f>
        <v>0</v>
      </c>
      <c r="G23" s="262"/>
      <c r="H23" s="263"/>
      <c r="I23" s="263">
        <f>H23*G23</f>
        <v>0</v>
      </c>
      <c r="J23" s="261"/>
      <c r="K23" s="262">
        <f>G23*J23</f>
        <v>0</v>
      </c>
      <c r="L23" s="261"/>
      <c r="M23" s="263">
        <f>H23*L23</f>
        <v>0</v>
      </c>
      <c r="N23" s="264">
        <f>K23*M23</f>
        <v>0</v>
      </c>
      <c r="O23" s="265">
        <f>H23*K23</f>
        <v>0</v>
      </c>
      <c r="P23" s="1"/>
    </row>
    <row r="24" spans="1:16" ht="12" thickBot="1">
      <c r="A24" s="266" t="s">
        <v>212</v>
      </c>
      <c r="B24" s="267"/>
      <c r="C24" s="268"/>
      <c r="D24" s="269">
        <f>D23</f>
        <v>0</v>
      </c>
      <c r="E24" s="270"/>
      <c r="F24" s="270">
        <f>F23</f>
        <v>0</v>
      </c>
      <c r="G24" s="269">
        <f>G23</f>
        <v>0</v>
      </c>
      <c r="H24" s="270"/>
      <c r="I24" s="270">
        <f>I23</f>
        <v>0</v>
      </c>
      <c r="J24" s="268"/>
      <c r="K24" s="271">
        <f>K23</f>
        <v>0</v>
      </c>
      <c r="L24" s="268"/>
      <c r="M24" s="270"/>
      <c r="N24" s="272">
        <f>N23</f>
        <v>0</v>
      </c>
      <c r="O24" s="273">
        <f>O23</f>
        <v>0</v>
      </c>
      <c r="P24" s="1"/>
    </row>
    <row r="25" spans="1:16" ht="12" thickTop="1">
      <c r="A25" s="274" t="s">
        <v>213</v>
      </c>
      <c r="B25" s="231"/>
      <c r="C25" s="232"/>
      <c r="D25" s="233"/>
      <c r="E25" s="234"/>
      <c r="F25" s="234">
        <f>F28</f>
        <v>45926101000</v>
      </c>
      <c r="G25" s="233"/>
      <c r="H25" s="235"/>
      <c r="I25" s="234">
        <f>I28</f>
        <v>43817472000</v>
      </c>
      <c r="J25" s="236"/>
      <c r="K25" s="233"/>
      <c r="L25" s="236"/>
      <c r="M25" s="235"/>
      <c r="N25" s="234">
        <f>N28</f>
        <v>44462940000</v>
      </c>
      <c r="O25" s="237">
        <f>O28</f>
        <v>44462940000</v>
      </c>
      <c r="P25" s="1"/>
    </row>
    <row r="26" spans="1:16">
      <c r="A26" s="240" t="s">
        <v>214</v>
      </c>
      <c r="B26" s="239"/>
      <c r="C26" s="240"/>
      <c r="D26" s="241"/>
      <c r="E26" s="242"/>
      <c r="F26" s="242">
        <v>45926101000</v>
      </c>
      <c r="G26" s="241"/>
      <c r="H26" s="242"/>
      <c r="I26" s="242">
        <v>43817472000</v>
      </c>
      <c r="J26" s="240"/>
      <c r="K26" s="241">
        <f>G26*J26</f>
        <v>0</v>
      </c>
      <c r="L26" s="240"/>
      <c r="M26" s="242">
        <f>H26*L26</f>
        <v>0</v>
      </c>
      <c r="N26" s="242">
        <v>44462940000</v>
      </c>
      <c r="O26" s="242">
        <f>+N26</f>
        <v>44462940000</v>
      </c>
      <c r="P26" s="1"/>
    </row>
    <row r="27" spans="1:16">
      <c r="A27" s="240"/>
      <c r="B27" s="239"/>
      <c r="C27" s="240"/>
      <c r="D27" s="241"/>
      <c r="E27" s="242"/>
      <c r="F27" s="242">
        <f>E27*D27</f>
        <v>0</v>
      </c>
      <c r="G27" s="241"/>
      <c r="H27" s="242"/>
      <c r="I27" s="242">
        <f>H27*G27</f>
        <v>0</v>
      </c>
      <c r="J27" s="240"/>
      <c r="K27" s="241">
        <f>G27*J27</f>
        <v>0</v>
      </c>
      <c r="L27" s="240"/>
      <c r="M27" s="242">
        <f>H27*L27</f>
        <v>0</v>
      </c>
      <c r="N27" s="242">
        <f>K27*M27</f>
        <v>0</v>
      </c>
      <c r="O27" s="242">
        <f>H27*K27</f>
        <v>0</v>
      </c>
      <c r="P27" s="1"/>
    </row>
    <row r="28" spans="1:16" ht="12" thickBot="1">
      <c r="A28" s="275" t="s">
        <v>215</v>
      </c>
      <c r="B28" s="231"/>
      <c r="C28" s="276"/>
      <c r="D28" s="277">
        <f>SUM(D26:D27)</f>
        <v>0</v>
      </c>
      <c r="E28" s="278"/>
      <c r="F28" s="278">
        <f>SUM(F26:F27)</f>
        <v>45926101000</v>
      </c>
      <c r="G28" s="277">
        <f>SUM(G26:G27)</f>
        <v>0</v>
      </c>
      <c r="H28" s="278"/>
      <c r="I28" s="278">
        <f>SUM(I26:I27)</f>
        <v>43817472000</v>
      </c>
      <c r="J28" s="276"/>
      <c r="K28" s="279">
        <f>SUM(K26:K27)</f>
        <v>0</v>
      </c>
      <c r="L28" s="276"/>
      <c r="M28" s="278"/>
      <c r="N28" s="280">
        <f>SUM(N26:N27)</f>
        <v>44462940000</v>
      </c>
      <c r="O28" s="281">
        <f>SUM(O26:O27)</f>
        <v>44462940000</v>
      </c>
      <c r="P28" s="1"/>
    </row>
    <row r="29" spans="1:16" ht="12" thickTop="1">
      <c r="A29" s="282" t="s">
        <v>216</v>
      </c>
      <c r="B29" s="283"/>
      <c r="C29" s="284"/>
      <c r="D29" s="285"/>
      <c r="E29" s="286"/>
      <c r="F29" s="286">
        <f>F34</f>
        <v>0</v>
      </c>
      <c r="G29" s="285"/>
      <c r="H29" s="287"/>
      <c r="I29" s="286">
        <f>I34</f>
        <v>0</v>
      </c>
      <c r="J29" s="288"/>
      <c r="K29" s="285"/>
      <c r="L29" s="288"/>
      <c r="M29" s="287"/>
      <c r="N29" s="286">
        <f>N34</f>
        <v>0</v>
      </c>
      <c r="O29" s="289">
        <f>O34</f>
        <v>0</v>
      </c>
      <c r="P29" s="1"/>
    </row>
    <row r="30" spans="1:16">
      <c r="A30" s="290"/>
      <c r="B30" s="291"/>
      <c r="C30" s="292"/>
      <c r="D30" s="293"/>
      <c r="E30" s="294"/>
      <c r="F30" s="294">
        <f t="shared" ref="F30:F33" si="0">E30*D30</f>
        <v>0</v>
      </c>
      <c r="G30" s="293"/>
      <c r="H30" s="295"/>
      <c r="I30" s="294">
        <f>H30*G30</f>
        <v>0</v>
      </c>
      <c r="J30" s="296"/>
      <c r="K30" s="293">
        <f>G30*J30</f>
        <v>0</v>
      </c>
      <c r="L30" s="296"/>
      <c r="M30" s="297">
        <f>H30*L30</f>
        <v>0</v>
      </c>
      <c r="N30" s="294">
        <f>K30*M30</f>
        <v>0</v>
      </c>
      <c r="O30" s="294">
        <f>H30*K30</f>
        <v>0</v>
      </c>
      <c r="P30" s="1"/>
    </row>
    <row r="31" spans="1:16">
      <c r="A31" s="290"/>
      <c r="B31" s="291"/>
      <c r="C31" s="292"/>
      <c r="D31" s="293"/>
      <c r="E31" s="294"/>
      <c r="F31" s="294">
        <f t="shared" si="0"/>
        <v>0</v>
      </c>
      <c r="G31" s="293"/>
      <c r="H31" s="295"/>
      <c r="I31" s="294">
        <f>H31*G31</f>
        <v>0</v>
      </c>
      <c r="J31" s="296"/>
      <c r="K31" s="293">
        <f>G31*J31</f>
        <v>0</v>
      </c>
      <c r="L31" s="296"/>
      <c r="M31" s="297">
        <f>H31*L31</f>
        <v>0</v>
      </c>
      <c r="N31" s="294">
        <f>K31*M31</f>
        <v>0</v>
      </c>
      <c r="O31" s="294">
        <f>H31*K31</f>
        <v>0</v>
      </c>
      <c r="P31" s="1"/>
    </row>
    <row r="32" spans="1:16">
      <c r="A32" s="290"/>
      <c r="B32" s="291"/>
      <c r="C32" s="292"/>
      <c r="D32" s="293"/>
      <c r="E32" s="294"/>
      <c r="F32" s="294">
        <f t="shared" si="0"/>
        <v>0</v>
      </c>
      <c r="G32" s="293"/>
      <c r="H32" s="295"/>
      <c r="I32" s="294">
        <f>H32*G32</f>
        <v>0</v>
      </c>
      <c r="J32" s="296"/>
      <c r="K32" s="293">
        <f>G32*J32</f>
        <v>0</v>
      </c>
      <c r="L32" s="296"/>
      <c r="M32" s="297">
        <f>H32*L32</f>
        <v>0</v>
      </c>
      <c r="N32" s="294">
        <f>K32*M32</f>
        <v>0</v>
      </c>
      <c r="O32" s="294">
        <f>H32*K32</f>
        <v>0</v>
      </c>
      <c r="P32" s="1"/>
    </row>
    <row r="33" spans="1:16">
      <c r="A33" s="290"/>
      <c r="B33" s="291"/>
      <c r="C33" s="292"/>
      <c r="D33" s="293"/>
      <c r="E33" s="294"/>
      <c r="F33" s="294">
        <f t="shared" si="0"/>
        <v>0</v>
      </c>
      <c r="G33" s="293"/>
      <c r="H33" s="295"/>
      <c r="I33" s="294">
        <f>H33*G33</f>
        <v>0</v>
      </c>
      <c r="J33" s="296"/>
      <c r="K33" s="293">
        <f>G33*J33</f>
        <v>0</v>
      </c>
      <c r="L33" s="296"/>
      <c r="M33" s="297">
        <f>H33*L33</f>
        <v>0</v>
      </c>
      <c r="N33" s="294">
        <f>K33*M33</f>
        <v>0</v>
      </c>
      <c r="O33" s="294">
        <f>H33*K33</f>
        <v>0</v>
      </c>
      <c r="P33" s="1"/>
    </row>
    <row r="34" spans="1:16" ht="12" thickBot="1">
      <c r="A34" s="298" t="s">
        <v>210</v>
      </c>
      <c r="B34" s="244"/>
      <c r="C34" s="245"/>
      <c r="D34" s="246">
        <f>SUM(D30:D33)</f>
        <v>0</v>
      </c>
      <c r="E34" s="247"/>
      <c r="F34" s="247">
        <f>SUM(F30:F33)</f>
        <v>0</v>
      </c>
      <c r="G34" s="246">
        <f>SUM(G30:G33)</f>
        <v>0</v>
      </c>
      <c r="H34" s="247"/>
      <c r="I34" s="247">
        <f>SUM(I30:I33)</f>
        <v>0</v>
      </c>
      <c r="J34" s="245"/>
      <c r="K34" s="248">
        <f>SUM(K30:K33)</f>
        <v>0</v>
      </c>
      <c r="L34" s="245"/>
      <c r="M34" s="247"/>
      <c r="N34" s="249">
        <f>SUM(N30:N33)</f>
        <v>0</v>
      </c>
      <c r="O34" s="299">
        <f>SUM(O30:O33)</f>
        <v>0</v>
      </c>
      <c r="P34" s="1"/>
    </row>
    <row r="35" spans="1:16" ht="12.75" thickTop="1" thickBot="1">
      <c r="A35" s="300" t="s">
        <v>217</v>
      </c>
      <c r="B35" s="252"/>
      <c r="C35" s="301"/>
      <c r="D35" s="302"/>
      <c r="E35" s="303"/>
      <c r="F35" s="303">
        <f>F36+F41</f>
        <v>0</v>
      </c>
      <c r="G35" s="302"/>
      <c r="H35" s="304"/>
      <c r="I35" s="303">
        <f>I36+I41</f>
        <v>0</v>
      </c>
      <c r="J35" s="305"/>
      <c r="K35" s="302"/>
      <c r="L35" s="305"/>
      <c r="M35" s="304"/>
      <c r="N35" s="303">
        <f>N36+N41</f>
        <v>0</v>
      </c>
      <c r="O35" s="306">
        <f>O36+O41</f>
        <v>0</v>
      </c>
      <c r="P35" s="1"/>
    </row>
    <row r="36" spans="1:16" ht="12" thickTop="1">
      <c r="A36" s="230" t="s">
        <v>218</v>
      </c>
      <c r="B36" s="283"/>
      <c r="C36" s="307"/>
      <c r="D36" s="308"/>
      <c r="E36" s="309"/>
      <c r="F36" s="309">
        <f>F40</f>
        <v>0</v>
      </c>
      <c r="G36" s="308"/>
      <c r="H36" s="310"/>
      <c r="I36" s="309">
        <f>I40</f>
        <v>0</v>
      </c>
      <c r="J36" s="311"/>
      <c r="K36" s="308"/>
      <c r="L36" s="311"/>
      <c r="M36" s="310"/>
      <c r="N36" s="309">
        <f>N40</f>
        <v>0</v>
      </c>
      <c r="O36" s="312">
        <f>O40</f>
        <v>0</v>
      </c>
      <c r="P36" s="1"/>
    </row>
    <row r="37" spans="1:16">
      <c r="A37" s="238"/>
      <c r="B37" s="239"/>
      <c r="C37" s="240"/>
      <c r="D37" s="241"/>
      <c r="E37" s="242"/>
      <c r="F37" s="242">
        <f>E37*D37</f>
        <v>0</v>
      </c>
      <c r="G37" s="241"/>
      <c r="H37" s="242"/>
      <c r="I37" s="242">
        <f>H37*G37</f>
        <v>0</v>
      </c>
      <c r="J37" s="240"/>
      <c r="K37" s="241">
        <f>G37*J37</f>
        <v>0</v>
      </c>
      <c r="L37" s="240"/>
      <c r="M37" s="242">
        <f>H37*L37</f>
        <v>0</v>
      </c>
      <c r="N37" s="242">
        <f>K37+M37</f>
        <v>0</v>
      </c>
      <c r="O37" s="242">
        <f>H37*K37</f>
        <v>0</v>
      </c>
      <c r="P37" s="1"/>
    </row>
    <row r="38" spans="1:16">
      <c r="A38" s="238"/>
      <c r="B38" s="239"/>
      <c r="C38" s="240"/>
      <c r="D38" s="241"/>
      <c r="E38" s="242"/>
      <c r="F38" s="242">
        <f>E38*D38</f>
        <v>0</v>
      </c>
      <c r="G38" s="241"/>
      <c r="H38" s="242"/>
      <c r="I38" s="242">
        <f>H38*G38</f>
        <v>0</v>
      </c>
      <c r="J38" s="240"/>
      <c r="K38" s="241">
        <f>G38*J38</f>
        <v>0</v>
      </c>
      <c r="L38" s="240"/>
      <c r="M38" s="242">
        <f>H38*L38</f>
        <v>0</v>
      </c>
      <c r="N38" s="242">
        <f>K38*M38</f>
        <v>0</v>
      </c>
      <c r="O38" s="242">
        <f>H38*K38</f>
        <v>0</v>
      </c>
      <c r="P38" s="1"/>
    </row>
    <row r="39" spans="1:16">
      <c r="A39" s="238"/>
      <c r="B39" s="239"/>
      <c r="C39" s="240"/>
      <c r="D39" s="241"/>
      <c r="E39" s="242"/>
      <c r="F39" s="242">
        <f>E39*D39</f>
        <v>0</v>
      </c>
      <c r="G39" s="241"/>
      <c r="H39" s="242"/>
      <c r="I39" s="242">
        <f>H39*G39</f>
        <v>0</v>
      </c>
      <c r="J39" s="240"/>
      <c r="K39" s="241">
        <f>G39*J39</f>
        <v>0</v>
      </c>
      <c r="L39" s="240"/>
      <c r="M39" s="242">
        <f>H39*L39</f>
        <v>0</v>
      </c>
      <c r="N39" s="242">
        <f>K39*M39</f>
        <v>0</v>
      </c>
      <c r="O39" s="242">
        <f>H39*K39</f>
        <v>0</v>
      </c>
      <c r="P39" s="1"/>
    </row>
    <row r="40" spans="1:16" ht="12" thickBot="1">
      <c r="A40" s="243" t="s">
        <v>210</v>
      </c>
      <c r="B40" s="244"/>
      <c r="C40" s="245"/>
      <c r="D40" s="313">
        <f>SUM(D37:D39)</f>
        <v>0</v>
      </c>
      <c r="E40" s="314"/>
      <c r="F40" s="315">
        <f>SUM(F37:F39)</f>
        <v>0</v>
      </c>
      <c r="G40" s="313">
        <f>SUM(G37:G39)</f>
        <v>0</v>
      </c>
      <c r="H40" s="247"/>
      <c r="I40" s="247">
        <f>SUM(I37:I39)</f>
        <v>0</v>
      </c>
      <c r="J40" s="316"/>
      <c r="K40" s="317">
        <f>SUM(K37:K39)</f>
        <v>0</v>
      </c>
      <c r="L40" s="243"/>
      <c r="M40" s="314"/>
      <c r="N40" s="314">
        <f>SUM(N37:N39)</f>
        <v>0</v>
      </c>
      <c r="O40" s="318">
        <f>SUM(O37:O39)</f>
        <v>0</v>
      </c>
      <c r="P40" s="1"/>
    </row>
    <row r="41" spans="1:16" ht="12" thickTop="1">
      <c r="A41" s="319" t="s">
        <v>219</v>
      </c>
      <c r="B41" s="320"/>
      <c r="C41" s="321"/>
      <c r="D41" s="322"/>
      <c r="E41" s="323"/>
      <c r="F41" s="323">
        <f>E41*D41</f>
        <v>0</v>
      </c>
      <c r="G41" s="322"/>
      <c r="H41" s="324"/>
      <c r="I41" s="323">
        <f>H41*G41</f>
        <v>0</v>
      </c>
      <c r="J41" s="325"/>
      <c r="K41" s="322">
        <f>G41*J41</f>
        <v>0</v>
      </c>
      <c r="L41" s="325"/>
      <c r="M41" s="324">
        <f>H41*L41</f>
        <v>0</v>
      </c>
      <c r="N41" s="323">
        <f>M41*K41</f>
        <v>0</v>
      </c>
      <c r="O41" s="326">
        <f>H41*K41</f>
        <v>0</v>
      </c>
      <c r="P41" s="1"/>
    </row>
    <row r="42" spans="1:16" ht="12" thickBot="1">
      <c r="A42" s="298" t="s">
        <v>212</v>
      </c>
      <c r="B42" s="244"/>
      <c r="C42" s="245"/>
      <c r="D42" s="246"/>
      <c r="E42" s="247"/>
      <c r="F42" s="247">
        <f>F41</f>
        <v>0</v>
      </c>
      <c r="G42" s="246">
        <f>G41</f>
        <v>0</v>
      </c>
      <c r="H42" s="247"/>
      <c r="I42" s="247">
        <f>I41</f>
        <v>0</v>
      </c>
      <c r="J42" s="245"/>
      <c r="K42" s="248">
        <f>K41</f>
        <v>0</v>
      </c>
      <c r="L42" s="245"/>
      <c r="M42" s="247"/>
      <c r="N42" s="249">
        <f>N41</f>
        <v>0</v>
      </c>
      <c r="O42" s="299">
        <f>O41</f>
        <v>0</v>
      </c>
      <c r="P42" s="1"/>
    </row>
    <row r="43" spans="1:16" ht="12" thickTop="1">
      <c r="A43" s="282" t="s">
        <v>220</v>
      </c>
      <c r="B43" s="283"/>
      <c r="C43" s="284"/>
      <c r="D43" s="285"/>
      <c r="E43" s="286"/>
      <c r="F43" s="286">
        <f>F47</f>
        <v>0</v>
      </c>
      <c r="G43" s="285"/>
      <c r="H43" s="287"/>
      <c r="I43" s="286">
        <f>I47</f>
        <v>0</v>
      </c>
      <c r="J43" s="288"/>
      <c r="K43" s="285"/>
      <c r="L43" s="288"/>
      <c r="M43" s="287"/>
      <c r="N43" s="286">
        <f>N47</f>
        <v>0</v>
      </c>
      <c r="O43" s="289">
        <f>O47</f>
        <v>0</v>
      </c>
      <c r="P43" s="1"/>
    </row>
    <row r="44" spans="1:16">
      <c r="A44" s="290"/>
      <c r="B44" s="291"/>
      <c r="C44" s="292"/>
      <c r="D44" s="293"/>
      <c r="E44" s="294"/>
      <c r="F44" s="294">
        <f>E44*D44</f>
        <v>0</v>
      </c>
      <c r="G44" s="293"/>
      <c r="H44" s="295"/>
      <c r="I44" s="294">
        <f>H44*G44</f>
        <v>0</v>
      </c>
      <c r="J44" s="296"/>
      <c r="K44" s="293">
        <f>G44*J44</f>
        <v>0</v>
      </c>
      <c r="L44" s="296"/>
      <c r="M44" s="297">
        <f>H44*L44</f>
        <v>0</v>
      </c>
      <c r="N44" s="294">
        <f>K44*M44</f>
        <v>0</v>
      </c>
      <c r="O44" s="294">
        <f>H44*K44</f>
        <v>0</v>
      </c>
      <c r="P44" s="1"/>
    </row>
    <row r="45" spans="1:16">
      <c r="A45" s="290"/>
      <c r="B45" s="291"/>
      <c r="C45" s="292"/>
      <c r="D45" s="293"/>
      <c r="E45" s="294"/>
      <c r="F45" s="294">
        <f t="shared" ref="F45:F46" si="1">E45*D45</f>
        <v>0</v>
      </c>
      <c r="G45" s="293"/>
      <c r="H45" s="295"/>
      <c r="I45" s="294">
        <f>H45*G45</f>
        <v>0</v>
      </c>
      <c r="J45" s="296"/>
      <c r="K45" s="293">
        <f t="shared" ref="K45" si="2">G45*J45</f>
        <v>0</v>
      </c>
      <c r="L45" s="296"/>
      <c r="M45" s="297">
        <f>H45*L45</f>
        <v>0</v>
      </c>
      <c r="N45" s="294">
        <f>K45*M45</f>
        <v>0</v>
      </c>
      <c r="O45" s="294">
        <f>H45*K45</f>
        <v>0</v>
      </c>
      <c r="P45" s="1"/>
    </row>
    <row r="46" spans="1:16">
      <c r="A46" s="290"/>
      <c r="B46" s="291"/>
      <c r="C46" s="292"/>
      <c r="D46" s="293"/>
      <c r="E46" s="294"/>
      <c r="F46" s="294">
        <f t="shared" si="1"/>
        <v>0</v>
      </c>
      <c r="G46" s="293"/>
      <c r="H46" s="295"/>
      <c r="I46" s="294">
        <f>H46*G46</f>
        <v>0</v>
      </c>
      <c r="J46" s="296"/>
      <c r="K46" s="293">
        <f>G46*J46</f>
        <v>0</v>
      </c>
      <c r="L46" s="296"/>
      <c r="M46" s="297">
        <f>H46*L46</f>
        <v>0</v>
      </c>
      <c r="N46" s="294">
        <f>K46*M46</f>
        <v>0</v>
      </c>
      <c r="O46" s="294">
        <f>H46*K46</f>
        <v>0</v>
      </c>
      <c r="P46" s="1"/>
    </row>
    <row r="47" spans="1:16">
      <c r="A47" s="327" t="s">
        <v>210</v>
      </c>
      <c r="B47" s="291"/>
      <c r="C47" s="327"/>
      <c r="D47" s="328">
        <f>SUM(D44:D46)</f>
        <v>0</v>
      </c>
      <c r="E47" s="329"/>
      <c r="F47" s="329">
        <f>SUM(F44:F46)</f>
        <v>0</v>
      </c>
      <c r="G47" s="328">
        <f>SUM(G44:G46)</f>
        <v>0</v>
      </c>
      <c r="H47" s="329"/>
      <c r="I47" s="329">
        <f>SUM(I44:I46)</f>
        <v>0</v>
      </c>
      <c r="J47" s="327"/>
      <c r="K47" s="330">
        <f>SUM(K44:K46)</f>
        <v>0</v>
      </c>
      <c r="L47" s="327"/>
      <c r="M47" s="327"/>
      <c r="N47" s="329">
        <f>SUM(N44:N46)</f>
        <v>0</v>
      </c>
      <c r="O47" s="329">
        <f>SUM(O44:O46)</f>
        <v>0</v>
      </c>
      <c r="P47" s="1"/>
    </row>
    <row r="48" spans="1:16" ht="12" thickBot="1">
      <c r="A48" s="331" t="s">
        <v>221</v>
      </c>
      <c r="B48" s="332"/>
      <c r="C48" s="224"/>
      <c r="D48" s="225"/>
      <c r="E48" s="226"/>
      <c r="F48" s="226">
        <f>F49+F119</f>
        <v>0</v>
      </c>
      <c r="G48" s="225"/>
      <c r="H48" s="227"/>
      <c r="I48" s="226">
        <f>I49+I119</f>
        <v>0</v>
      </c>
      <c r="J48" s="228"/>
      <c r="K48" s="225"/>
      <c r="L48" s="228"/>
      <c r="M48" s="227"/>
      <c r="N48" s="226">
        <f>N49+N119</f>
        <v>0</v>
      </c>
      <c r="O48" s="229">
        <f>O49+O119</f>
        <v>0</v>
      </c>
      <c r="P48" s="1"/>
    </row>
    <row r="49" spans="1:16" ht="12" thickTop="1">
      <c r="A49" s="230" t="s">
        <v>222</v>
      </c>
      <c r="B49" s="333"/>
      <c r="C49" s="307"/>
      <c r="D49" s="308"/>
      <c r="E49" s="309"/>
      <c r="F49" s="309">
        <f>F73+F96+F118</f>
        <v>0</v>
      </c>
      <c r="G49" s="308"/>
      <c r="H49" s="310"/>
      <c r="I49" s="309">
        <f>I73+I96+I118</f>
        <v>0</v>
      </c>
      <c r="J49" s="311"/>
      <c r="K49" s="308"/>
      <c r="L49" s="311"/>
      <c r="M49" s="310"/>
      <c r="N49" s="309">
        <f>N73+N96+N118</f>
        <v>0</v>
      </c>
      <c r="O49" s="312">
        <f>O73+O96+O118</f>
        <v>0</v>
      </c>
      <c r="P49" s="1"/>
    </row>
    <row r="50" spans="1:16">
      <c r="A50" s="240"/>
      <c r="B50" s="334"/>
      <c r="C50" s="240"/>
      <c r="D50" s="241"/>
      <c r="E50" s="242"/>
      <c r="F50" s="242">
        <f>E50*D50</f>
        <v>0</v>
      </c>
      <c r="G50" s="241"/>
      <c r="H50" s="242"/>
      <c r="I50" s="242">
        <f t="shared" ref="I50:I72" si="3">H50*G50</f>
        <v>0</v>
      </c>
      <c r="J50" s="240"/>
      <c r="K50" s="241">
        <f>G50*J50</f>
        <v>0</v>
      </c>
      <c r="L50" s="240"/>
      <c r="M50" s="242">
        <f>H50*L50</f>
        <v>0</v>
      </c>
      <c r="N50" s="242">
        <f t="shared" ref="N50:N72" si="4">K50*M50</f>
        <v>0</v>
      </c>
      <c r="O50" s="242">
        <f t="shared" ref="O50:O72" si="5">H50*K50</f>
        <v>0</v>
      </c>
      <c r="P50" s="1"/>
    </row>
    <row r="51" spans="1:16">
      <c r="A51" s="240"/>
      <c r="B51" s="334"/>
      <c r="C51" s="240"/>
      <c r="D51" s="241"/>
      <c r="E51" s="242"/>
      <c r="F51" s="242">
        <f t="shared" ref="F51:F72" si="6">E51*D51</f>
        <v>0</v>
      </c>
      <c r="G51" s="241"/>
      <c r="H51" s="242"/>
      <c r="I51" s="242">
        <f t="shared" si="3"/>
        <v>0</v>
      </c>
      <c r="J51" s="240"/>
      <c r="K51" s="241">
        <f t="shared" ref="K51:K72" si="7">G51*J51</f>
        <v>0</v>
      </c>
      <c r="L51" s="240"/>
      <c r="M51" s="242">
        <f t="shared" ref="M51:M72" si="8">H51*L51</f>
        <v>0</v>
      </c>
      <c r="N51" s="242">
        <f t="shared" si="4"/>
        <v>0</v>
      </c>
      <c r="O51" s="242">
        <f t="shared" si="5"/>
        <v>0</v>
      </c>
      <c r="P51" s="1"/>
    </row>
    <row r="52" spans="1:16">
      <c r="A52" s="240"/>
      <c r="B52" s="334"/>
      <c r="C52" s="240"/>
      <c r="D52" s="241"/>
      <c r="E52" s="242"/>
      <c r="F52" s="242">
        <f t="shared" si="6"/>
        <v>0</v>
      </c>
      <c r="G52" s="241"/>
      <c r="H52" s="242"/>
      <c r="I52" s="242">
        <f t="shared" si="3"/>
        <v>0</v>
      </c>
      <c r="J52" s="240"/>
      <c r="K52" s="241">
        <f t="shared" si="7"/>
        <v>0</v>
      </c>
      <c r="L52" s="240"/>
      <c r="M52" s="242">
        <f t="shared" si="8"/>
        <v>0</v>
      </c>
      <c r="N52" s="242">
        <f t="shared" si="4"/>
        <v>0</v>
      </c>
      <c r="O52" s="242">
        <f t="shared" si="5"/>
        <v>0</v>
      </c>
      <c r="P52" s="1"/>
    </row>
    <row r="53" spans="1:16">
      <c r="A53" s="240"/>
      <c r="B53" s="334"/>
      <c r="C53" s="240"/>
      <c r="D53" s="241"/>
      <c r="E53" s="242"/>
      <c r="F53" s="242">
        <f t="shared" si="6"/>
        <v>0</v>
      </c>
      <c r="G53" s="241"/>
      <c r="H53" s="242"/>
      <c r="I53" s="242">
        <f t="shared" si="3"/>
        <v>0</v>
      </c>
      <c r="J53" s="240"/>
      <c r="K53" s="241">
        <f t="shared" si="7"/>
        <v>0</v>
      </c>
      <c r="L53" s="240"/>
      <c r="M53" s="242">
        <f t="shared" si="8"/>
        <v>0</v>
      </c>
      <c r="N53" s="242">
        <f t="shared" si="4"/>
        <v>0</v>
      </c>
      <c r="O53" s="242">
        <f t="shared" si="5"/>
        <v>0</v>
      </c>
      <c r="P53" s="1"/>
    </row>
    <row r="54" spans="1:16">
      <c r="A54" s="240"/>
      <c r="B54" s="334"/>
      <c r="C54" s="240"/>
      <c r="D54" s="241"/>
      <c r="E54" s="242"/>
      <c r="F54" s="242">
        <f t="shared" si="6"/>
        <v>0</v>
      </c>
      <c r="G54" s="241"/>
      <c r="H54" s="242"/>
      <c r="I54" s="242">
        <f t="shared" si="3"/>
        <v>0</v>
      </c>
      <c r="J54" s="240"/>
      <c r="K54" s="241">
        <f t="shared" si="7"/>
        <v>0</v>
      </c>
      <c r="L54" s="240"/>
      <c r="M54" s="242">
        <f t="shared" si="8"/>
        <v>0</v>
      </c>
      <c r="N54" s="242">
        <f t="shared" si="4"/>
        <v>0</v>
      </c>
      <c r="O54" s="242">
        <f t="shared" si="5"/>
        <v>0</v>
      </c>
      <c r="P54" s="1"/>
    </row>
    <row r="55" spans="1:16">
      <c r="A55" s="240"/>
      <c r="B55" s="334"/>
      <c r="C55" s="240"/>
      <c r="D55" s="241"/>
      <c r="E55" s="242"/>
      <c r="F55" s="242">
        <f t="shared" si="6"/>
        <v>0</v>
      </c>
      <c r="G55" s="241"/>
      <c r="H55" s="242"/>
      <c r="I55" s="242">
        <f t="shared" si="3"/>
        <v>0</v>
      </c>
      <c r="J55" s="240"/>
      <c r="K55" s="241">
        <f t="shared" si="7"/>
        <v>0</v>
      </c>
      <c r="L55" s="240"/>
      <c r="M55" s="242">
        <f t="shared" si="8"/>
        <v>0</v>
      </c>
      <c r="N55" s="242">
        <f t="shared" si="4"/>
        <v>0</v>
      </c>
      <c r="O55" s="242">
        <f t="shared" si="5"/>
        <v>0</v>
      </c>
      <c r="P55" s="1"/>
    </row>
    <row r="56" spans="1:16">
      <c r="A56" s="240"/>
      <c r="B56" s="334"/>
      <c r="C56" s="240"/>
      <c r="D56" s="241"/>
      <c r="E56" s="242"/>
      <c r="F56" s="242">
        <f t="shared" si="6"/>
        <v>0</v>
      </c>
      <c r="G56" s="241"/>
      <c r="H56" s="242"/>
      <c r="I56" s="242">
        <f t="shared" si="3"/>
        <v>0</v>
      </c>
      <c r="J56" s="240"/>
      <c r="K56" s="241">
        <f t="shared" si="7"/>
        <v>0</v>
      </c>
      <c r="L56" s="240"/>
      <c r="M56" s="242">
        <f t="shared" si="8"/>
        <v>0</v>
      </c>
      <c r="N56" s="242">
        <f t="shared" si="4"/>
        <v>0</v>
      </c>
      <c r="O56" s="242">
        <f t="shared" si="5"/>
        <v>0</v>
      </c>
      <c r="P56" s="1"/>
    </row>
    <row r="57" spans="1:16">
      <c r="A57" s="240"/>
      <c r="B57" s="334"/>
      <c r="C57" s="240"/>
      <c r="D57" s="241"/>
      <c r="E57" s="242"/>
      <c r="F57" s="242">
        <f t="shared" si="6"/>
        <v>0</v>
      </c>
      <c r="G57" s="241"/>
      <c r="H57" s="242"/>
      <c r="I57" s="242">
        <f t="shared" si="3"/>
        <v>0</v>
      </c>
      <c r="J57" s="240"/>
      <c r="K57" s="241">
        <f t="shared" si="7"/>
        <v>0</v>
      </c>
      <c r="L57" s="240"/>
      <c r="M57" s="242">
        <f t="shared" si="8"/>
        <v>0</v>
      </c>
      <c r="N57" s="242">
        <f t="shared" si="4"/>
        <v>0</v>
      </c>
      <c r="O57" s="242">
        <f t="shared" si="5"/>
        <v>0</v>
      </c>
      <c r="P57" s="1"/>
    </row>
    <row r="58" spans="1:16">
      <c r="A58" s="240"/>
      <c r="B58" s="334"/>
      <c r="C58" s="240"/>
      <c r="D58" s="241"/>
      <c r="E58" s="242"/>
      <c r="F58" s="242">
        <f t="shared" si="6"/>
        <v>0</v>
      </c>
      <c r="G58" s="241"/>
      <c r="H58" s="242"/>
      <c r="I58" s="242">
        <f t="shared" si="3"/>
        <v>0</v>
      </c>
      <c r="J58" s="240"/>
      <c r="K58" s="241">
        <f t="shared" si="7"/>
        <v>0</v>
      </c>
      <c r="L58" s="240"/>
      <c r="M58" s="242">
        <f t="shared" si="8"/>
        <v>0</v>
      </c>
      <c r="N58" s="242">
        <f t="shared" si="4"/>
        <v>0</v>
      </c>
      <c r="O58" s="242">
        <f t="shared" si="5"/>
        <v>0</v>
      </c>
      <c r="P58" s="1"/>
    </row>
    <row r="59" spans="1:16">
      <c r="A59" s="240"/>
      <c r="B59" s="334"/>
      <c r="C59" s="240"/>
      <c r="D59" s="241"/>
      <c r="E59" s="242"/>
      <c r="F59" s="242">
        <f t="shared" si="6"/>
        <v>0</v>
      </c>
      <c r="G59" s="241"/>
      <c r="H59" s="242"/>
      <c r="I59" s="242">
        <f t="shared" si="3"/>
        <v>0</v>
      </c>
      <c r="J59" s="240"/>
      <c r="K59" s="241">
        <f t="shared" si="7"/>
        <v>0</v>
      </c>
      <c r="L59" s="240"/>
      <c r="M59" s="242">
        <f t="shared" si="8"/>
        <v>0</v>
      </c>
      <c r="N59" s="242">
        <f t="shared" si="4"/>
        <v>0</v>
      </c>
      <c r="O59" s="242">
        <f t="shared" si="5"/>
        <v>0</v>
      </c>
      <c r="P59" s="1"/>
    </row>
    <row r="60" spans="1:16">
      <c r="A60" s="240"/>
      <c r="B60" s="334"/>
      <c r="C60" s="240"/>
      <c r="D60" s="241"/>
      <c r="E60" s="242"/>
      <c r="F60" s="242">
        <f t="shared" si="6"/>
        <v>0</v>
      </c>
      <c r="G60" s="241"/>
      <c r="H60" s="242"/>
      <c r="I60" s="242">
        <f t="shared" si="3"/>
        <v>0</v>
      </c>
      <c r="J60" s="240"/>
      <c r="K60" s="241">
        <f t="shared" si="7"/>
        <v>0</v>
      </c>
      <c r="L60" s="240"/>
      <c r="M60" s="242">
        <f t="shared" si="8"/>
        <v>0</v>
      </c>
      <c r="N60" s="242">
        <f t="shared" si="4"/>
        <v>0</v>
      </c>
      <c r="O60" s="242">
        <f t="shared" si="5"/>
        <v>0</v>
      </c>
      <c r="P60" s="1"/>
    </row>
    <row r="61" spans="1:16">
      <c r="A61" s="240"/>
      <c r="B61" s="334"/>
      <c r="C61" s="240"/>
      <c r="D61" s="241"/>
      <c r="E61" s="242"/>
      <c r="F61" s="242">
        <f t="shared" si="6"/>
        <v>0</v>
      </c>
      <c r="G61" s="241"/>
      <c r="H61" s="242"/>
      <c r="I61" s="242">
        <f t="shared" si="3"/>
        <v>0</v>
      </c>
      <c r="J61" s="240"/>
      <c r="K61" s="241">
        <f t="shared" si="7"/>
        <v>0</v>
      </c>
      <c r="L61" s="240"/>
      <c r="M61" s="242">
        <f t="shared" si="8"/>
        <v>0</v>
      </c>
      <c r="N61" s="242">
        <f t="shared" si="4"/>
        <v>0</v>
      </c>
      <c r="O61" s="242">
        <f t="shared" si="5"/>
        <v>0</v>
      </c>
      <c r="P61" s="1"/>
    </row>
    <row r="62" spans="1:16">
      <c r="A62" s="240"/>
      <c r="B62" s="334"/>
      <c r="C62" s="240"/>
      <c r="D62" s="241"/>
      <c r="E62" s="242"/>
      <c r="F62" s="242">
        <f t="shared" si="6"/>
        <v>0</v>
      </c>
      <c r="G62" s="241"/>
      <c r="H62" s="242"/>
      <c r="I62" s="242">
        <f t="shared" si="3"/>
        <v>0</v>
      </c>
      <c r="J62" s="240"/>
      <c r="K62" s="241">
        <f t="shared" si="7"/>
        <v>0</v>
      </c>
      <c r="L62" s="240"/>
      <c r="M62" s="242">
        <f t="shared" si="8"/>
        <v>0</v>
      </c>
      <c r="N62" s="242">
        <f t="shared" si="4"/>
        <v>0</v>
      </c>
      <c r="O62" s="242">
        <f t="shared" si="5"/>
        <v>0</v>
      </c>
      <c r="P62" s="1"/>
    </row>
    <row r="63" spans="1:16">
      <c r="A63" s="240"/>
      <c r="B63" s="334"/>
      <c r="C63" s="240"/>
      <c r="D63" s="241"/>
      <c r="E63" s="242"/>
      <c r="F63" s="242">
        <f t="shared" si="6"/>
        <v>0</v>
      </c>
      <c r="G63" s="241"/>
      <c r="H63" s="242"/>
      <c r="I63" s="242">
        <f t="shared" si="3"/>
        <v>0</v>
      </c>
      <c r="J63" s="240"/>
      <c r="K63" s="241">
        <f t="shared" si="7"/>
        <v>0</v>
      </c>
      <c r="L63" s="240"/>
      <c r="M63" s="242">
        <f t="shared" si="8"/>
        <v>0</v>
      </c>
      <c r="N63" s="242">
        <f t="shared" si="4"/>
        <v>0</v>
      </c>
      <c r="O63" s="242">
        <f t="shared" si="5"/>
        <v>0</v>
      </c>
      <c r="P63" s="1"/>
    </row>
    <row r="64" spans="1:16" ht="15" customHeight="1">
      <c r="A64" s="240"/>
      <c r="B64" s="334"/>
      <c r="C64" s="240"/>
      <c r="D64" s="241"/>
      <c r="E64" s="242"/>
      <c r="F64" s="242">
        <f t="shared" si="6"/>
        <v>0</v>
      </c>
      <c r="G64" s="241"/>
      <c r="H64" s="242"/>
      <c r="I64" s="242">
        <f t="shared" si="3"/>
        <v>0</v>
      </c>
      <c r="J64" s="240"/>
      <c r="K64" s="241">
        <f t="shared" si="7"/>
        <v>0</v>
      </c>
      <c r="L64" s="240"/>
      <c r="M64" s="242">
        <f t="shared" si="8"/>
        <v>0</v>
      </c>
      <c r="N64" s="242">
        <f t="shared" si="4"/>
        <v>0</v>
      </c>
      <c r="O64" s="242">
        <f t="shared" si="5"/>
        <v>0</v>
      </c>
      <c r="P64" s="1"/>
    </row>
    <row r="65" spans="1:16">
      <c r="A65" s="240"/>
      <c r="B65" s="334"/>
      <c r="C65" s="240"/>
      <c r="D65" s="241"/>
      <c r="E65" s="242"/>
      <c r="F65" s="242">
        <f t="shared" si="6"/>
        <v>0</v>
      </c>
      <c r="G65" s="241"/>
      <c r="H65" s="242"/>
      <c r="I65" s="242">
        <f t="shared" si="3"/>
        <v>0</v>
      </c>
      <c r="J65" s="240"/>
      <c r="K65" s="241">
        <f t="shared" si="7"/>
        <v>0</v>
      </c>
      <c r="L65" s="240"/>
      <c r="M65" s="242">
        <f t="shared" si="8"/>
        <v>0</v>
      </c>
      <c r="N65" s="242">
        <f t="shared" si="4"/>
        <v>0</v>
      </c>
      <c r="O65" s="242">
        <f t="shared" si="5"/>
        <v>0</v>
      </c>
      <c r="P65" s="1"/>
    </row>
    <row r="66" spans="1:16">
      <c r="A66" s="240"/>
      <c r="B66" s="334"/>
      <c r="C66" s="240"/>
      <c r="D66" s="241"/>
      <c r="E66" s="242"/>
      <c r="F66" s="242">
        <f t="shared" si="6"/>
        <v>0</v>
      </c>
      <c r="G66" s="241"/>
      <c r="H66" s="242"/>
      <c r="I66" s="242">
        <f t="shared" si="3"/>
        <v>0</v>
      </c>
      <c r="J66" s="240"/>
      <c r="K66" s="241">
        <f t="shared" si="7"/>
        <v>0</v>
      </c>
      <c r="L66" s="240"/>
      <c r="M66" s="242">
        <f t="shared" si="8"/>
        <v>0</v>
      </c>
      <c r="N66" s="242">
        <f t="shared" si="4"/>
        <v>0</v>
      </c>
      <c r="O66" s="242">
        <f t="shared" si="5"/>
        <v>0</v>
      </c>
      <c r="P66" s="1"/>
    </row>
    <row r="67" spans="1:16">
      <c r="A67" s="240"/>
      <c r="B67" s="334"/>
      <c r="C67" s="240"/>
      <c r="D67" s="241"/>
      <c r="E67" s="242"/>
      <c r="F67" s="242">
        <f t="shared" si="6"/>
        <v>0</v>
      </c>
      <c r="G67" s="241"/>
      <c r="H67" s="242"/>
      <c r="I67" s="242">
        <f t="shared" si="3"/>
        <v>0</v>
      </c>
      <c r="J67" s="240"/>
      <c r="K67" s="241">
        <f t="shared" si="7"/>
        <v>0</v>
      </c>
      <c r="L67" s="240"/>
      <c r="M67" s="242">
        <f t="shared" si="8"/>
        <v>0</v>
      </c>
      <c r="N67" s="242">
        <f t="shared" si="4"/>
        <v>0</v>
      </c>
      <c r="O67" s="242">
        <f t="shared" si="5"/>
        <v>0</v>
      </c>
      <c r="P67" s="1"/>
    </row>
    <row r="68" spans="1:16">
      <c r="A68" s="240"/>
      <c r="B68" s="334"/>
      <c r="C68" s="240"/>
      <c r="D68" s="241"/>
      <c r="E68" s="242"/>
      <c r="F68" s="242">
        <f t="shared" si="6"/>
        <v>0</v>
      </c>
      <c r="G68" s="241"/>
      <c r="H68" s="242"/>
      <c r="I68" s="242">
        <f t="shared" si="3"/>
        <v>0</v>
      </c>
      <c r="J68" s="240"/>
      <c r="K68" s="241">
        <f t="shared" si="7"/>
        <v>0</v>
      </c>
      <c r="L68" s="240"/>
      <c r="M68" s="242">
        <f t="shared" si="8"/>
        <v>0</v>
      </c>
      <c r="N68" s="242">
        <f t="shared" si="4"/>
        <v>0</v>
      </c>
      <c r="O68" s="242">
        <f t="shared" si="5"/>
        <v>0</v>
      </c>
      <c r="P68" s="1"/>
    </row>
    <row r="69" spans="1:16">
      <c r="A69" s="240"/>
      <c r="B69" s="334"/>
      <c r="C69" s="240"/>
      <c r="D69" s="241"/>
      <c r="E69" s="242"/>
      <c r="F69" s="242">
        <f t="shared" si="6"/>
        <v>0</v>
      </c>
      <c r="G69" s="241"/>
      <c r="H69" s="242"/>
      <c r="I69" s="242">
        <f t="shared" si="3"/>
        <v>0</v>
      </c>
      <c r="J69" s="240"/>
      <c r="K69" s="241">
        <f t="shared" si="7"/>
        <v>0</v>
      </c>
      <c r="L69" s="240"/>
      <c r="M69" s="242">
        <f t="shared" si="8"/>
        <v>0</v>
      </c>
      <c r="N69" s="242">
        <f t="shared" si="4"/>
        <v>0</v>
      </c>
      <c r="O69" s="242">
        <f t="shared" si="5"/>
        <v>0</v>
      </c>
      <c r="P69" s="1"/>
    </row>
    <row r="70" spans="1:16">
      <c r="A70" s="240"/>
      <c r="B70" s="334"/>
      <c r="C70" s="240"/>
      <c r="D70" s="241"/>
      <c r="E70" s="242"/>
      <c r="F70" s="242">
        <f t="shared" si="6"/>
        <v>0</v>
      </c>
      <c r="G70" s="241"/>
      <c r="H70" s="242"/>
      <c r="I70" s="242">
        <f t="shared" si="3"/>
        <v>0</v>
      </c>
      <c r="J70" s="240"/>
      <c r="K70" s="241">
        <f t="shared" si="7"/>
        <v>0</v>
      </c>
      <c r="L70" s="240"/>
      <c r="M70" s="242">
        <f t="shared" si="8"/>
        <v>0</v>
      </c>
      <c r="N70" s="242">
        <f t="shared" si="4"/>
        <v>0</v>
      </c>
      <c r="O70" s="242">
        <f t="shared" si="5"/>
        <v>0</v>
      </c>
      <c r="P70" s="1"/>
    </row>
    <row r="71" spans="1:16">
      <c r="A71" s="240"/>
      <c r="B71" s="334"/>
      <c r="C71" s="240"/>
      <c r="D71" s="241"/>
      <c r="E71" s="242"/>
      <c r="F71" s="242">
        <f t="shared" si="6"/>
        <v>0</v>
      </c>
      <c r="G71" s="241"/>
      <c r="H71" s="242"/>
      <c r="I71" s="242">
        <f t="shared" si="3"/>
        <v>0</v>
      </c>
      <c r="J71" s="240"/>
      <c r="K71" s="241">
        <f t="shared" si="7"/>
        <v>0</v>
      </c>
      <c r="L71" s="240"/>
      <c r="M71" s="242">
        <f t="shared" si="8"/>
        <v>0</v>
      </c>
      <c r="N71" s="242">
        <f t="shared" si="4"/>
        <v>0</v>
      </c>
      <c r="O71" s="242">
        <f t="shared" si="5"/>
        <v>0</v>
      </c>
      <c r="P71" s="1"/>
    </row>
    <row r="72" spans="1:16">
      <c r="A72" s="240"/>
      <c r="B72" s="334"/>
      <c r="C72" s="240"/>
      <c r="D72" s="241"/>
      <c r="E72" s="242"/>
      <c r="F72" s="242">
        <f t="shared" si="6"/>
        <v>0</v>
      </c>
      <c r="G72" s="241"/>
      <c r="H72" s="242"/>
      <c r="I72" s="242">
        <f t="shared" si="3"/>
        <v>0</v>
      </c>
      <c r="J72" s="240"/>
      <c r="K72" s="241">
        <f t="shared" si="7"/>
        <v>0</v>
      </c>
      <c r="L72" s="240"/>
      <c r="M72" s="242">
        <f t="shared" si="8"/>
        <v>0</v>
      </c>
      <c r="N72" s="242">
        <f t="shared" si="4"/>
        <v>0</v>
      </c>
      <c r="O72" s="242">
        <f t="shared" si="5"/>
        <v>0</v>
      </c>
      <c r="P72" s="1"/>
    </row>
    <row r="73" spans="1:16">
      <c r="A73" s="275" t="s">
        <v>210</v>
      </c>
      <c r="B73" s="275"/>
      <c r="C73" s="276"/>
      <c r="D73" s="277">
        <f>SUM(D50:D72)</f>
        <v>0</v>
      </c>
      <c r="E73" s="278"/>
      <c r="F73" s="278">
        <f>SUM(F50:F72)</f>
        <v>0</v>
      </c>
      <c r="G73" s="277">
        <f>SUM(G50:G72)</f>
        <v>0</v>
      </c>
      <c r="H73" s="278"/>
      <c r="I73" s="278">
        <f>SUM(I50:I72)</f>
        <v>0</v>
      </c>
      <c r="J73" s="276"/>
      <c r="K73" s="279">
        <f>SUM(K50:K72)</f>
        <v>0</v>
      </c>
      <c r="L73" s="276"/>
      <c r="M73" s="278"/>
      <c r="N73" s="280">
        <f>SUM(N50:N72)</f>
        <v>0</v>
      </c>
      <c r="O73" s="281">
        <f>SUM(O50:O72)</f>
        <v>0</v>
      </c>
      <c r="P73" s="1"/>
    </row>
    <row r="74" spans="1:16">
      <c r="A74" s="240"/>
      <c r="B74" s="334"/>
      <c r="C74" s="240"/>
      <c r="D74" s="241"/>
      <c r="E74" s="242"/>
      <c r="F74" s="242">
        <f>E74*D74</f>
        <v>0</v>
      </c>
      <c r="G74" s="241"/>
      <c r="H74" s="242"/>
      <c r="I74" s="242">
        <f t="shared" ref="I74:I95" si="9">H74*G74</f>
        <v>0</v>
      </c>
      <c r="J74" s="240"/>
      <c r="K74" s="241">
        <f>G74*J74</f>
        <v>0</v>
      </c>
      <c r="L74" s="240"/>
      <c r="M74" s="242">
        <f>H74*L74</f>
        <v>0</v>
      </c>
      <c r="N74" s="242">
        <f t="shared" ref="N74:N95" si="10">K74*M74</f>
        <v>0</v>
      </c>
      <c r="O74" s="242">
        <f t="shared" ref="O74:O95" si="11">H74*K74</f>
        <v>0</v>
      </c>
      <c r="P74" s="1"/>
    </row>
    <row r="75" spans="1:16">
      <c r="A75" s="240"/>
      <c r="B75" s="334"/>
      <c r="C75" s="240"/>
      <c r="D75" s="241"/>
      <c r="E75" s="242"/>
      <c r="F75" s="242">
        <f t="shared" ref="F75:F94" si="12">E75*D75</f>
        <v>0</v>
      </c>
      <c r="G75" s="241"/>
      <c r="H75" s="242"/>
      <c r="I75" s="242">
        <f t="shared" si="9"/>
        <v>0</v>
      </c>
      <c r="J75" s="240"/>
      <c r="K75" s="241">
        <f t="shared" ref="K75:K94" si="13">G75*J75</f>
        <v>0</v>
      </c>
      <c r="L75" s="240"/>
      <c r="M75" s="242">
        <f t="shared" ref="M75:M95" si="14">H75*L75</f>
        <v>0</v>
      </c>
      <c r="N75" s="242">
        <f t="shared" si="10"/>
        <v>0</v>
      </c>
      <c r="O75" s="242">
        <f t="shared" si="11"/>
        <v>0</v>
      </c>
      <c r="P75" s="1"/>
    </row>
    <row r="76" spans="1:16">
      <c r="A76" s="240"/>
      <c r="B76" s="334"/>
      <c r="C76" s="240"/>
      <c r="D76" s="241"/>
      <c r="E76" s="242"/>
      <c r="F76" s="242">
        <f t="shared" si="12"/>
        <v>0</v>
      </c>
      <c r="G76" s="241"/>
      <c r="H76" s="242"/>
      <c r="I76" s="242">
        <f t="shared" si="9"/>
        <v>0</v>
      </c>
      <c r="J76" s="240"/>
      <c r="K76" s="241">
        <f t="shared" si="13"/>
        <v>0</v>
      </c>
      <c r="L76" s="240"/>
      <c r="M76" s="242">
        <f t="shared" si="14"/>
        <v>0</v>
      </c>
      <c r="N76" s="242">
        <f t="shared" si="10"/>
        <v>0</v>
      </c>
      <c r="O76" s="242">
        <f t="shared" si="11"/>
        <v>0</v>
      </c>
      <c r="P76" s="1"/>
    </row>
    <row r="77" spans="1:16">
      <c r="A77" s="240"/>
      <c r="B77" s="334"/>
      <c r="C77" s="240"/>
      <c r="D77" s="241"/>
      <c r="E77" s="242"/>
      <c r="F77" s="242">
        <f t="shared" si="12"/>
        <v>0</v>
      </c>
      <c r="G77" s="241"/>
      <c r="H77" s="242"/>
      <c r="I77" s="242">
        <f t="shared" si="9"/>
        <v>0</v>
      </c>
      <c r="J77" s="240"/>
      <c r="K77" s="241">
        <f t="shared" si="13"/>
        <v>0</v>
      </c>
      <c r="L77" s="240"/>
      <c r="M77" s="242">
        <f t="shared" si="14"/>
        <v>0</v>
      </c>
      <c r="N77" s="242">
        <f t="shared" si="10"/>
        <v>0</v>
      </c>
      <c r="O77" s="242">
        <f t="shared" si="11"/>
        <v>0</v>
      </c>
      <c r="P77" s="1"/>
    </row>
    <row r="78" spans="1:16">
      <c r="A78" s="240"/>
      <c r="B78" s="334"/>
      <c r="C78" s="240"/>
      <c r="D78" s="241"/>
      <c r="E78" s="242"/>
      <c r="F78" s="242">
        <f t="shared" si="12"/>
        <v>0</v>
      </c>
      <c r="G78" s="241"/>
      <c r="H78" s="242"/>
      <c r="I78" s="242">
        <f t="shared" si="9"/>
        <v>0</v>
      </c>
      <c r="J78" s="240"/>
      <c r="K78" s="241">
        <f t="shared" si="13"/>
        <v>0</v>
      </c>
      <c r="L78" s="240"/>
      <c r="M78" s="242">
        <f t="shared" si="14"/>
        <v>0</v>
      </c>
      <c r="N78" s="242">
        <f t="shared" si="10"/>
        <v>0</v>
      </c>
      <c r="O78" s="242">
        <f t="shared" si="11"/>
        <v>0</v>
      </c>
      <c r="P78" s="1"/>
    </row>
    <row r="79" spans="1:16">
      <c r="A79" s="240"/>
      <c r="B79" s="334"/>
      <c r="C79" s="240"/>
      <c r="D79" s="241"/>
      <c r="E79" s="242"/>
      <c r="F79" s="242">
        <f t="shared" si="12"/>
        <v>0</v>
      </c>
      <c r="G79" s="241"/>
      <c r="H79" s="242"/>
      <c r="I79" s="242">
        <f t="shared" si="9"/>
        <v>0</v>
      </c>
      <c r="J79" s="240"/>
      <c r="K79" s="241">
        <f t="shared" si="13"/>
        <v>0</v>
      </c>
      <c r="L79" s="240"/>
      <c r="M79" s="242">
        <f t="shared" si="14"/>
        <v>0</v>
      </c>
      <c r="N79" s="242">
        <f t="shared" si="10"/>
        <v>0</v>
      </c>
      <c r="O79" s="242">
        <f t="shared" si="11"/>
        <v>0</v>
      </c>
      <c r="P79" s="1"/>
    </row>
    <row r="80" spans="1:16">
      <c r="A80" s="240"/>
      <c r="B80" s="334"/>
      <c r="C80" s="240"/>
      <c r="D80" s="241"/>
      <c r="E80" s="242"/>
      <c r="F80" s="242">
        <f t="shared" si="12"/>
        <v>0</v>
      </c>
      <c r="G80" s="241"/>
      <c r="H80" s="242"/>
      <c r="I80" s="242">
        <f t="shared" si="9"/>
        <v>0</v>
      </c>
      <c r="J80" s="240"/>
      <c r="K80" s="241">
        <f t="shared" si="13"/>
        <v>0</v>
      </c>
      <c r="L80" s="240"/>
      <c r="M80" s="242">
        <f t="shared" si="14"/>
        <v>0</v>
      </c>
      <c r="N80" s="242">
        <f t="shared" si="10"/>
        <v>0</v>
      </c>
      <c r="O80" s="242">
        <f t="shared" si="11"/>
        <v>0</v>
      </c>
      <c r="P80" s="1"/>
    </row>
    <row r="81" spans="1:16">
      <c r="A81" s="240"/>
      <c r="B81" s="334"/>
      <c r="C81" s="240"/>
      <c r="D81" s="241"/>
      <c r="E81" s="242"/>
      <c r="F81" s="242">
        <f t="shared" si="12"/>
        <v>0</v>
      </c>
      <c r="G81" s="241"/>
      <c r="H81" s="242"/>
      <c r="I81" s="242">
        <f t="shared" si="9"/>
        <v>0</v>
      </c>
      <c r="J81" s="240"/>
      <c r="K81" s="241">
        <f t="shared" si="13"/>
        <v>0</v>
      </c>
      <c r="L81" s="240"/>
      <c r="M81" s="242">
        <f t="shared" si="14"/>
        <v>0</v>
      </c>
      <c r="N81" s="242">
        <f t="shared" si="10"/>
        <v>0</v>
      </c>
      <c r="O81" s="242">
        <f t="shared" si="11"/>
        <v>0</v>
      </c>
      <c r="P81" s="1"/>
    </row>
    <row r="82" spans="1:16">
      <c r="A82" s="240"/>
      <c r="B82" s="334"/>
      <c r="C82" s="240"/>
      <c r="D82" s="241"/>
      <c r="E82" s="242"/>
      <c r="F82" s="242">
        <f t="shared" si="12"/>
        <v>0</v>
      </c>
      <c r="G82" s="241"/>
      <c r="H82" s="242"/>
      <c r="I82" s="242">
        <f t="shared" si="9"/>
        <v>0</v>
      </c>
      <c r="J82" s="240"/>
      <c r="K82" s="241">
        <f t="shared" si="13"/>
        <v>0</v>
      </c>
      <c r="L82" s="240"/>
      <c r="M82" s="242">
        <f t="shared" si="14"/>
        <v>0</v>
      </c>
      <c r="N82" s="242">
        <f t="shared" si="10"/>
        <v>0</v>
      </c>
      <c r="O82" s="242">
        <f t="shared" si="11"/>
        <v>0</v>
      </c>
      <c r="P82" s="1"/>
    </row>
    <row r="83" spans="1:16">
      <c r="A83" s="240"/>
      <c r="B83" s="334"/>
      <c r="C83" s="240"/>
      <c r="D83" s="241"/>
      <c r="E83" s="242"/>
      <c r="F83" s="242">
        <f t="shared" si="12"/>
        <v>0</v>
      </c>
      <c r="G83" s="241"/>
      <c r="H83" s="242"/>
      <c r="I83" s="242">
        <f t="shared" si="9"/>
        <v>0</v>
      </c>
      <c r="J83" s="240"/>
      <c r="K83" s="241">
        <f t="shared" si="13"/>
        <v>0</v>
      </c>
      <c r="L83" s="240"/>
      <c r="M83" s="242">
        <f t="shared" si="14"/>
        <v>0</v>
      </c>
      <c r="N83" s="242">
        <f t="shared" si="10"/>
        <v>0</v>
      </c>
      <c r="O83" s="242">
        <f t="shared" si="11"/>
        <v>0</v>
      </c>
      <c r="P83" s="1"/>
    </row>
    <row r="84" spans="1:16">
      <c r="A84" s="240"/>
      <c r="B84" s="334"/>
      <c r="C84" s="240"/>
      <c r="D84" s="241"/>
      <c r="E84" s="242"/>
      <c r="F84" s="242">
        <f t="shared" si="12"/>
        <v>0</v>
      </c>
      <c r="G84" s="241"/>
      <c r="H84" s="242"/>
      <c r="I84" s="242">
        <f t="shared" si="9"/>
        <v>0</v>
      </c>
      <c r="J84" s="240"/>
      <c r="K84" s="241">
        <f t="shared" si="13"/>
        <v>0</v>
      </c>
      <c r="L84" s="240"/>
      <c r="M84" s="242">
        <f t="shared" si="14"/>
        <v>0</v>
      </c>
      <c r="N84" s="242">
        <f t="shared" si="10"/>
        <v>0</v>
      </c>
      <c r="O84" s="242">
        <f t="shared" si="11"/>
        <v>0</v>
      </c>
      <c r="P84" s="1"/>
    </row>
    <row r="85" spans="1:16">
      <c r="A85" s="240"/>
      <c r="B85" s="334"/>
      <c r="C85" s="240"/>
      <c r="D85" s="241"/>
      <c r="E85" s="242"/>
      <c r="F85" s="242">
        <f t="shared" si="12"/>
        <v>0</v>
      </c>
      <c r="G85" s="241"/>
      <c r="H85" s="242"/>
      <c r="I85" s="242">
        <f t="shared" si="9"/>
        <v>0</v>
      </c>
      <c r="J85" s="240"/>
      <c r="K85" s="241">
        <f t="shared" si="13"/>
        <v>0</v>
      </c>
      <c r="L85" s="240"/>
      <c r="M85" s="242">
        <f t="shared" si="14"/>
        <v>0</v>
      </c>
      <c r="N85" s="242">
        <f t="shared" si="10"/>
        <v>0</v>
      </c>
      <c r="O85" s="242">
        <f t="shared" si="11"/>
        <v>0</v>
      </c>
      <c r="P85" s="1"/>
    </row>
    <row r="86" spans="1:16">
      <c r="A86" s="240"/>
      <c r="B86" s="334"/>
      <c r="C86" s="240"/>
      <c r="D86" s="241"/>
      <c r="E86" s="242"/>
      <c r="F86" s="242">
        <f t="shared" si="12"/>
        <v>0</v>
      </c>
      <c r="G86" s="241"/>
      <c r="H86" s="242"/>
      <c r="I86" s="242">
        <f t="shared" si="9"/>
        <v>0</v>
      </c>
      <c r="J86" s="240"/>
      <c r="K86" s="241">
        <f t="shared" si="13"/>
        <v>0</v>
      </c>
      <c r="L86" s="240"/>
      <c r="M86" s="242">
        <f t="shared" si="14"/>
        <v>0</v>
      </c>
      <c r="N86" s="242">
        <f t="shared" si="10"/>
        <v>0</v>
      </c>
      <c r="O86" s="242">
        <f t="shared" si="11"/>
        <v>0</v>
      </c>
      <c r="P86" s="1"/>
    </row>
    <row r="87" spans="1:16">
      <c r="A87" s="240"/>
      <c r="B87" s="334"/>
      <c r="C87" s="240"/>
      <c r="D87" s="241"/>
      <c r="E87" s="242"/>
      <c r="F87" s="242">
        <f t="shared" si="12"/>
        <v>0</v>
      </c>
      <c r="G87" s="241"/>
      <c r="H87" s="242"/>
      <c r="I87" s="242">
        <f t="shared" si="9"/>
        <v>0</v>
      </c>
      <c r="J87" s="240"/>
      <c r="K87" s="241">
        <f t="shared" si="13"/>
        <v>0</v>
      </c>
      <c r="L87" s="240"/>
      <c r="M87" s="242">
        <f t="shared" si="14"/>
        <v>0</v>
      </c>
      <c r="N87" s="242">
        <f t="shared" si="10"/>
        <v>0</v>
      </c>
      <c r="O87" s="242">
        <f t="shared" si="11"/>
        <v>0</v>
      </c>
      <c r="P87" s="1"/>
    </row>
    <row r="88" spans="1:16">
      <c r="A88" s="240"/>
      <c r="B88" s="334"/>
      <c r="C88" s="240"/>
      <c r="D88" s="241"/>
      <c r="E88" s="242"/>
      <c r="F88" s="242">
        <f t="shared" si="12"/>
        <v>0</v>
      </c>
      <c r="G88" s="241"/>
      <c r="H88" s="242"/>
      <c r="I88" s="242">
        <f t="shared" si="9"/>
        <v>0</v>
      </c>
      <c r="J88" s="240"/>
      <c r="K88" s="241">
        <f t="shared" si="13"/>
        <v>0</v>
      </c>
      <c r="L88" s="240"/>
      <c r="M88" s="242">
        <f t="shared" si="14"/>
        <v>0</v>
      </c>
      <c r="N88" s="242">
        <f t="shared" si="10"/>
        <v>0</v>
      </c>
      <c r="O88" s="242">
        <f t="shared" si="11"/>
        <v>0</v>
      </c>
      <c r="P88" s="1"/>
    </row>
    <row r="89" spans="1:16">
      <c r="A89" s="240"/>
      <c r="B89" s="334"/>
      <c r="C89" s="240"/>
      <c r="D89" s="241"/>
      <c r="E89" s="242"/>
      <c r="F89" s="242">
        <f t="shared" si="12"/>
        <v>0</v>
      </c>
      <c r="G89" s="241"/>
      <c r="H89" s="242"/>
      <c r="I89" s="242">
        <f t="shared" si="9"/>
        <v>0</v>
      </c>
      <c r="J89" s="240"/>
      <c r="K89" s="241">
        <f t="shared" si="13"/>
        <v>0</v>
      </c>
      <c r="L89" s="240"/>
      <c r="M89" s="242">
        <f t="shared" si="14"/>
        <v>0</v>
      </c>
      <c r="N89" s="242">
        <f t="shared" si="10"/>
        <v>0</v>
      </c>
      <c r="O89" s="242">
        <f t="shared" si="11"/>
        <v>0</v>
      </c>
      <c r="P89" s="1"/>
    </row>
    <row r="90" spans="1:16">
      <c r="A90" s="240"/>
      <c r="B90" s="334"/>
      <c r="C90" s="240"/>
      <c r="D90" s="241"/>
      <c r="E90" s="242"/>
      <c r="F90" s="242">
        <f t="shared" si="12"/>
        <v>0</v>
      </c>
      <c r="G90" s="241"/>
      <c r="H90" s="242"/>
      <c r="I90" s="242">
        <f t="shared" si="9"/>
        <v>0</v>
      </c>
      <c r="J90" s="240"/>
      <c r="K90" s="241">
        <f t="shared" si="13"/>
        <v>0</v>
      </c>
      <c r="L90" s="240"/>
      <c r="M90" s="242">
        <f t="shared" si="14"/>
        <v>0</v>
      </c>
      <c r="N90" s="242">
        <f t="shared" si="10"/>
        <v>0</v>
      </c>
      <c r="O90" s="242">
        <f t="shared" si="11"/>
        <v>0</v>
      </c>
      <c r="P90" s="1"/>
    </row>
    <row r="91" spans="1:16">
      <c r="A91" s="240"/>
      <c r="B91" s="334"/>
      <c r="C91" s="240"/>
      <c r="D91" s="241"/>
      <c r="E91" s="242"/>
      <c r="F91" s="242">
        <f t="shared" si="12"/>
        <v>0</v>
      </c>
      <c r="G91" s="241"/>
      <c r="H91" s="242"/>
      <c r="I91" s="242">
        <f t="shared" si="9"/>
        <v>0</v>
      </c>
      <c r="J91" s="240"/>
      <c r="K91" s="241">
        <f t="shared" si="13"/>
        <v>0</v>
      </c>
      <c r="L91" s="240"/>
      <c r="M91" s="242">
        <f t="shared" si="14"/>
        <v>0</v>
      </c>
      <c r="N91" s="242">
        <f t="shared" si="10"/>
        <v>0</v>
      </c>
      <c r="O91" s="242">
        <f t="shared" si="11"/>
        <v>0</v>
      </c>
      <c r="P91" s="1"/>
    </row>
    <row r="92" spans="1:16">
      <c r="A92" s="240"/>
      <c r="B92" s="334"/>
      <c r="C92" s="240"/>
      <c r="D92" s="241"/>
      <c r="E92" s="242"/>
      <c r="F92" s="242">
        <f t="shared" si="12"/>
        <v>0</v>
      </c>
      <c r="G92" s="241"/>
      <c r="H92" s="242"/>
      <c r="I92" s="242">
        <f t="shared" si="9"/>
        <v>0</v>
      </c>
      <c r="J92" s="240"/>
      <c r="K92" s="241">
        <f t="shared" si="13"/>
        <v>0</v>
      </c>
      <c r="L92" s="240"/>
      <c r="M92" s="242">
        <f t="shared" si="14"/>
        <v>0</v>
      </c>
      <c r="N92" s="242">
        <f t="shared" si="10"/>
        <v>0</v>
      </c>
      <c r="O92" s="242">
        <f t="shared" si="11"/>
        <v>0</v>
      </c>
      <c r="P92" s="1"/>
    </row>
    <row r="93" spans="1:16">
      <c r="A93" s="240"/>
      <c r="B93" s="334"/>
      <c r="C93" s="240"/>
      <c r="D93" s="241"/>
      <c r="E93" s="242"/>
      <c r="F93" s="242">
        <f t="shared" si="12"/>
        <v>0</v>
      </c>
      <c r="G93" s="241"/>
      <c r="H93" s="242"/>
      <c r="I93" s="242">
        <f t="shared" si="9"/>
        <v>0</v>
      </c>
      <c r="J93" s="240"/>
      <c r="K93" s="241">
        <f t="shared" si="13"/>
        <v>0</v>
      </c>
      <c r="L93" s="240"/>
      <c r="M93" s="242">
        <f t="shared" si="14"/>
        <v>0</v>
      </c>
      <c r="N93" s="242">
        <f t="shared" si="10"/>
        <v>0</v>
      </c>
      <c r="O93" s="242">
        <f t="shared" si="11"/>
        <v>0</v>
      </c>
      <c r="P93" s="1"/>
    </row>
    <row r="94" spans="1:16">
      <c r="A94" s="240"/>
      <c r="B94" s="334"/>
      <c r="C94" s="240"/>
      <c r="D94" s="241"/>
      <c r="E94" s="242"/>
      <c r="F94" s="242">
        <f t="shared" si="12"/>
        <v>0</v>
      </c>
      <c r="G94" s="241"/>
      <c r="H94" s="242"/>
      <c r="I94" s="242">
        <f t="shared" si="9"/>
        <v>0</v>
      </c>
      <c r="J94" s="240"/>
      <c r="K94" s="241">
        <f t="shared" si="13"/>
        <v>0</v>
      </c>
      <c r="L94" s="240"/>
      <c r="M94" s="242">
        <f t="shared" si="14"/>
        <v>0</v>
      </c>
      <c r="N94" s="242">
        <f t="shared" si="10"/>
        <v>0</v>
      </c>
      <c r="O94" s="242">
        <f t="shared" si="11"/>
        <v>0</v>
      </c>
      <c r="P94" s="1"/>
    </row>
    <row r="95" spans="1:16">
      <c r="A95" s="240"/>
      <c r="B95" s="334"/>
      <c r="C95" s="240"/>
      <c r="D95" s="241"/>
      <c r="E95" s="242"/>
      <c r="F95" s="242">
        <f>E95*D95</f>
        <v>0</v>
      </c>
      <c r="G95" s="241"/>
      <c r="H95" s="242"/>
      <c r="I95" s="242">
        <f t="shared" si="9"/>
        <v>0</v>
      </c>
      <c r="J95" s="240"/>
      <c r="K95" s="241">
        <f>G95*J95</f>
        <v>0</v>
      </c>
      <c r="L95" s="240"/>
      <c r="M95" s="242">
        <f t="shared" si="14"/>
        <v>0</v>
      </c>
      <c r="N95" s="242">
        <f t="shared" si="10"/>
        <v>0</v>
      </c>
      <c r="O95" s="242">
        <f t="shared" si="11"/>
        <v>0</v>
      </c>
      <c r="P95" s="1"/>
    </row>
    <row r="96" spans="1:16">
      <c r="A96" s="275" t="s">
        <v>212</v>
      </c>
      <c r="B96" s="276"/>
      <c r="C96" s="276"/>
      <c r="D96" s="277">
        <f>SUM(D74:D95)</f>
        <v>0</v>
      </c>
      <c r="E96" s="278"/>
      <c r="F96" s="278">
        <f>SUM(F74:F95)</f>
        <v>0</v>
      </c>
      <c r="G96" s="277">
        <f>SUM(G74:G95)</f>
        <v>0</v>
      </c>
      <c r="H96" s="278"/>
      <c r="I96" s="278">
        <f>SUM(I74:I95)</f>
        <v>0</v>
      </c>
      <c r="J96" s="276"/>
      <c r="K96" s="279">
        <f>SUM(K74:K95)</f>
        <v>0</v>
      </c>
      <c r="L96" s="276"/>
      <c r="M96" s="278"/>
      <c r="N96" s="280">
        <f>SUM(N74:N95)</f>
        <v>0</v>
      </c>
      <c r="O96" s="281">
        <f>SUM(O74:O95)</f>
        <v>0</v>
      </c>
      <c r="P96" s="1"/>
    </row>
    <row r="97" spans="1:16">
      <c r="A97" s="240"/>
      <c r="B97" s="334"/>
      <c r="C97" s="240"/>
      <c r="D97" s="241"/>
      <c r="E97" s="242"/>
      <c r="F97" s="242">
        <f>E97*D97</f>
        <v>0</v>
      </c>
      <c r="G97" s="241"/>
      <c r="H97" s="242"/>
      <c r="I97" s="242">
        <f t="shared" ref="I97:I117" si="15">H97*G97</f>
        <v>0</v>
      </c>
      <c r="J97" s="240"/>
      <c r="K97" s="241">
        <f>G97*J97</f>
        <v>0</v>
      </c>
      <c r="L97" s="240"/>
      <c r="M97" s="242">
        <f>H97*L97</f>
        <v>0</v>
      </c>
      <c r="N97" s="242">
        <f t="shared" ref="N97:N117" si="16">K97*M97</f>
        <v>0</v>
      </c>
      <c r="O97" s="242">
        <f>H97*K97</f>
        <v>0</v>
      </c>
      <c r="P97" s="1"/>
    </row>
    <row r="98" spans="1:16">
      <c r="A98" s="240"/>
      <c r="B98" s="334"/>
      <c r="C98" s="240"/>
      <c r="D98" s="241"/>
      <c r="E98" s="242"/>
      <c r="F98" s="242">
        <f t="shared" ref="F98:F117" si="17">E98*D98</f>
        <v>0</v>
      </c>
      <c r="G98" s="241"/>
      <c r="H98" s="242"/>
      <c r="I98" s="242">
        <f t="shared" si="15"/>
        <v>0</v>
      </c>
      <c r="J98" s="240"/>
      <c r="K98" s="241">
        <f t="shared" ref="K98:K117" si="18">G98*J98</f>
        <v>0</v>
      </c>
      <c r="L98" s="240"/>
      <c r="M98" s="242">
        <f t="shared" ref="M98:M117" si="19">H98*L98</f>
        <v>0</v>
      </c>
      <c r="N98" s="242">
        <f t="shared" si="16"/>
        <v>0</v>
      </c>
      <c r="O98" s="242">
        <f t="shared" ref="O98:O117" si="20">H98*K98</f>
        <v>0</v>
      </c>
      <c r="P98" s="1"/>
    </row>
    <row r="99" spans="1:16">
      <c r="A99" s="240"/>
      <c r="B99" s="334"/>
      <c r="C99" s="240"/>
      <c r="D99" s="241"/>
      <c r="E99" s="242"/>
      <c r="F99" s="242">
        <f t="shared" si="17"/>
        <v>0</v>
      </c>
      <c r="G99" s="241"/>
      <c r="H99" s="242"/>
      <c r="I99" s="242">
        <f t="shared" si="15"/>
        <v>0</v>
      </c>
      <c r="J99" s="240"/>
      <c r="K99" s="241">
        <f t="shared" si="18"/>
        <v>0</v>
      </c>
      <c r="L99" s="240"/>
      <c r="M99" s="242">
        <f t="shared" si="19"/>
        <v>0</v>
      </c>
      <c r="N99" s="242">
        <f t="shared" si="16"/>
        <v>0</v>
      </c>
      <c r="O99" s="242">
        <f t="shared" si="20"/>
        <v>0</v>
      </c>
      <c r="P99" s="1"/>
    </row>
    <row r="100" spans="1:16">
      <c r="A100" s="240"/>
      <c r="B100" s="334"/>
      <c r="C100" s="240"/>
      <c r="D100" s="241"/>
      <c r="E100" s="242"/>
      <c r="F100" s="242">
        <f t="shared" si="17"/>
        <v>0</v>
      </c>
      <c r="G100" s="241"/>
      <c r="H100" s="242"/>
      <c r="I100" s="242">
        <f t="shared" si="15"/>
        <v>0</v>
      </c>
      <c r="J100" s="240"/>
      <c r="K100" s="241">
        <f t="shared" si="18"/>
        <v>0</v>
      </c>
      <c r="L100" s="240"/>
      <c r="M100" s="242">
        <f t="shared" si="19"/>
        <v>0</v>
      </c>
      <c r="N100" s="242">
        <f t="shared" si="16"/>
        <v>0</v>
      </c>
      <c r="O100" s="242">
        <f t="shared" si="20"/>
        <v>0</v>
      </c>
      <c r="P100" s="1"/>
    </row>
    <row r="101" spans="1:16">
      <c r="A101" s="240"/>
      <c r="B101" s="334"/>
      <c r="C101" s="240"/>
      <c r="D101" s="241"/>
      <c r="E101" s="242"/>
      <c r="F101" s="242">
        <f t="shared" si="17"/>
        <v>0</v>
      </c>
      <c r="G101" s="241"/>
      <c r="H101" s="242"/>
      <c r="I101" s="242">
        <f t="shared" si="15"/>
        <v>0</v>
      </c>
      <c r="J101" s="240"/>
      <c r="K101" s="241">
        <f t="shared" si="18"/>
        <v>0</v>
      </c>
      <c r="L101" s="240"/>
      <c r="M101" s="242">
        <f t="shared" si="19"/>
        <v>0</v>
      </c>
      <c r="N101" s="242">
        <f t="shared" si="16"/>
        <v>0</v>
      </c>
      <c r="O101" s="242">
        <f t="shared" si="20"/>
        <v>0</v>
      </c>
      <c r="P101" s="1"/>
    </row>
    <row r="102" spans="1:16">
      <c r="A102" s="240"/>
      <c r="B102" s="334"/>
      <c r="C102" s="240"/>
      <c r="D102" s="241"/>
      <c r="E102" s="242"/>
      <c r="F102" s="242">
        <f t="shared" si="17"/>
        <v>0</v>
      </c>
      <c r="G102" s="241"/>
      <c r="H102" s="242"/>
      <c r="I102" s="242">
        <f t="shared" si="15"/>
        <v>0</v>
      </c>
      <c r="J102" s="240"/>
      <c r="K102" s="241">
        <f t="shared" si="18"/>
        <v>0</v>
      </c>
      <c r="L102" s="240"/>
      <c r="M102" s="242">
        <f t="shared" si="19"/>
        <v>0</v>
      </c>
      <c r="N102" s="242">
        <f t="shared" si="16"/>
        <v>0</v>
      </c>
      <c r="O102" s="242">
        <f t="shared" si="20"/>
        <v>0</v>
      </c>
      <c r="P102" s="1"/>
    </row>
    <row r="103" spans="1:16">
      <c r="A103" s="240"/>
      <c r="B103" s="334"/>
      <c r="C103" s="240"/>
      <c r="D103" s="241"/>
      <c r="E103" s="242"/>
      <c r="F103" s="242">
        <f t="shared" si="17"/>
        <v>0</v>
      </c>
      <c r="G103" s="241"/>
      <c r="H103" s="242"/>
      <c r="I103" s="242">
        <f t="shared" si="15"/>
        <v>0</v>
      </c>
      <c r="J103" s="240"/>
      <c r="K103" s="241">
        <f t="shared" si="18"/>
        <v>0</v>
      </c>
      <c r="L103" s="240"/>
      <c r="M103" s="242">
        <f t="shared" si="19"/>
        <v>0</v>
      </c>
      <c r="N103" s="242">
        <f t="shared" si="16"/>
        <v>0</v>
      </c>
      <c r="O103" s="242">
        <f t="shared" si="20"/>
        <v>0</v>
      </c>
      <c r="P103" s="1"/>
    </row>
    <row r="104" spans="1:16">
      <c r="A104" s="240"/>
      <c r="B104" s="334"/>
      <c r="C104" s="240"/>
      <c r="D104" s="241"/>
      <c r="E104" s="242"/>
      <c r="F104" s="242">
        <f t="shared" si="17"/>
        <v>0</v>
      </c>
      <c r="G104" s="241"/>
      <c r="H104" s="242"/>
      <c r="I104" s="242">
        <f t="shared" si="15"/>
        <v>0</v>
      </c>
      <c r="J104" s="240"/>
      <c r="K104" s="241">
        <f t="shared" si="18"/>
        <v>0</v>
      </c>
      <c r="L104" s="240"/>
      <c r="M104" s="242">
        <f t="shared" si="19"/>
        <v>0</v>
      </c>
      <c r="N104" s="242">
        <f t="shared" si="16"/>
        <v>0</v>
      </c>
      <c r="O104" s="242">
        <f t="shared" si="20"/>
        <v>0</v>
      </c>
      <c r="P104" s="1"/>
    </row>
    <row r="105" spans="1:16">
      <c r="A105" s="240"/>
      <c r="B105" s="334"/>
      <c r="C105" s="240"/>
      <c r="D105" s="241"/>
      <c r="E105" s="242"/>
      <c r="F105" s="242">
        <f t="shared" si="17"/>
        <v>0</v>
      </c>
      <c r="G105" s="241"/>
      <c r="H105" s="242"/>
      <c r="I105" s="242">
        <f t="shared" si="15"/>
        <v>0</v>
      </c>
      <c r="J105" s="240"/>
      <c r="K105" s="241">
        <f t="shared" si="18"/>
        <v>0</v>
      </c>
      <c r="L105" s="240"/>
      <c r="M105" s="242">
        <f t="shared" si="19"/>
        <v>0</v>
      </c>
      <c r="N105" s="242">
        <f t="shared" si="16"/>
        <v>0</v>
      </c>
      <c r="O105" s="242">
        <f t="shared" si="20"/>
        <v>0</v>
      </c>
      <c r="P105" s="1"/>
    </row>
    <row r="106" spans="1:16">
      <c r="A106" s="240"/>
      <c r="B106" s="334"/>
      <c r="C106" s="240"/>
      <c r="D106" s="241"/>
      <c r="E106" s="242"/>
      <c r="F106" s="242">
        <f t="shared" si="17"/>
        <v>0</v>
      </c>
      <c r="G106" s="241"/>
      <c r="H106" s="242"/>
      <c r="I106" s="242">
        <f t="shared" si="15"/>
        <v>0</v>
      </c>
      <c r="J106" s="240"/>
      <c r="K106" s="241">
        <f t="shared" si="18"/>
        <v>0</v>
      </c>
      <c r="L106" s="240"/>
      <c r="M106" s="242">
        <f t="shared" si="19"/>
        <v>0</v>
      </c>
      <c r="N106" s="242">
        <f t="shared" si="16"/>
        <v>0</v>
      </c>
      <c r="O106" s="242">
        <f t="shared" si="20"/>
        <v>0</v>
      </c>
      <c r="P106" s="1"/>
    </row>
    <row r="107" spans="1:16">
      <c r="A107" s="240"/>
      <c r="B107" s="334"/>
      <c r="C107" s="240"/>
      <c r="D107" s="241"/>
      <c r="E107" s="242"/>
      <c r="F107" s="242">
        <f t="shared" si="17"/>
        <v>0</v>
      </c>
      <c r="G107" s="241"/>
      <c r="H107" s="242"/>
      <c r="I107" s="242">
        <f t="shared" si="15"/>
        <v>0</v>
      </c>
      <c r="J107" s="240"/>
      <c r="K107" s="241">
        <f t="shared" si="18"/>
        <v>0</v>
      </c>
      <c r="L107" s="240"/>
      <c r="M107" s="242">
        <f t="shared" si="19"/>
        <v>0</v>
      </c>
      <c r="N107" s="242">
        <f t="shared" si="16"/>
        <v>0</v>
      </c>
      <c r="O107" s="242">
        <f t="shared" si="20"/>
        <v>0</v>
      </c>
      <c r="P107" s="1"/>
    </row>
    <row r="108" spans="1:16">
      <c r="A108" s="240"/>
      <c r="B108" s="334"/>
      <c r="C108" s="240"/>
      <c r="D108" s="241"/>
      <c r="E108" s="242"/>
      <c r="F108" s="242">
        <f t="shared" si="17"/>
        <v>0</v>
      </c>
      <c r="G108" s="241"/>
      <c r="H108" s="242"/>
      <c r="I108" s="242">
        <f t="shared" si="15"/>
        <v>0</v>
      </c>
      <c r="J108" s="240"/>
      <c r="K108" s="241">
        <f t="shared" si="18"/>
        <v>0</v>
      </c>
      <c r="L108" s="240"/>
      <c r="M108" s="242">
        <f t="shared" si="19"/>
        <v>0</v>
      </c>
      <c r="N108" s="242">
        <f t="shared" si="16"/>
        <v>0</v>
      </c>
      <c r="O108" s="242">
        <f t="shared" si="20"/>
        <v>0</v>
      </c>
      <c r="P108" s="1"/>
    </row>
    <row r="109" spans="1:16">
      <c r="A109" s="240"/>
      <c r="B109" s="334"/>
      <c r="C109" s="240"/>
      <c r="D109" s="241"/>
      <c r="E109" s="242"/>
      <c r="F109" s="242">
        <f t="shared" si="17"/>
        <v>0</v>
      </c>
      <c r="G109" s="241"/>
      <c r="H109" s="242"/>
      <c r="I109" s="242">
        <f t="shared" si="15"/>
        <v>0</v>
      </c>
      <c r="J109" s="240"/>
      <c r="K109" s="241">
        <f t="shared" si="18"/>
        <v>0</v>
      </c>
      <c r="L109" s="240"/>
      <c r="M109" s="242">
        <f t="shared" si="19"/>
        <v>0</v>
      </c>
      <c r="N109" s="242">
        <f t="shared" si="16"/>
        <v>0</v>
      </c>
      <c r="O109" s="242">
        <f t="shared" si="20"/>
        <v>0</v>
      </c>
      <c r="P109" s="1"/>
    </row>
    <row r="110" spans="1:16">
      <c r="A110" s="240"/>
      <c r="B110" s="334"/>
      <c r="C110" s="240"/>
      <c r="D110" s="241"/>
      <c r="E110" s="242"/>
      <c r="F110" s="242">
        <f t="shared" si="17"/>
        <v>0</v>
      </c>
      <c r="G110" s="241"/>
      <c r="H110" s="242"/>
      <c r="I110" s="242">
        <f t="shared" si="15"/>
        <v>0</v>
      </c>
      <c r="J110" s="240"/>
      <c r="K110" s="241">
        <f t="shared" si="18"/>
        <v>0</v>
      </c>
      <c r="L110" s="240"/>
      <c r="M110" s="242">
        <f t="shared" si="19"/>
        <v>0</v>
      </c>
      <c r="N110" s="242">
        <f t="shared" si="16"/>
        <v>0</v>
      </c>
      <c r="O110" s="242">
        <f t="shared" si="20"/>
        <v>0</v>
      </c>
      <c r="P110" s="1"/>
    </row>
    <row r="111" spans="1:16">
      <c r="A111" s="240"/>
      <c r="B111" s="334"/>
      <c r="C111" s="240"/>
      <c r="D111" s="241"/>
      <c r="E111" s="242"/>
      <c r="F111" s="242">
        <f t="shared" si="17"/>
        <v>0</v>
      </c>
      <c r="G111" s="241"/>
      <c r="H111" s="242"/>
      <c r="I111" s="242">
        <f t="shared" si="15"/>
        <v>0</v>
      </c>
      <c r="J111" s="240"/>
      <c r="K111" s="241">
        <f t="shared" si="18"/>
        <v>0</v>
      </c>
      <c r="L111" s="240"/>
      <c r="M111" s="242">
        <f t="shared" si="19"/>
        <v>0</v>
      </c>
      <c r="N111" s="242">
        <f t="shared" si="16"/>
        <v>0</v>
      </c>
      <c r="O111" s="242">
        <f t="shared" si="20"/>
        <v>0</v>
      </c>
      <c r="P111" s="1"/>
    </row>
    <row r="112" spans="1:16">
      <c r="A112" s="240"/>
      <c r="B112" s="334"/>
      <c r="C112" s="240"/>
      <c r="D112" s="241"/>
      <c r="E112" s="242"/>
      <c r="F112" s="242">
        <f t="shared" si="17"/>
        <v>0</v>
      </c>
      <c r="G112" s="241"/>
      <c r="H112" s="242"/>
      <c r="I112" s="242">
        <f t="shared" si="15"/>
        <v>0</v>
      </c>
      <c r="J112" s="240"/>
      <c r="K112" s="241">
        <f t="shared" si="18"/>
        <v>0</v>
      </c>
      <c r="L112" s="240"/>
      <c r="M112" s="242">
        <f t="shared" si="19"/>
        <v>0</v>
      </c>
      <c r="N112" s="242">
        <f t="shared" si="16"/>
        <v>0</v>
      </c>
      <c r="O112" s="242">
        <f t="shared" si="20"/>
        <v>0</v>
      </c>
      <c r="P112" s="1"/>
    </row>
    <row r="113" spans="1:16">
      <c r="A113" s="240"/>
      <c r="B113" s="334"/>
      <c r="C113" s="240"/>
      <c r="D113" s="241"/>
      <c r="E113" s="242"/>
      <c r="F113" s="242">
        <f t="shared" si="17"/>
        <v>0</v>
      </c>
      <c r="G113" s="241"/>
      <c r="H113" s="242"/>
      <c r="I113" s="242">
        <f t="shared" si="15"/>
        <v>0</v>
      </c>
      <c r="J113" s="240"/>
      <c r="K113" s="241">
        <f t="shared" si="18"/>
        <v>0</v>
      </c>
      <c r="L113" s="240"/>
      <c r="M113" s="242">
        <f t="shared" si="19"/>
        <v>0</v>
      </c>
      <c r="N113" s="242">
        <f t="shared" si="16"/>
        <v>0</v>
      </c>
      <c r="O113" s="242">
        <f t="shared" si="20"/>
        <v>0</v>
      </c>
      <c r="P113" s="1"/>
    </row>
    <row r="114" spans="1:16">
      <c r="A114" s="240"/>
      <c r="B114" s="334"/>
      <c r="C114" s="240"/>
      <c r="D114" s="241"/>
      <c r="E114" s="242"/>
      <c r="F114" s="242">
        <f t="shared" si="17"/>
        <v>0</v>
      </c>
      <c r="G114" s="241"/>
      <c r="H114" s="242"/>
      <c r="I114" s="242">
        <f t="shared" si="15"/>
        <v>0</v>
      </c>
      <c r="J114" s="240"/>
      <c r="K114" s="241">
        <f t="shared" si="18"/>
        <v>0</v>
      </c>
      <c r="L114" s="240"/>
      <c r="M114" s="242">
        <f t="shared" si="19"/>
        <v>0</v>
      </c>
      <c r="N114" s="242">
        <f t="shared" si="16"/>
        <v>0</v>
      </c>
      <c r="O114" s="242">
        <f t="shared" si="20"/>
        <v>0</v>
      </c>
      <c r="P114" s="1"/>
    </row>
    <row r="115" spans="1:16">
      <c r="A115" s="240"/>
      <c r="B115" s="334"/>
      <c r="C115" s="240"/>
      <c r="D115" s="241"/>
      <c r="E115" s="242"/>
      <c r="F115" s="242">
        <f t="shared" si="17"/>
        <v>0</v>
      </c>
      <c r="G115" s="241"/>
      <c r="H115" s="242"/>
      <c r="I115" s="242">
        <f t="shared" si="15"/>
        <v>0</v>
      </c>
      <c r="J115" s="240"/>
      <c r="K115" s="241">
        <f t="shared" si="18"/>
        <v>0</v>
      </c>
      <c r="L115" s="240"/>
      <c r="M115" s="242">
        <f t="shared" si="19"/>
        <v>0</v>
      </c>
      <c r="N115" s="242">
        <f t="shared" si="16"/>
        <v>0</v>
      </c>
      <c r="O115" s="242">
        <f t="shared" si="20"/>
        <v>0</v>
      </c>
      <c r="P115" s="1"/>
    </row>
    <row r="116" spans="1:16">
      <c r="A116" s="240"/>
      <c r="B116" s="334"/>
      <c r="C116" s="240"/>
      <c r="D116" s="241"/>
      <c r="E116" s="242"/>
      <c r="F116" s="242">
        <f t="shared" si="17"/>
        <v>0</v>
      </c>
      <c r="G116" s="241"/>
      <c r="H116" s="242"/>
      <c r="I116" s="242">
        <f t="shared" si="15"/>
        <v>0</v>
      </c>
      <c r="J116" s="240"/>
      <c r="K116" s="241">
        <f t="shared" si="18"/>
        <v>0</v>
      </c>
      <c r="L116" s="240"/>
      <c r="M116" s="242">
        <f t="shared" si="19"/>
        <v>0</v>
      </c>
      <c r="N116" s="242">
        <f t="shared" si="16"/>
        <v>0</v>
      </c>
      <c r="O116" s="242">
        <f t="shared" si="20"/>
        <v>0</v>
      </c>
      <c r="P116" s="1"/>
    </row>
    <row r="117" spans="1:16">
      <c r="A117" s="240"/>
      <c r="B117" s="334"/>
      <c r="C117" s="240"/>
      <c r="D117" s="241"/>
      <c r="E117" s="242"/>
      <c r="F117" s="242">
        <f t="shared" si="17"/>
        <v>0</v>
      </c>
      <c r="G117" s="241"/>
      <c r="H117" s="242"/>
      <c r="I117" s="242">
        <f t="shared" si="15"/>
        <v>0</v>
      </c>
      <c r="J117" s="240"/>
      <c r="K117" s="241">
        <f t="shared" si="18"/>
        <v>0</v>
      </c>
      <c r="L117" s="240"/>
      <c r="M117" s="242">
        <f t="shared" si="19"/>
        <v>0</v>
      </c>
      <c r="N117" s="242">
        <f t="shared" si="16"/>
        <v>0</v>
      </c>
      <c r="O117" s="242">
        <f t="shared" si="20"/>
        <v>0</v>
      </c>
      <c r="P117" s="1"/>
    </row>
    <row r="118" spans="1:16" ht="12" thickBot="1">
      <c r="A118" s="275" t="s">
        <v>215</v>
      </c>
      <c r="B118" s="275"/>
      <c r="C118" s="276"/>
      <c r="D118" s="277">
        <f>SUM(D97:D117)</f>
        <v>0</v>
      </c>
      <c r="E118" s="278"/>
      <c r="F118" s="278">
        <f>SUM(F97:F117)</f>
        <v>0</v>
      </c>
      <c r="G118" s="277">
        <f>SUM(G97:G117)</f>
        <v>0</v>
      </c>
      <c r="H118" s="278"/>
      <c r="I118" s="278">
        <f>SUM(I97:I117)</f>
        <v>0</v>
      </c>
      <c r="J118" s="276"/>
      <c r="K118" s="279">
        <f>SUM(K97:K117)</f>
        <v>0</v>
      </c>
      <c r="L118" s="276"/>
      <c r="M118" s="278"/>
      <c r="N118" s="280">
        <f>SUM(N97:N117)</f>
        <v>0</v>
      </c>
      <c r="O118" s="281">
        <f>SUM(O97:O117)</f>
        <v>0</v>
      </c>
      <c r="P118" s="1"/>
    </row>
    <row r="119" spans="1:16" ht="12" thickTop="1">
      <c r="A119" s="230" t="s">
        <v>223</v>
      </c>
      <c r="B119" s="333"/>
      <c r="C119" s="307"/>
      <c r="D119" s="308"/>
      <c r="E119" s="309"/>
      <c r="F119" s="309">
        <f>F137+F154+F172</f>
        <v>0</v>
      </c>
      <c r="G119" s="308"/>
      <c r="H119" s="310"/>
      <c r="I119" s="309">
        <f>I137+I154+I172</f>
        <v>0</v>
      </c>
      <c r="J119" s="311"/>
      <c r="K119" s="308"/>
      <c r="L119" s="311"/>
      <c r="M119" s="310"/>
      <c r="N119" s="309">
        <f>N137+N154+N172</f>
        <v>0</v>
      </c>
      <c r="O119" s="312">
        <f>O137+O154+O172</f>
        <v>0</v>
      </c>
      <c r="P119" s="1"/>
    </row>
    <row r="120" spans="1:16" ht="12.75" customHeight="1">
      <c r="A120" s="240"/>
      <c r="B120" s="334"/>
      <c r="C120" s="240"/>
      <c r="D120" s="241"/>
      <c r="E120" s="242"/>
      <c r="F120" s="242">
        <f>E120*D120</f>
        <v>0</v>
      </c>
      <c r="G120" s="241"/>
      <c r="H120" s="242"/>
      <c r="I120" s="242">
        <f t="shared" ref="I120:I136" si="21">H120*G120</f>
        <v>0</v>
      </c>
      <c r="J120" s="240"/>
      <c r="K120" s="241">
        <f>G120*J120</f>
        <v>0</v>
      </c>
      <c r="L120" s="240"/>
      <c r="M120" s="242">
        <f t="shared" ref="M120:M136" si="22">H120*L120</f>
        <v>0</v>
      </c>
      <c r="N120" s="242">
        <f t="shared" ref="N120:N136" si="23">K120*M120</f>
        <v>0</v>
      </c>
      <c r="O120" s="242">
        <f t="shared" ref="O120:O136" si="24">H120*K120</f>
        <v>0</v>
      </c>
      <c r="P120" s="1"/>
    </row>
    <row r="121" spans="1:16" ht="12.75" customHeight="1">
      <c r="A121" s="240"/>
      <c r="B121" s="334"/>
      <c r="C121" s="240"/>
      <c r="D121" s="241"/>
      <c r="E121" s="242"/>
      <c r="F121" s="242">
        <f t="shared" ref="F121:F130" si="25">E121*D121</f>
        <v>0</v>
      </c>
      <c r="G121" s="241"/>
      <c r="H121" s="242"/>
      <c r="I121" s="242">
        <f t="shared" si="21"/>
        <v>0</v>
      </c>
      <c r="J121" s="240"/>
      <c r="K121" s="241">
        <f t="shared" ref="K121:K135" si="26">G121*J121</f>
        <v>0</v>
      </c>
      <c r="L121" s="240"/>
      <c r="M121" s="242">
        <f t="shared" si="22"/>
        <v>0</v>
      </c>
      <c r="N121" s="242">
        <f t="shared" si="23"/>
        <v>0</v>
      </c>
      <c r="O121" s="242">
        <f t="shared" si="24"/>
        <v>0</v>
      </c>
      <c r="P121" s="1"/>
    </row>
    <row r="122" spans="1:16" ht="12.75" customHeight="1">
      <c r="A122" s="240"/>
      <c r="B122" s="334"/>
      <c r="C122" s="240"/>
      <c r="D122" s="241"/>
      <c r="E122" s="242"/>
      <c r="F122" s="242">
        <f t="shared" si="25"/>
        <v>0</v>
      </c>
      <c r="G122" s="241"/>
      <c r="H122" s="242"/>
      <c r="I122" s="242">
        <f t="shared" si="21"/>
        <v>0</v>
      </c>
      <c r="J122" s="240"/>
      <c r="K122" s="241">
        <f t="shared" si="26"/>
        <v>0</v>
      </c>
      <c r="L122" s="240"/>
      <c r="M122" s="242">
        <f t="shared" si="22"/>
        <v>0</v>
      </c>
      <c r="N122" s="242">
        <f t="shared" si="23"/>
        <v>0</v>
      </c>
      <c r="O122" s="242">
        <f t="shared" si="24"/>
        <v>0</v>
      </c>
      <c r="P122" s="1"/>
    </row>
    <row r="123" spans="1:16" ht="12.75" customHeight="1">
      <c r="A123" s="240"/>
      <c r="B123" s="334"/>
      <c r="C123" s="240"/>
      <c r="D123" s="241"/>
      <c r="E123" s="242"/>
      <c r="F123" s="242">
        <f t="shared" si="25"/>
        <v>0</v>
      </c>
      <c r="G123" s="241"/>
      <c r="H123" s="242"/>
      <c r="I123" s="242">
        <f t="shared" si="21"/>
        <v>0</v>
      </c>
      <c r="J123" s="240"/>
      <c r="K123" s="241">
        <f t="shared" si="26"/>
        <v>0</v>
      </c>
      <c r="L123" s="240"/>
      <c r="M123" s="242">
        <f t="shared" si="22"/>
        <v>0</v>
      </c>
      <c r="N123" s="242">
        <f t="shared" si="23"/>
        <v>0</v>
      </c>
      <c r="O123" s="242">
        <f t="shared" si="24"/>
        <v>0</v>
      </c>
      <c r="P123" s="1"/>
    </row>
    <row r="124" spans="1:16" ht="12.75" customHeight="1">
      <c r="A124" s="240"/>
      <c r="B124" s="334"/>
      <c r="C124" s="240"/>
      <c r="D124" s="241"/>
      <c r="E124" s="242"/>
      <c r="F124" s="242">
        <f t="shared" si="25"/>
        <v>0</v>
      </c>
      <c r="G124" s="241"/>
      <c r="H124" s="242"/>
      <c r="I124" s="242">
        <f t="shared" si="21"/>
        <v>0</v>
      </c>
      <c r="J124" s="240"/>
      <c r="K124" s="241">
        <f t="shared" si="26"/>
        <v>0</v>
      </c>
      <c r="L124" s="240"/>
      <c r="M124" s="242">
        <f t="shared" si="22"/>
        <v>0</v>
      </c>
      <c r="N124" s="242">
        <f t="shared" si="23"/>
        <v>0</v>
      </c>
      <c r="O124" s="242">
        <f t="shared" si="24"/>
        <v>0</v>
      </c>
      <c r="P124" s="1"/>
    </row>
    <row r="125" spans="1:16" ht="12.75" customHeight="1">
      <c r="A125" s="240"/>
      <c r="B125" s="334"/>
      <c r="C125" s="240"/>
      <c r="D125" s="241"/>
      <c r="E125" s="242"/>
      <c r="F125" s="242">
        <f t="shared" si="25"/>
        <v>0</v>
      </c>
      <c r="G125" s="241"/>
      <c r="H125" s="242"/>
      <c r="I125" s="242">
        <f t="shared" si="21"/>
        <v>0</v>
      </c>
      <c r="J125" s="240"/>
      <c r="K125" s="241">
        <f t="shared" si="26"/>
        <v>0</v>
      </c>
      <c r="L125" s="240"/>
      <c r="M125" s="242">
        <f t="shared" si="22"/>
        <v>0</v>
      </c>
      <c r="N125" s="242">
        <f t="shared" si="23"/>
        <v>0</v>
      </c>
      <c r="O125" s="242">
        <f t="shared" si="24"/>
        <v>0</v>
      </c>
      <c r="P125" s="1"/>
    </row>
    <row r="126" spans="1:16" ht="12.75" customHeight="1">
      <c r="A126" s="240"/>
      <c r="B126" s="334"/>
      <c r="C126" s="240"/>
      <c r="D126" s="241"/>
      <c r="E126" s="242"/>
      <c r="F126" s="242">
        <f t="shared" si="25"/>
        <v>0</v>
      </c>
      <c r="G126" s="241"/>
      <c r="H126" s="242"/>
      <c r="I126" s="242">
        <f t="shared" si="21"/>
        <v>0</v>
      </c>
      <c r="J126" s="240"/>
      <c r="K126" s="241">
        <f t="shared" si="26"/>
        <v>0</v>
      </c>
      <c r="L126" s="240"/>
      <c r="M126" s="242">
        <f t="shared" si="22"/>
        <v>0</v>
      </c>
      <c r="N126" s="242">
        <f t="shared" si="23"/>
        <v>0</v>
      </c>
      <c r="O126" s="242">
        <f t="shared" si="24"/>
        <v>0</v>
      </c>
      <c r="P126" s="1"/>
    </row>
    <row r="127" spans="1:16" ht="12.75" customHeight="1">
      <c r="A127" s="240"/>
      <c r="B127" s="334"/>
      <c r="C127" s="240"/>
      <c r="D127" s="241"/>
      <c r="E127" s="242"/>
      <c r="F127" s="242">
        <f t="shared" si="25"/>
        <v>0</v>
      </c>
      <c r="G127" s="241"/>
      <c r="H127" s="242"/>
      <c r="I127" s="242">
        <f t="shared" si="21"/>
        <v>0</v>
      </c>
      <c r="J127" s="240"/>
      <c r="K127" s="241">
        <f t="shared" si="26"/>
        <v>0</v>
      </c>
      <c r="L127" s="240"/>
      <c r="M127" s="242">
        <f t="shared" si="22"/>
        <v>0</v>
      </c>
      <c r="N127" s="242">
        <f t="shared" si="23"/>
        <v>0</v>
      </c>
      <c r="O127" s="242">
        <f t="shared" si="24"/>
        <v>0</v>
      </c>
      <c r="P127" s="1"/>
    </row>
    <row r="128" spans="1:16" ht="12.75" customHeight="1">
      <c r="A128" s="240"/>
      <c r="B128" s="334"/>
      <c r="C128" s="240"/>
      <c r="D128" s="241"/>
      <c r="E128" s="242"/>
      <c r="F128" s="242">
        <f t="shared" si="25"/>
        <v>0</v>
      </c>
      <c r="G128" s="241"/>
      <c r="H128" s="242"/>
      <c r="I128" s="242">
        <f t="shared" si="21"/>
        <v>0</v>
      </c>
      <c r="J128" s="240"/>
      <c r="K128" s="241">
        <f t="shared" si="26"/>
        <v>0</v>
      </c>
      <c r="L128" s="240"/>
      <c r="M128" s="242">
        <f t="shared" si="22"/>
        <v>0</v>
      </c>
      <c r="N128" s="242">
        <f t="shared" si="23"/>
        <v>0</v>
      </c>
      <c r="O128" s="242">
        <f t="shared" si="24"/>
        <v>0</v>
      </c>
      <c r="P128" s="1"/>
    </row>
    <row r="129" spans="1:16" ht="12.75" customHeight="1">
      <c r="A129" s="240"/>
      <c r="B129" s="334"/>
      <c r="C129" s="240"/>
      <c r="D129" s="241"/>
      <c r="E129" s="242"/>
      <c r="F129" s="242">
        <f t="shared" si="25"/>
        <v>0</v>
      </c>
      <c r="G129" s="241"/>
      <c r="H129" s="242"/>
      <c r="I129" s="242">
        <f t="shared" si="21"/>
        <v>0</v>
      </c>
      <c r="J129" s="240"/>
      <c r="K129" s="241">
        <f t="shared" si="26"/>
        <v>0</v>
      </c>
      <c r="L129" s="240"/>
      <c r="M129" s="242">
        <f t="shared" si="22"/>
        <v>0</v>
      </c>
      <c r="N129" s="242">
        <f t="shared" si="23"/>
        <v>0</v>
      </c>
      <c r="O129" s="242">
        <f t="shared" si="24"/>
        <v>0</v>
      </c>
      <c r="P129" s="1"/>
    </row>
    <row r="130" spans="1:16" ht="12.75" customHeight="1">
      <c r="A130" s="240"/>
      <c r="B130" s="334"/>
      <c r="C130" s="240"/>
      <c r="D130" s="241"/>
      <c r="E130" s="242"/>
      <c r="F130" s="242">
        <f t="shared" si="25"/>
        <v>0</v>
      </c>
      <c r="G130" s="241"/>
      <c r="H130" s="242"/>
      <c r="I130" s="242">
        <f t="shared" si="21"/>
        <v>0</v>
      </c>
      <c r="J130" s="240"/>
      <c r="K130" s="241">
        <f t="shared" si="26"/>
        <v>0</v>
      </c>
      <c r="L130" s="240"/>
      <c r="M130" s="242">
        <f t="shared" si="22"/>
        <v>0</v>
      </c>
      <c r="N130" s="242">
        <f t="shared" si="23"/>
        <v>0</v>
      </c>
      <c r="O130" s="242">
        <f t="shared" si="24"/>
        <v>0</v>
      </c>
      <c r="P130" s="1"/>
    </row>
    <row r="131" spans="1:16">
      <c r="A131" s="240"/>
      <c r="B131" s="334"/>
      <c r="C131" s="240"/>
      <c r="D131" s="241"/>
      <c r="E131" s="242"/>
      <c r="F131" s="242">
        <f>E131*D131</f>
        <v>0</v>
      </c>
      <c r="G131" s="241"/>
      <c r="H131" s="242"/>
      <c r="I131" s="242">
        <f t="shared" si="21"/>
        <v>0</v>
      </c>
      <c r="J131" s="240"/>
      <c r="K131" s="241">
        <f t="shared" si="26"/>
        <v>0</v>
      </c>
      <c r="L131" s="240"/>
      <c r="M131" s="242">
        <f t="shared" si="22"/>
        <v>0</v>
      </c>
      <c r="N131" s="242">
        <f t="shared" si="23"/>
        <v>0</v>
      </c>
      <c r="O131" s="242">
        <f t="shared" si="24"/>
        <v>0</v>
      </c>
      <c r="P131" s="1"/>
    </row>
    <row r="132" spans="1:16">
      <c r="A132" s="240"/>
      <c r="B132" s="334"/>
      <c r="C132" s="240"/>
      <c r="D132" s="241"/>
      <c r="E132" s="242"/>
      <c r="F132" s="242">
        <f t="shared" ref="F132:F135" si="27">E132*D132</f>
        <v>0</v>
      </c>
      <c r="G132" s="241"/>
      <c r="H132" s="242"/>
      <c r="I132" s="242">
        <f t="shared" si="21"/>
        <v>0</v>
      </c>
      <c r="J132" s="240"/>
      <c r="K132" s="241">
        <f t="shared" si="26"/>
        <v>0</v>
      </c>
      <c r="L132" s="240"/>
      <c r="M132" s="242">
        <f t="shared" si="22"/>
        <v>0</v>
      </c>
      <c r="N132" s="242">
        <f t="shared" si="23"/>
        <v>0</v>
      </c>
      <c r="O132" s="242">
        <f t="shared" si="24"/>
        <v>0</v>
      </c>
      <c r="P132" s="1"/>
    </row>
    <row r="133" spans="1:16">
      <c r="A133" s="240"/>
      <c r="B133" s="334"/>
      <c r="C133" s="240"/>
      <c r="D133" s="241"/>
      <c r="E133" s="242"/>
      <c r="F133" s="242">
        <f t="shared" si="27"/>
        <v>0</v>
      </c>
      <c r="G133" s="241"/>
      <c r="H133" s="242"/>
      <c r="I133" s="242">
        <f t="shared" si="21"/>
        <v>0</v>
      </c>
      <c r="J133" s="240"/>
      <c r="K133" s="241">
        <f t="shared" si="26"/>
        <v>0</v>
      </c>
      <c r="L133" s="240"/>
      <c r="M133" s="242">
        <f t="shared" si="22"/>
        <v>0</v>
      </c>
      <c r="N133" s="242">
        <f t="shared" si="23"/>
        <v>0</v>
      </c>
      <c r="O133" s="242">
        <f t="shared" si="24"/>
        <v>0</v>
      </c>
      <c r="P133" s="1"/>
    </row>
    <row r="134" spans="1:16">
      <c r="A134" s="240"/>
      <c r="B134" s="334"/>
      <c r="C134" s="240"/>
      <c r="D134" s="241"/>
      <c r="E134" s="242"/>
      <c r="F134" s="242">
        <f t="shared" si="27"/>
        <v>0</v>
      </c>
      <c r="G134" s="241"/>
      <c r="H134" s="242"/>
      <c r="I134" s="242">
        <f t="shared" si="21"/>
        <v>0</v>
      </c>
      <c r="J134" s="240"/>
      <c r="K134" s="241">
        <f t="shared" si="26"/>
        <v>0</v>
      </c>
      <c r="L134" s="240"/>
      <c r="M134" s="242">
        <f t="shared" si="22"/>
        <v>0</v>
      </c>
      <c r="N134" s="242">
        <f t="shared" si="23"/>
        <v>0</v>
      </c>
      <c r="O134" s="242">
        <f t="shared" si="24"/>
        <v>0</v>
      </c>
      <c r="P134" s="1"/>
    </row>
    <row r="135" spans="1:16">
      <c r="A135" s="240"/>
      <c r="B135" s="334"/>
      <c r="C135" s="240"/>
      <c r="D135" s="241"/>
      <c r="E135" s="242"/>
      <c r="F135" s="242">
        <f t="shared" si="27"/>
        <v>0</v>
      </c>
      <c r="G135" s="241"/>
      <c r="H135" s="242"/>
      <c r="I135" s="242">
        <f t="shared" si="21"/>
        <v>0</v>
      </c>
      <c r="J135" s="240"/>
      <c r="K135" s="241">
        <f t="shared" si="26"/>
        <v>0</v>
      </c>
      <c r="L135" s="240"/>
      <c r="M135" s="242">
        <f t="shared" si="22"/>
        <v>0</v>
      </c>
      <c r="N135" s="242">
        <f t="shared" si="23"/>
        <v>0</v>
      </c>
      <c r="O135" s="242">
        <f t="shared" si="24"/>
        <v>0</v>
      </c>
      <c r="P135" s="1"/>
    </row>
    <row r="136" spans="1:16">
      <c r="A136" s="240"/>
      <c r="B136" s="334"/>
      <c r="C136" s="240"/>
      <c r="D136" s="241"/>
      <c r="E136" s="242"/>
      <c r="F136" s="242">
        <f>E136*D136</f>
        <v>0</v>
      </c>
      <c r="G136" s="241"/>
      <c r="H136" s="242"/>
      <c r="I136" s="242">
        <f t="shared" si="21"/>
        <v>0</v>
      </c>
      <c r="J136" s="240"/>
      <c r="K136" s="241">
        <f>G136*J136</f>
        <v>0</v>
      </c>
      <c r="L136" s="240"/>
      <c r="M136" s="242">
        <f t="shared" si="22"/>
        <v>0</v>
      </c>
      <c r="N136" s="242">
        <f t="shared" si="23"/>
        <v>0</v>
      </c>
      <c r="O136" s="242">
        <f t="shared" si="24"/>
        <v>0</v>
      </c>
      <c r="P136" s="1"/>
    </row>
    <row r="137" spans="1:16">
      <c r="A137" s="275" t="s">
        <v>210</v>
      </c>
      <c r="B137" s="275"/>
      <c r="C137" s="276"/>
      <c r="D137" s="277">
        <f>SUM(D120:D136)</f>
        <v>0</v>
      </c>
      <c r="E137" s="278"/>
      <c r="F137" s="278">
        <f>SUM(F120:F136)</f>
        <v>0</v>
      </c>
      <c r="G137" s="277">
        <f>SUM(G120:G136)</f>
        <v>0</v>
      </c>
      <c r="H137" s="278"/>
      <c r="I137" s="278">
        <f>SUM(I120:I136)</f>
        <v>0</v>
      </c>
      <c r="J137" s="276"/>
      <c r="K137" s="279">
        <f>SUM(K120:K136)</f>
        <v>0</v>
      </c>
      <c r="L137" s="276"/>
      <c r="M137" s="278"/>
      <c r="N137" s="280">
        <f>SUM(N120:N136)</f>
        <v>0</v>
      </c>
      <c r="O137" s="281">
        <f>SUM(O120:O136)</f>
        <v>0</v>
      </c>
      <c r="P137" s="1"/>
    </row>
    <row r="138" spans="1:16">
      <c r="A138" s="240"/>
      <c r="B138" s="334"/>
      <c r="C138" s="240"/>
      <c r="D138" s="241"/>
      <c r="E138" s="242"/>
      <c r="F138" s="242">
        <f>E138*D138</f>
        <v>0</v>
      </c>
      <c r="G138" s="241"/>
      <c r="H138" s="242"/>
      <c r="I138" s="242">
        <f>H138*G138</f>
        <v>0</v>
      </c>
      <c r="J138" s="240"/>
      <c r="K138" s="241">
        <f>G138*J138</f>
        <v>0</v>
      </c>
      <c r="L138" s="240"/>
      <c r="M138" s="242">
        <f t="shared" ref="M138:M153" si="28">H138*L138</f>
        <v>0</v>
      </c>
      <c r="N138" s="242">
        <f t="shared" ref="N138:N153" si="29">K138*M138</f>
        <v>0</v>
      </c>
      <c r="O138" s="242">
        <f t="shared" ref="O138:O153" si="30">H138*K138</f>
        <v>0</v>
      </c>
      <c r="P138" s="1"/>
    </row>
    <row r="139" spans="1:16">
      <c r="A139" s="240"/>
      <c r="B139" s="334"/>
      <c r="C139" s="240"/>
      <c r="D139" s="241"/>
      <c r="E139" s="242"/>
      <c r="F139" s="242">
        <f t="shared" ref="F139:F152" si="31">E139*D139</f>
        <v>0</v>
      </c>
      <c r="G139" s="241"/>
      <c r="H139" s="242"/>
      <c r="I139" s="242">
        <f t="shared" ref="I139:I152" si="32">H139*G139</f>
        <v>0</v>
      </c>
      <c r="J139" s="240"/>
      <c r="K139" s="241">
        <f t="shared" ref="K139:K152" si="33">G139*J139</f>
        <v>0</v>
      </c>
      <c r="L139" s="240"/>
      <c r="M139" s="242">
        <f t="shared" si="28"/>
        <v>0</v>
      </c>
      <c r="N139" s="242">
        <f t="shared" si="29"/>
        <v>0</v>
      </c>
      <c r="O139" s="242">
        <f t="shared" si="30"/>
        <v>0</v>
      </c>
      <c r="P139" s="1"/>
    </row>
    <row r="140" spans="1:16">
      <c r="A140" s="240"/>
      <c r="B140" s="334"/>
      <c r="C140" s="240"/>
      <c r="D140" s="241"/>
      <c r="E140" s="242"/>
      <c r="F140" s="242">
        <f t="shared" si="31"/>
        <v>0</v>
      </c>
      <c r="G140" s="241"/>
      <c r="H140" s="242"/>
      <c r="I140" s="242">
        <f t="shared" si="32"/>
        <v>0</v>
      </c>
      <c r="J140" s="240"/>
      <c r="K140" s="241">
        <f t="shared" si="33"/>
        <v>0</v>
      </c>
      <c r="L140" s="240"/>
      <c r="M140" s="242">
        <f t="shared" si="28"/>
        <v>0</v>
      </c>
      <c r="N140" s="242">
        <f t="shared" si="29"/>
        <v>0</v>
      </c>
      <c r="O140" s="242">
        <f t="shared" si="30"/>
        <v>0</v>
      </c>
      <c r="P140" s="1"/>
    </row>
    <row r="141" spans="1:16">
      <c r="A141" s="240"/>
      <c r="B141" s="334"/>
      <c r="C141" s="240"/>
      <c r="D141" s="241"/>
      <c r="E141" s="242"/>
      <c r="F141" s="242">
        <f t="shared" si="31"/>
        <v>0</v>
      </c>
      <c r="G141" s="241"/>
      <c r="H141" s="242"/>
      <c r="I141" s="242">
        <f t="shared" si="32"/>
        <v>0</v>
      </c>
      <c r="J141" s="240"/>
      <c r="K141" s="241">
        <f t="shared" si="33"/>
        <v>0</v>
      </c>
      <c r="L141" s="240"/>
      <c r="M141" s="242">
        <f t="shared" si="28"/>
        <v>0</v>
      </c>
      <c r="N141" s="242">
        <f t="shared" si="29"/>
        <v>0</v>
      </c>
      <c r="O141" s="242">
        <f t="shared" si="30"/>
        <v>0</v>
      </c>
      <c r="P141" s="1"/>
    </row>
    <row r="142" spans="1:16">
      <c r="A142" s="240"/>
      <c r="B142" s="334"/>
      <c r="C142" s="240"/>
      <c r="D142" s="241"/>
      <c r="E142" s="242"/>
      <c r="F142" s="242">
        <f t="shared" si="31"/>
        <v>0</v>
      </c>
      <c r="G142" s="241"/>
      <c r="H142" s="242"/>
      <c r="I142" s="242">
        <f t="shared" si="32"/>
        <v>0</v>
      </c>
      <c r="J142" s="240"/>
      <c r="K142" s="241">
        <f t="shared" si="33"/>
        <v>0</v>
      </c>
      <c r="L142" s="240"/>
      <c r="M142" s="242">
        <f t="shared" si="28"/>
        <v>0</v>
      </c>
      <c r="N142" s="242">
        <f t="shared" si="29"/>
        <v>0</v>
      </c>
      <c r="O142" s="242">
        <f t="shared" si="30"/>
        <v>0</v>
      </c>
      <c r="P142" s="1"/>
    </row>
    <row r="143" spans="1:16">
      <c r="A143" s="240"/>
      <c r="B143" s="334"/>
      <c r="C143" s="240"/>
      <c r="D143" s="241"/>
      <c r="E143" s="242"/>
      <c r="F143" s="242">
        <f t="shared" si="31"/>
        <v>0</v>
      </c>
      <c r="G143" s="241"/>
      <c r="H143" s="242"/>
      <c r="I143" s="242">
        <f t="shared" si="32"/>
        <v>0</v>
      </c>
      <c r="J143" s="240"/>
      <c r="K143" s="241">
        <f t="shared" si="33"/>
        <v>0</v>
      </c>
      <c r="L143" s="240"/>
      <c r="M143" s="242">
        <f t="shared" si="28"/>
        <v>0</v>
      </c>
      <c r="N143" s="242">
        <f t="shared" si="29"/>
        <v>0</v>
      </c>
      <c r="O143" s="242">
        <f t="shared" si="30"/>
        <v>0</v>
      </c>
      <c r="P143" s="1"/>
    </row>
    <row r="144" spans="1:16">
      <c r="A144" s="240"/>
      <c r="B144" s="334"/>
      <c r="C144" s="240"/>
      <c r="D144" s="241"/>
      <c r="E144" s="242"/>
      <c r="F144" s="242">
        <f t="shared" si="31"/>
        <v>0</v>
      </c>
      <c r="G144" s="241"/>
      <c r="H144" s="242"/>
      <c r="I144" s="242">
        <f t="shared" si="32"/>
        <v>0</v>
      </c>
      <c r="J144" s="240"/>
      <c r="K144" s="241">
        <f t="shared" si="33"/>
        <v>0</v>
      </c>
      <c r="L144" s="240"/>
      <c r="M144" s="242">
        <f t="shared" si="28"/>
        <v>0</v>
      </c>
      <c r="N144" s="242">
        <f t="shared" si="29"/>
        <v>0</v>
      </c>
      <c r="O144" s="242">
        <f t="shared" si="30"/>
        <v>0</v>
      </c>
      <c r="P144" s="1"/>
    </row>
    <row r="145" spans="1:16">
      <c r="A145" s="240"/>
      <c r="B145" s="334"/>
      <c r="C145" s="240"/>
      <c r="D145" s="241"/>
      <c r="E145" s="242"/>
      <c r="F145" s="242">
        <f t="shared" si="31"/>
        <v>0</v>
      </c>
      <c r="G145" s="241"/>
      <c r="H145" s="242"/>
      <c r="I145" s="242">
        <f t="shared" si="32"/>
        <v>0</v>
      </c>
      <c r="J145" s="240"/>
      <c r="K145" s="241">
        <f t="shared" si="33"/>
        <v>0</v>
      </c>
      <c r="L145" s="240"/>
      <c r="M145" s="242">
        <f t="shared" si="28"/>
        <v>0</v>
      </c>
      <c r="N145" s="242">
        <f t="shared" si="29"/>
        <v>0</v>
      </c>
      <c r="O145" s="242">
        <f t="shared" si="30"/>
        <v>0</v>
      </c>
      <c r="P145" s="1"/>
    </row>
    <row r="146" spans="1:16">
      <c r="A146" s="240"/>
      <c r="B146" s="334"/>
      <c r="C146" s="240"/>
      <c r="D146" s="241"/>
      <c r="E146" s="242"/>
      <c r="F146" s="242">
        <f t="shared" si="31"/>
        <v>0</v>
      </c>
      <c r="G146" s="241"/>
      <c r="H146" s="242"/>
      <c r="I146" s="242">
        <f t="shared" si="32"/>
        <v>0</v>
      </c>
      <c r="J146" s="240"/>
      <c r="K146" s="241">
        <f t="shared" si="33"/>
        <v>0</v>
      </c>
      <c r="L146" s="240"/>
      <c r="M146" s="242">
        <f t="shared" si="28"/>
        <v>0</v>
      </c>
      <c r="N146" s="242">
        <f t="shared" si="29"/>
        <v>0</v>
      </c>
      <c r="O146" s="242">
        <f t="shared" si="30"/>
        <v>0</v>
      </c>
      <c r="P146" s="1"/>
    </row>
    <row r="147" spans="1:16">
      <c r="A147" s="240"/>
      <c r="B147" s="334"/>
      <c r="C147" s="240"/>
      <c r="D147" s="241"/>
      <c r="E147" s="242"/>
      <c r="F147" s="242">
        <f t="shared" si="31"/>
        <v>0</v>
      </c>
      <c r="G147" s="241"/>
      <c r="H147" s="242"/>
      <c r="I147" s="242">
        <f t="shared" si="32"/>
        <v>0</v>
      </c>
      <c r="J147" s="240"/>
      <c r="K147" s="241">
        <f t="shared" si="33"/>
        <v>0</v>
      </c>
      <c r="L147" s="240"/>
      <c r="M147" s="242">
        <f t="shared" si="28"/>
        <v>0</v>
      </c>
      <c r="N147" s="242">
        <f t="shared" si="29"/>
        <v>0</v>
      </c>
      <c r="O147" s="242">
        <f t="shared" si="30"/>
        <v>0</v>
      </c>
      <c r="P147" s="1"/>
    </row>
    <row r="148" spans="1:16">
      <c r="A148" s="240"/>
      <c r="B148" s="334"/>
      <c r="C148" s="240"/>
      <c r="D148" s="241"/>
      <c r="E148" s="242"/>
      <c r="F148" s="242">
        <f t="shared" si="31"/>
        <v>0</v>
      </c>
      <c r="G148" s="241"/>
      <c r="H148" s="242"/>
      <c r="I148" s="242">
        <f t="shared" si="32"/>
        <v>0</v>
      </c>
      <c r="J148" s="240"/>
      <c r="K148" s="241">
        <f t="shared" si="33"/>
        <v>0</v>
      </c>
      <c r="L148" s="240"/>
      <c r="M148" s="242">
        <f t="shared" si="28"/>
        <v>0</v>
      </c>
      <c r="N148" s="242">
        <f t="shared" si="29"/>
        <v>0</v>
      </c>
      <c r="O148" s="242">
        <f t="shared" si="30"/>
        <v>0</v>
      </c>
      <c r="P148" s="1"/>
    </row>
    <row r="149" spans="1:16">
      <c r="A149" s="240"/>
      <c r="B149" s="334"/>
      <c r="C149" s="240"/>
      <c r="D149" s="241"/>
      <c r="E149" s="242"/>
      <c r="F149" s="242">
        <f t="shared" si="31"/>
        <v>0</v>
      </c>
      <c r="G149" s="241"/>
      <c r="H149" s="242"/>
      <c r="I149" s="242">
        <f t="shared" si="32"/>
        <v>0</v>
      </c>
      <c r="J149" s="240"/>
      <c r="K149" s="241">
        <f t="shared" si="33"/>
        <v>0</v>
      </c>
      <c r="L149" s="240"/>
      <c r="M149" s="242">
        <f t="shared" si="28"/>
        <v>0</v>
      </c>
      <c r="N149" s="242">
        <f t="shared" si="29"/>
        <v>0</v>
      </c>
      <c r="O149" s="242">
        <f t="shared" si="30"/>
        <v>0</v>
      </c>
      <c r="P149" s="1"/>
    </row>
    <row r="150" spans="1:16">
      <c r="A150" s="240"/>
      <c r="B150" s="334"/>
      <c r="C150" s="240"/>
      <c r="D150" s="241"/>
      <c r="E150" s="242"/>
      <c r="F150" s="242">
        <f t="shared" si="31"/>
        <v>0</v>
      </c>
      <c r="G150" s="241"/>
      <c r="H150" s="242"/>
      <c r="I150" s="242">
        <f t="shared" si="32"/>
        <v>0</v>
      </c>
      <c r="J150" s="240"/>
      <c r="K150" s="241">
        <f t="shared" si="33"/>
        <v>0</v>
      </c>
      <c r="L150" s="240"/>
      <c r="M150" s="242">
        <f t="shared" si="28"/>
        <v>0</v>
      </c>
      <c r="N150" s="242">
        <f t="shared" si="29"/>
        <v>0</v>
      </c>
      <c r="O150" s="242">
        <f t="shared" si="30"/>
        <v>0</v>
      </c>
      <c r="P150" s="1"/>
    </row>
    <row r="151" spans="1:16">
      <c r="A151" s="240"/>
      <c r="B151" s="334"/>
      <c r="C151" s="240"/>
      <c r="D151" s="241"/>
      <c r="E151" s="242"/>
      <c r="F151" s="242">
        <f t="shared" si="31"/>
        <v>0</v>
      </c>
      <c r="G151" s="241"/>
      <c r="H151" s="242"/>
      <c r="I151" s="242">
        <f t="shared" si="32"/>
        <v>0</v>
      </c>
      <c r="J151" s="240"/>
      <c r="K151" s="241">
        <f t="shared" si="33"/>
        <v>0</v>
      </c>
      <c r="L151" s="240"/>
      <c r="M151" s="242">
        <f t="shared" si="28"/>
        <v>0</v>
      </c>
      <c r="N151" s="242">
        <f t="shared" si="29"/>
        <v>0</v>
      </c>
      <c r="O151" s="242">
        <f t="shared" si="30"/>
        <v>0</v>
      </c>
      <c r="P151" s="1"/>
    </row>
    <row r="152" spans="1:16">
      <c r="A152" s="240"/>
      <c r="B152" s="334"/>
      <c r="C152" s="240"/>
      <c r="D152" s="241"/>
      <c r="E152" s="242"/>
      <c r="F152" s="242">
        <f t="shared" si="31"/>
        <v>0</v>
      </c>
      <c r="G152" s="241"/>
      <c r="H152" s="242"/>
      <c r="I152" s="242">
        <f t="shared" si="32"/>
        <v>0</v>
      </c>
      <c r="J152" s="240"/>
      <c r="K152" s="241">
        <f t="shared" si="33"/>
        <v>0</v>
      </c>
      <c r="L152" s="240"/>
      <c r="M152" s="242">
        <f t="shared" si="28"/>
        <v>0</v>
      </c>
      <c r="N152" s="242">
        <f t="shared" si="29"/>
        <v>0</v>
      </c>
      <c r="O152" s="242">
        <f t="shared" si="30"/>
        <v>0</v>
      </c>
      <c r="P152" s="1"/>
    </row>
    <row r="153" spans="1:16">
      <c r="A153" s="240"/>
      <c r="B153" s="334"/>
      <c r="C153" s="240"/>
      <c r="D153" s="241"/>
      <c r="E153" s="242"/>
      <c r="F153" s="242">
        <f>E153*D153</f>
        <v>0</v>
      </c>
      <c r="G153" s="241"/>
      <c r="H153" s="242"/>
      <c r="I153" s="242">
        <f>H153*G153</f>
        <v>0</v>
      </c>
      <c r="J153" s="240"/>
      <c r="K153" s="241">
        <f>G153*J153</f>
        <v>0</v>
      </c>
      <c r="L153" s="240"/>
      <c r="M153" s="242">
        <f t="shared" si="28"/>
        <v>0</v>
      </c>
      <c r="N153" s="242">
        <f t="shared" si="29"/>
        <v>0</v>
      </c>
      <c r="O153" s="242">
        <f t="shared" si="30"/>
        <v>0</v>
      </c>
      <c r="P153" s="1"/>
    </row>
    <row r="154" spans="1:16">
      <c r="A154" s="275" t="s">
        <v>212</v>
      </c>
      <c r="B154" s="276"/>
      <c r="C154" s="276"/>
      <c r="D154" s="277">
        <f>SUM(D138:D153)</f>
        <v>0</v>
      </c>
      <c r="E154" s="278"/>
      <c r="F154" s="278">
        <f>SUM(F138:F153)</f>
        <v>0</v>
      </c>
      <c r="G154" s="277">
        <f>SUM(G138:G153)</f>
        <v>0</v>
      </c>
      <c r="H154" s="278"/>
      <c r="I154" s="278">
        <f>SUM(I138:I153)</f>
        <v>0</v>
      </c>
      <c r="J154" s="276"/>
      <c r="K154" s="279">
        <f>SUM(K138:K153)</f>
        <v>0</v>
      </c>
      <c r="L154" s="276"/>
      <c r="M154" s="278"/>
      <c r="N154" s="280">
        <f>SUM(N138:N153)</f>
        <v>0</v>
      </c>
      <c r="O154" s="281">
        <f>SUM(O138:O153)</f>
        <v>0</v>
      </c>
      <c r="P154" s="1"/>
    </row>
    <row r="155" spans="1:16">
      <c r="A155" s="240"/>
      <c r="B155" s="334"/>
      <c r="C155" s="240"/>
      <c r="D155" s="241"/>
      <c r="E155" s="242"/>
      <c r="F155" s="242">
        <f t="shared" ref="F155:F171" si="34">E155*D155</f>
        <v>0</v>
      </c>
      <c r="G155" s="241"/>
      <c r="H155" s="242"/>
      <c r="I155" s="242">
        <f t="shared" ref="I155:I170" si="35">H155*G155</f>
        <v>0</v>
      </c>
      <c r="J155" s="240"/>
      <c r="K155" s="241">
        <f t="shared" ref="K155:K170" si="36">G155*J155</f>
        <v>0</v>
      </c>
      <c r="L155" s="240"/>
      <c r="M155" s="242">
        <f t="shared" ref="M155:M171" si="37">H155*L155</f>
        <v>0</v>
      </c>
      <c r="N155" s="242">
        <f t="shared" ref="N155:N171" si="38">K155*M155</f>
        <v>0</v>
      </c>
      <c r="O155" s="242">
        <f t="shared" ref="O155:O171" si="39">H155*K155</f>
        <v>0</v>
      </c>
      <c r="P155" s="1"/>
    </row>
    <row r="156" spans="1:16">
      <c r="A156" s="240"/>
      <c r="B156" s="334"/>
      <c r="C156" s="240"/>
      <c r="D156" s="241"/>
      <c r="E156" s="242"/>
      <c r="F156" s="242">
        <f t="shared" si="34"/>
        <v>0</v>
      </c>
      <c r="G156" s="241"/>
      <c r="H156" s="242"/>
      <c r="I156" s="242">
        <f t="shared" si="35"/>
        <v>0</v>
      </c>
      <c r="J156" s="240"/>
      <c r="K156" s="241">
        <f t="shared" si="36"/>
        <v>0</v>
      </c>
      <c r="L156" s="240"/>
      <c r="M156" s="242">
        <f t="shared" si="37"/>
        <v>0</v>
      </c>
      <c r="N156" s="242">
        <f t="shared" si="38"/>
        <v>0</v>
      </c>
      <c r="O156" s="242">
        <f t="shared" si="39"/>
        <v>0</v>
      </c>
      <c r="P156" s="1"/>
    </row>
    <row r="157" spans="1:16">
      <c r="A157" s="240"/>
      <c r="B157" s="334"/>
      <c r="C157" s="240"/>
      <c r="D157" s="241"/>
      <c r="E157" s="242"/>
      <c r="F157" s="242">
        <f t="shared" si="34"/>
        <v>0</v>
      </c>
      <c r="G157" s="241"/>
      <c r="H157" s="242"/>
      <c r="I157" s="242">
        <f t="shared" si="35"/>
        <v>0</v>
      </c>
      <c r="J157" s="240"/>
      <c r="K157" s="241">
        <f t="shared" si="36"/>
        <v>0</v>
      </c>
      <c r="L157" s="240"/>
      <c r="M157" s="242">
        <f t="shared" si="37"/>
        <v>0</v>
      </c>
      <c r="N157" s="242">
        <f t="shared" si="38"/>
        <v>0</v>
      </c>
      <c r="O157" s="242">
        <f t="shared" si="39"/>
        <v>0</v>
      </c>
      <c r="P157" s="1"/>
    </row>
    <row r="158" spans="1:16">
      <c r="A158" s="240"/>
      <c r="B158" s="334"/>
      <c r="C158" s="240"/>
      <c r="D158" s="241"/>
      <c r="E158" s="242"/>
      <c r="F158" s="242">
        <f t="shared" si="34"/>
        <v>0</v>
      </c>
      <c r="G158" s="241"/>
      <c r="H158" s="242"/>
      <c r="I158" s="242">
        <f t="shared" si="35"/>
        <v>0</v>
      </c>
      <c r="J158" s="240"/>
      <c r="K158" s="241">
        <f t="shared" si="36"/>
        <v>0</v>
      </c>
      <c r="L158" s="240"/>
      <c r="M158" s="242">
        <f t="shared" si="37"/>
        <v>0</v>
      </c>
      <c r="N158" s="242">
        <f t="shared" si="38"/>
        <v>0</v>
      </c>
      <c r="O158" s="242">
        <f t="shared" si="39"/>
        <v>0</v>
      </c>
      <c r="P158" s="1"/>
    </row>
    <row r="159" spans="1:16">
      <c r="A159" s="240"/>
      <c r="B159" s="334"/>
      <c r="C159" s="240"/>
      <c r="D159" s="241"/>
      <c r="E159" s="242"/>
      <c r="F159" s="242">
        <f t="shared" si="34"/>
        <v>0</v>
      </c>
      <c r="G159" s="241"/>
      <c r="H159" s="242"/>
      <c r="I159" s="242">
        <f t="shared" si="35"/>
        <v>0</v>
      </c>
      <c r="J159" s="240"/>
      <c r="K159" s="241">
        <f t="shared" si="36"/>
        <v>0</v>
      </c>
      <c r="L159" s="240"/>
      <c r="M159" s="242">
        <f t="shared" si="37"/>
        <v>0</v>
      </c>
      <c r="N159" s="242">
        <f t="shared" si="38"/>
        <v>0</v>
      </c>
      <c r="O159" s="242">
        <f t="shared" si="39"/>
        <v>0</v>
      </c>
      <c r="P159" s="1"/>
    </row>
    <row r="160" spans="1:16">
      <c r="A160" s="240"/>
      <c r="B160" s="334"/>
      <c r="C160" s="240"/>
      <c r="D160" s="241"/>
      <c r="E160" s="242"/>
      <c r="F160" s="242">
        <f t="shared" si="34"/>
        <v>0</v>
      </c>
      <c r="G160" s="241"/>
      <c r="H160" s="242"/>
      <c r="I160" s="242">
        <f t="shared" si="35"/>
        <v>0</v>
      </c>
      <c r="J160" s="240"/>
      <c r="K160" s="241">
        <f t="shared" si="36"/>
        <v>0</v>
      </c>
      <c r="L160" s="240"/>
      <c r="M160" s="242">
        <f t="shared" si="37"/>
        <v>0</v>
      </c>
      <c r="N160" s="242">
        <f t="shared" si="38"/>
        <v>0</v>
      </c>
      <c r="O160" s="242">
        <f t="shared" si="39"/>
        <v>0</v>
      </c>
      <c r="P160" s="1"/>
    </row>
    <row r="161" spans="1:16">
      <c r="A161" s="240"/>
      <c r="B161" s="334"/>
      <c r="C161" s="240"/>
      <c r="D161" s="241"/>
      <c r="E161" s="242"/>
      <c r="F161" s="242">
        <f t="shared" si="34"/>
        <v>0</v>
      </c>
      <c r="G161" s="241"/>
      <c r="H161" s="242"/>
      <c r="I161" s="242">
        <f t="shared" si="35"/>
        <v>0</v>
      </c>
      <c r="J161" s="240"/>
      <c r="K161" s="241">
        <f t="shared" si="36"/>
        <v>0</v>
      </c>
      <c r="L161" s="240"/>
      <c r="M161" s="242">
        <f t="shared" si="37"/>
        <v>0</v>
      </c>
      <c r="N161" s="242">
        <f t="shared" si="38"/>
        <v>0</v>
      </c>
      <c r="O161" s="242">
        <f t="shared" si="39"/>
        <v>0</v>
      </c>
      <c r="P161" s="1"/>
    </row>
    <row r="162" spans="1:16">
      <c r="A162" s="240"/>
      <c r="B162" s="334"/>
      <c r="C162" s="240"/>
      <c r="D162" s="241"/>
      <c r="E162" s="242"/>
      <c r="F162" s="242">
        <f t="shared" si="34"/>
        <v>0</v>
      </c>
      <c r="G162" s="241"/>
      <c r="H162" s="242"/>
      <c r="I162" s="242">
        <f t="shared" si="35"/>
        <v>0</v>
      </c>
      <c r="J162" s="240"/>
      <c r="K162" s="241">
        <f t="shared" si="36"/>
        <v>0</v>
      </c>
      <c r="L162" s="240"/>
      <c r="M162" s="242">
        <f t="shared" si="37"/>
        <v>0</v>
      </c>
      <c r="N162" s="242">
        <f t="shared" si="38"/>
        <v>0</v>
      </c>
      <c r="O162" s="242">
        <f t="shared" si="39"/>
        <v>0</v>
      </c>
      <c r="P162" s="1"/>
    </row>
    <row r="163" spans="1:16">
      <c r="A163" s="240"/>
      <c r="B163" s="334"/>
      <c r="C163" s="240"/>
      <c r="D163" s="241"/>
      <c r="E163" s="242"/>
      <c r="F163" s="242">
        <f t="shared" si="34"/>
        <v>0</v>
      </c>
      <c r="G163" s="241"/>
      <c r="H163" s="242"/>
      <c r="I163" s="242">
        <f t="shared" si="35"/>
        <v>0</v>
      </c>
      <c r="J163" s="240"/>
      <c r="K163" s="241">
        <f t="shared" si="36"/>
        <v>0</v>
      </c>
      <c r="L163" s="240"/>
      <c r="M163" s="242">
        <f t="shared" si="37"/>
        <v>0</v>
      </c>
      <c r="N163" s="242">
        <f t="shared" si="38"/>
        <v>0</v>
      </c>
      <c r="O163" s="242">
        <f t="shared" si="39"/>
        <v>0</v>
      </c>
      <c r="P163" s="1"/>
    </row>
    <row r="164" spans="1:16">
      <c r="A164" s="240"/>
      <c r="B164" s="334"/>
      <c r="C164" s="240"/>
      <c r="D164" s="241"/>
      <c r="E164" s="242"/>
      <c r="F164" s="242">
        <f t="shared" si="34"/>
        <v>0</v>
      </c>
      <c r="G164" s="241"/>
      <c r="H164" s="242"/>
      <c r="I164" s="242">
        <f t="shared" si="35"/>
        <v>0</v>
      </c>
      <c r="J164" s="240"/>
      <c r="K164" s="241">
        <f t="shared" si="36"/>
        <v>0</v>
      </c>
      <c r="L164" s="240"/>
      <c r="M164" s="242">
        <f t="shared" si="37"/>
        <v>0</v>
      </c>
      <c r="N164" s="242">
        <f t="shared" si="38"/>
        <v>0</v>
      </c>
      <c r="O164" s="242">
        <f t="shared" si="39"/>
        <v>0</v>
      </c>
      <c r="P164" s="1"/>
    </row>
    <row r="165" spans="1:16">
      <c r="A165" s="240"/>
      <c r="B165" s="334"/>
      <c r="C165" s="240"/>
      <c r="D165" s="241"/>
      <c r="E165" s="242"/>
      <c r="F165" s="242">
        <f t="shared" si="34"/>
        <v>0</v>
      </c>
      <c r="G165" s="241"/>
      <c r="H165" s="242"/>
      <c r="I165" s="242">
        <f t="shared" si="35"/>
        <v>0</v>
      </c>
      <c r="J165" s="240"/>
      <c r="K165" s="241">
        <f t="shared" si="36"/>
        <v>0</v>
      </c>
      <c r="L165" s="240"/>
      <c r="M165" s="242">
        <f t="shared" si="37"/>
        <v>0</v>
      </c>
      <c r="N165" s="242">
        <f t="shared" si="38"/>
        <v>0</v>
      </c>
      <c r="O165" s="242">
        <f t="shared" si="39"/>
        <v>0</v>
      </c>
      <c r="P165" s="1"/>
    </row>
    <row r="166" spans="1:16">
      <c r="A166" s="240"/>
      <c r="B166" s="334"/>
      <c r="C166" s="240"/>
      <c r="D166" s="241"/>
      <c r="E166" s="242"/>
      <c r="F166" s="242">
        <f t="shared" si="34"/>
        <v>0</v>
      </c>
      <c r="G166" s="241"/>
      <c r="H166" s="242"/>
      <c r="I166" s="242">
        <f t="shared" si="35"/>
        <v>0</v>
      </c>
      <c r="J166" s="240"/>
      <c r="K166" s="241">
        <f t="shared" si="36"/>
        <v>0</v>
      </c>
      <c r="L166" s="240"/>
      <c r="M166" s="242">
        <f t="shared" si="37"/>
        <v>0</v>
      </c>
      <c r="N166" s="242">
        <f t="shared" si="38"/>
        <v>0</v>
      </c>
      <c r="O166" s="242">
        <f t="shared" si="39"/>
        <v>0</v>
      </c>
      <c r="P166" s="1"/>
    </row>
    <row r="167" spans="1:16">
      <c r="A167" s="240"/>
      <c r="B167" s="334"/>
      <c r="C167" s="240"/>
      <c r="D167" s="241"/>
      <c r="E167" s="242"/>
      <c r="F167" s="242">
        <f t="shared" si="34"/>
        <v>0</v>
      </c>
      <c r="G167" s="241"/>
      <c r="H167" s="242"/>
      <c r="I167" s="242">
        <f t="shared" si="35"/>
        <v>0</v>
      </c>
      <c r="J167" s="240"/>
      <c r="K167" s="241">
        <f t="shared" si="36"/>
        <v>0</v>
      </c>
      <c r="L167" s="240"/>
      <c r="M167" s="242">
        <f t="shared" si="37"/>
        <v>0</v>
      </c>
      <c r="N167" s="242">
        <f t="shared" si="38"/>
        <v>0</v>
      </c>
      <c r="O167" s="242">
        <f t="shared" si="39"/>
        <v>0</v>
      </c>
      <c r="P167" s="1"/>
    </row>
    <row r="168" spans="1:16">
      <c r="A168" s="240"/>
      <c r="B168" s="334"/>
      <c r="C168" s="240"/>
      <c r="D168" s="241"/>
      <c r="E168" s="242"/>
      <c r="F168" s="242">
        <f t="shared" si="34"/>
        <v>0</v>
      </c>
      <c r="G168" s="241"/>
      <c r="H168" s="242"/>
      <c r="I168" s="242">
        <f t="shared" si="35"/>
        <v>0</v>
      </c>
      <c r="J168" s="240"/>
      <c r="K168" s="241">
        <f t="shared" si="36"/>
        <v>0</v>
      </c>
      <c r="L168" s="240"/>
      <c r="M168" s="242">
        <f t="shared" si="37"/>
        <v>0</v>
      </c>
      <c r="N168" s="242">
        <f t="shared" si="38"/>
        <v>0</v>
      </c>
      <c r="O168" s="242">
        <f t="shared" si="39"/>
        <v>0</v>
      </c>
      <c r="P168" s="1"/>
    </row>
    <row r="169" spans="1:16">
      <c r="A169" s="240"/>
      <c r="B169" s="334"/>
      <c r="C169" s="240"/>
      <c r="D169" s="241"/>
      <c r="E169" s="242"/>
      <c r="F169" s="242">
        <f t="shared" si="34"/>
        <v>0</v>
      </c>
      <c r="G169" s="241"/>
      <c r="H169" s="242"/>
      <c r="I169" s="242">
        <f t="shared" si="35"/>
        <v>0</v>
      </c>
      <c r="J169" s="240"/>
      <c r="K169" s="241">
        <f t="shared" si="36"/>
        <v>0</v>
      </c>
      <c r="L169" s="240"/>
      <c r="M169" s="242">
        <f t="shared" si="37"/>
        <v>0</v>
      </c>
      <c r="N169" s="242">
        <f t="shared" si="38"/>
        <v>0</v>
      </c>
      <c r="O169" s="242">
        <f t="shared" si="39"/>
        <v>0</v>
      </c>
      <c r="P169" s="1"/>
    </row>
    <row r="170" spans="1:16">
      <c r="A170" s="240"/>
      <c r="B170" s="334"/>
      <c r="C170" s="240"/>
      <c r="D170" s="241"/>
      <c r="E170" s="242"/>
      <c r="F170" s="242">
        <f t="shared" si="34"/>
        <v>0</v>
      </c>
      <c r="G170" s="241"/>
      <c r="H170" s="242"/>
      <c r="I170" s="242">
        <f t="shared" si="35"/>
        <v>0</v>
      </c>
      <c r="J170" s="240"/>
      <c r="K170" s="241">
        <f t="shared" si="36"/>
        <v>0</v>
      </c>
      <c r="L170" s="240"/>
      <c r="M170" s="242">
        <f t="shared" si="37"/>
        <v>0</v>
      </c>
      <c r="N170" s="242">
        <f t="shared" si="38"/>
        <v>0</v>
      </c>
      <c r="O170" s="242">
        <f t="shared" si="39"/>
        <v>0</v>
      </c>
      <c r="P170" s="1"/>
    </row>
    <row r="171" spans="1:16">
      <c r="A171" s="240"/>
      <c r="B171" s="334"/>
      <c r="C171" s="240"/>
      <c r="D171" s="241"/>
      <c r="E171" s="242"/>
      <c r="F171" s="242">
        <f t="shared" si="34"/>
        <v>0</v>
      </c>
      <c r="G171" s="241"/>
      <c r="H171" s="242"/>
      <c r="I171" s="242">
        <f>H171*G171</f>
        <v>0</v>
      </c>
      <c r="J171" s="240"/>
      <c r="K171" s="241">
        <f>G171*J171</f>
        <v>0</v>
      </c>
      <c r="L171" s="240"/>
      <c r="M171" s="242">
        <f t="shared" si="37"/>
        <v>0</v>
      </c>
      <c r="N171" s="242">
        <f t="shared" si="38"/>
        <v>0</v>
      </c>
      <c r="O171" s="242">
        <f t="shared" si="39"/>
        <v>0</v>
      </c>
      <c r="P171" s="1"/>
    </row>
    <row r="172" spans="1:16" ht="12" thickBot="1">
      <c r="A172" s="243" t="s">
        <v>215</v>
      </c>
      <c r="B172" s="243"/>
      <c r="C172" s="316"/>
      <c r="D172" s="313">
        <f>SUM(D155:D171)</f>
        <v>0</v>
      </c>
      <c r="E172" s="335"/>
      <c r="F172" s="335">
        <f>SUM(F155:F171)</f>
        <v>0</v>
      </c>
      <c r="G172" s="313">
        <f>SUM(G155:G171)</f>
        <v>0</v>
      </c>
      <c r="H172" s="335"/>
      <c r="I172" s="335">
        <f>SUM(I155:I171)</f>
        <v>0</v>
      </c>
      <c r="J172" s="316"/>
      <c r="K172" s="336">
        <f>SUM(K155:K171)</f>
        <v>0</v>
      </c>
      <c r="L172" s="316"/>
      <c r="M172" s="335"/>
      <c r="N172" s="337">
        <f>SUM(N155:N171)</f>
        <v>0</v>
      </c>
      <c r="O172" s="250">
        <f>SUM(O155:O171)</f>
        <v>0</v>
      </c>
      <c r="P172" s="1"/>
    </row>
    <row r="173" spans="1:16" ht="12" thickTop="1">
      <c r="A173" s="282" t="s">
        <v>224</v>
      </c>
      <c r="B173" s="338"/>
      <c r="C173" s="284"/>
      <c r="D173" s="285"/>
      <c r="E173" s="286"/>
      <c r="F173" s="286">
        <f>F179</f>
        <v>0</v>
      </c>
      <c r="G173" s="285"/>
      <c r="H173" s="287"/>
      <c r="I173" s="286">
        <f>I179</f>
        <v>0</v>
      </c>
      <c r="J173" s="288"/>
      <c r="K173" s="285"/>
      <c r="L173" s="288"/>
      <c r="M173" s="287"/>
      <c r="N173" s="286">
        <f>N179</f>
        <v>0</v>
      </c>
      <c r="O173" s="289">
        <f>O179</f>
        <v>0</v>
      </c>
      <c r="P173" s="1"/>
    </row>
    <row r="174" spans="1:16">
      <c r="A174" s="339"/>
      <c r="B174" s="340"/>
      <c r="C174" s="341"/>
      <c r="D174" s="342"/>
      <c r="E174" s="343"/>
      <c r="F174" s="343">
        <f>E174*D174</f>
        <v>0</v>
      </c>
      <c r="G174" s="342"/>
      <c r="H174" s="344"/>
      <c r="I174" s="343">
        <f>H174*G174</f>
        <v>0</v>
      </c>
      <c r="J174" s="345"/>
      <c r="K174" s="342">
        <f>G174*J174</f>
        <v>0</v>
      </c>
      <c r="L174" s="345"/>
      <c r="M174" s="344">
        <f>H174*L174</f>
        <v>0</v>
      </c>
      <c r="N174" s="343">
        <f>K174*M174</f>
        <v>0</v>
      </c>
      <c r="O174" s="343">
        <f>H174*K174</f>
        <v>0</v>
      </c>
      <c r="P174" s="1"/>
    </row>
    <row r="175" spans="1:16">
      <c r="A175" s="339"/>
      <c r="B175" s="340"/>
      <c r="C175" s="341"/>
      <c r="D175" s="342"/>
      <c r="E175" s="343"/>
      <c r="F175" s="343">
        <f>E175*D175</f>
        <v>0</v>
      </c>
      <c r="G175" s="342"/>
      <c r="H175" s="344"/>
      <c r="I175" s="343">
        <f>H175*G175</f>
        <v>0</v>
      </c>
      <c r="J175" s="345"/>
      <c r="K175" s="342">
        <f>G175*J175</f>
        <v>0</v>
      </c>
      <c r="L175" s="345"/>
      <c r="M175" s="344">
        <f>H175*L175</f>
        <v>0</v>
      </c>
      <c r="N175" s="343">
        <f>K175*M175</f>
        <v>0</v>
      </c>
      <c r="O175" s="343">
        <f>H175*K175</f>
        <v>0</v>
      </c>
      <c r="P175" s="1"/>
    </row>
    <row r="176" spans="1:16">
      <c r="A176" s="339"/>
      <c r="B176" s="340"/>
      <c r="C176" s="341"/>
      <c r="D176" s="342"/>
      <c r="E176" s="343"/>
      <c r="F176" s="343">
        <f>E176*D176</f>
        <v>0</v>
      </c>
      <c r="G176" s="342"/>
      <c r="H176" s="344"/>
      <c r="I176" s="343">
        <f>H176*G176</f>
        <v>0</v>
      </c>
      <c r="J176" s="345"/>
      <c r="K176" s="342">
        <f>G176*J176</f>
        <v>0</v>
      </c>
      <c r="L176" s="345"/>
      <c r="M176" s="344">
        <f>H176*L176</f>
        <v>0</v>
      </c>
      <c r="N176" s="343">
        <f>K176*M176</f>
        <v>0</v>
      </c>
      <c r="O176" s="343">
        <f>H176*K176</f>
        <v>0</v>
      </c>
      <c r="P176" s="1"/>
    </row>
    <row r="177" spans="1:16">
      <c r="A177" s="339"/>
      <c r="B177" s="340"/>
      <c r="C177" s="341"/>
      <c r="D177" s="342"/>
      <c r="E177" s="343"/>
      <c r="F177" s="343">
        <f>E177*D177</f>
        <v>0</v>
      </c>
      <c r="G177" s="342"/>
      <c r="H177" s="344"/>
      <c r="I177" s="343">
        <f>H177*G177</f>
        <v>0</v>
      </c>
      <c r="J177" s="345"/>
      <c r="K177" s="342">
        <f>G177*J177</f>
        <v>0</v>
      </c>
      <c r="L177" s="345"/>
      <c r="M177" s="344">
        <f>H177*L177</f>
        <v>0</v>
      </c>
      <c r="N177" s="343">
        <f>K177*M177</f>
        <v>0</v>
      </c>
      <c r="O177" s="343">
        <f>H177*K177</f>
        <v>0</v>
      </c>
      <c r="P177" s="1"/>
    </row>
    <row r="178" spans="1:16">
      <c r="A178" s="339"/>
      <c r="B178" s="340"/>
      <c r="C178" s="341"/>
      <c r="D178" s="342"/>
      <c r="E178" s="343"/>
      <c r="F178" s="343">
        <f>E178*D178</f>
        <v>0</v>
      </c>
      <c r="G178" s="342"/>
      <c r="H178" s="344"/>
      <c r="I178" s="343">
        <f>H178*G178</f>
        <v>0</v>
      </c>
      <c r="J178" s="345"/>
      <c r="K178" s="342">
        <f>G178*J178</f>
        <v>0</v>
      </c>
      <c r="L178" s="345"/>
      <c r="M178" s="344">
        <f>H178*L178</f>
        <v>0</v>
      </c>
      <c r="N178" s="343">
        <f>K178*M178</f>
        <v>0</v>
      </c>
      <c r="O178" s="343">
        <f>H178*K178</f>
        <v>0</v>
      </c>
      <c r="P178" s="1"/>
    </row>
    <row r="179" spans="1:16" ht="12" thickBot="1">
      <c r="A179" s="243" t="s">
        <v>210</v>
      </c>
      <c r="B179" s="346"/>
      <c r="C179" s="316"/>
      <c r="D179" s="313">
        <f>SUM(D174:D178)</f>
        <v>0</v>
      </c>
      <c r="E179" s="335"/>
      <c r="F179" s="335">
        <f>SUM(F174:F178)</f>
        <v>0</v>
      </c>
      <c r="G179" s="313">
        <f>SUM(G174:G178)</f>
        <v>0</v>
      </c>
      <c r="H179" s="335"/>
      <c r="I179" s="335">
        <f>SUM(I174:I178)</f>
        <v>0</v>
      </c>
      <c r="J179" s="316"/>
      <c r="K179" s="336">
        <f>SUM(K174:K178)</f>
        <v>0</v>
      </c>
      <c r="L179" s="316"/>
      <c r="M179" s="335"/>
      <c r="N179" s="337">
        <f>SUM(N174:N178)</f>
        <v>0</v>
      </c>
      <c r="O179" s="250">
        <f>SUM(O174:O178)</f>
        <v>0</v>
      </c>
      <c r="P179" s="1"/>
    </row>
    <row r="180" spans="1:16" s="1" customFormat="1" ht="32.25" customHeight="1" thickTop="1"/>
    <row r="181" spans="1:16">
      <c r="P181" s="1"/>
    </row>
    <row r="182" spans="1:16">
      <c r="P182" s="1"/>
    </row>
  </sheetData>
  <sheetProtection algorithmName="SHA-512" hashValue="wFJsL32qEUFI16s+DEHIMxFy8B+A7rB6tvA9xpkyo4lprgfdK3LIEIeJYhnVHup2GwqdmuNFkqy+kMKV4hPbYw==" saltValue="11YlyMCofeHnClhaCSyPTQ==" spinCount="100000" sheet="1" objects="1" scenarios="1" selectLockedCells="1"/>
  <dataConsolidate link="1"/>
  <mergeCells count="13">
    <mergeCell ref="A8:B8"/>
    <mergeCell ref="A1:P1"/>
    <mergeCell ref="A2:P2"/>
    <mergeCell ref="A3:P3"/>
    <mergeCell ref="B5:G5"/>
    <mergeCell ref="B6:G6"/>
    <mergeCell ref="A10:A13"/>
    <mergeCell ref="B10:B13"/>
    <mergeCell ref="D10:F10"/>
    <mergeCell ref="G10:I10"/>
    <mergeCell ref="J10:O10"/>
    <mergeCell ref="J11:K11"/>
    <mergeCell ref="L11:M11"/>
  </mergeCells>
  <pageMargins left="2.9166666666666668E-3" right="0.7" top="2.9166666666666668E-3" bottom="0.75" header="0.3" footer="0.3"/>
  <pageSetup scale="41"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B276-081C-457D-BF59-304BEA18AD91}">
  <sheetPr>
    <outlinePr summaryBelow="0"/>
    <pageSetUpPr fitToPage="1"/>
  </sheetPr>
  <dimension ref="A1:XEN538"/>
  <sheetViews>
    <sheetView showGridLines="0" topLeftCell="A13" zoomScale="80" zoomScaleNormal="80" zoomScalePageLayoutView="125" workbookViewId="0">
      <pane xSplit="5" ySplit="5" topLeftCell="F18" activePane="bottomRight" state="frozen"/>
      <selection activeCell="A13" sqref="A13"/>
      <selection pane="topRight" activeCell="F13" sqref="F13"/>
      <selection pane="bottomLeft" activeCell="A18" sqref="A18"/>
      <selection pane="bottomRight" activeCell="G25" sqref="G25"/>
    </sheetView>
  </sheetViews>
  <sheetFormatPr baseColWidth="10" defaultColWidth="0" defaultRowHeight="0.75" customHeight="1" outlineLevelRow="4"/>
  <cols>
    <col min="1" max="4" width="4.42578125" style="531" customWidth="1"/>
    <col min="5" max="5" width="72.7109375" style="537" customWidth="1"/>
    <col min="6" max="6" width="30.42578125" style="2" customWidth="1"/>
    <col min="7" max="7" width="30.85546875" style="2" customWidth="1"/>
    <col min="8" max="8" width="31.85546875" style="2" customWidth="1"/>
    <col min="9" max="9" width="30.7109375" style="2" customWidth="1"/>
    <col min="10" max="10" width="29.42578125" style="2" customWidth="1"/>
    <col min="11" max="11" width="30.42578125" style="2" customWidth="1"/>
    <col min="12" max="12" width="29.7109375" style="2" customWidth="1"/>
    <col min="13" max="13" width="31.42578125" style="2" customWidth="1"/>
    <col min="14" max="14" width="30.7109375" style="2" customWidth="1"/>
    <col min="15" max="15" width="28.140625" style="2" customWidth="1"/>
    <col min="16" max="16" width="11.42578125" style="1" customWidth="1"/>
    <col min="17" max="16368" width="11.42578125" style="2" hidden="1"/>
    <col min="16369" max="16384" width="17.42578125" style="2" hidden="1"/>
  </cols>
  <sheetData>
    <row r="1" spans="1:15" ht="11.25">
      <c r="A1" s="347"/>
      <c r="B1" s="347"/>
      <c r="C1" s="347"/>
      <c r="D1" s="714" t="s">
        <v>178</v>
      </c>
      <c r="E1" s="714"/>
      <c r="F1" s="714"/>
      <c r="G1" s="714"/>
      <c r="H1" s="714"/>
      <c r="I1" s="714"/>
      <c r="J1" s="714"/>
      <c r="K1" s="714"/>
      <c r="L1" s="714"/>
      <c r="M1" s="714"/>
      <c r="N1" s="714"/>
      <c r="O1" s="348"/>
    </row>
    <row r="2" spans="1:15" ht="11.25">
      <c r="A2" s="347"/>
      <c r="B2" s="347"/>
      <c r="C2" s="347"/>
      <c r="D2" s="714" t="s">
        <v>38</v>
      </c>
      <c r="E2" s="714"/>
      <c r="F2" s="714"/>
      <c r="G2" s="714"/>
      <c r="H2" s="714"/>
      <c r="I2" s="714"/>
      <c r="J2" s="714"/>
      <c r="K2" s="714"/>
      <c r="L2" s="714"/>
      <c r="M2" s="714"/>
      <c r="N2" s="714"/>
      <c r="O2" s="348"/>
    </row>
    <row r="3" spans="1:15" ht="11.25">
      <c r="A3" s="347"/>
      <c r="B3" s="347"/>
      <c r="C3" s="347"/>
      <c r="D3" s="714" t="s">
        <v>225</v>
      </c>
      <c r="E3" s="714"/>
      <c r="F3" s="714"/>
      <c r="G3" s="714"/>
      <c r="H3" s="714"/>
      <c r="I3" s="714"/>
      <c r="J3" s="714"/>
      <c r="K3" s="714"/>
      <c r="L3" s="714"/>
      <c r="M3" s="714"/>
      <c r="N3" s="714"/>
      <c r="O3" s="348"/>
    </row>
    <row r="4" spans="1:15" ht="11.25">
      <c r="A4" s="347"/>
      <c r="B4" s="347"/>
      <c r="C4" s="347"/>
      <c r="D4" s="347"/>
      <c r="E4" s="349"/>
      <c r="F4" s="1"/>
      <c r="G4" s="1"/>
      <c r="H4" s="1"/>
      <c r="I4" s="1"/>
      <c r="J4" s="1"/>
      <c r="K4" s="1"/>
      <c r="L4" s="1"/>
      <c r="M4" s="1"/>
      <c r="N4" s="1"/>
      <c r="O4" s="1"/>
    </row>
    <row r="5" spans="1:15" ht="11.25">
      <c r="A5" s="715" t="s">
        <v>33</v>
      </c>
      <c r="B5" s="716"/>
      <c r="C5" s="716"/>
      <c r="D5" s="717"/>
      <c r="E5" s="680" t="s">
        <v>176</v>
      </c>
      <c r="F5" s="680"/>
      <c r="G5" s="680"/>
      <c r="H5" s="1"/>
      <c r="I5" s="1"/>
      <c r="J5" s="1"/>
      <c r="K5" s="1"/>
      <c r="L5" s="1"/>
      <c r="M5" s="1"/>
      <c r="N5" s="1"/>
      <c r="O5" s="1"/>
    </row>
    <row r="6" spans="1:15" ht="11.25">
      <c r="A6" s="718" t="s">
        <v>47</v>
      </c>
      <c r="B6" s="719"/>
      <c r="C6" s="719"/>
      <c r="D6" s="720"/>
      <c r="E6" s="721" t="str">
        <f>IFERROR(VLOOKUP(E5,[2]DESPLEGABLES!A1:B197,2,FALSE),"")</f>
        <v>UNIDAD ADMINISTRATIVA ESPECIAL COMISION DE REGULACION DE COMUNICACIONES</v>
      </c>
      <c r="F6" s="722"/>
      <c r="G6" s="723"/>
      <c r="I6" s="1"/>
      <c r="J6" s="1"/>
      <c r="K6" s="1"/>
      <c r="L6" s="1"/>
      <c r="M6" s="1"/>
      <c r="N6" s="1"/>
      <c r="O6" s="1"/>
    </row>
    <row r="7" spans="1:15" ht="11.25">
      <c r="A7" s="347"/>
      <c r="B7" s="347"/>
      <c r="C7" s="347"/>
      <c r="D7" s="350"/>
      <c r="E7" s="349"/>
      <c r="F7" s="1"/>
      <c r="G7" s="1"/>
      <c r="H7" s="1"/>
      <c r="I7" s="1"/>
      <c r="J7" s="1"/>
      <c r="K7" s="1"/>
      <c r="L7" s="1"/>
      <c r="M7" s="1"/>
      <c r="N7" s="1"/>
      <c r="O7" s="1"/>
    </row>
    <row r="8" spans="1:15" ht="11.25">
      <c r="A8" s="347"/>
      <c r="B8" s="701" t="s">
        <v>226</v>
      </c>
      <c r="C8" s="701"/>
      <c r="D8" s="701"/>
      <c r="E8" s="701"/>
      <c r="F8" s="701"/>
      <c r="G8" s="351">
        <v>2022</v>
      </c>
      <c r="H8" s="1"/>
      <c r="I8" s="1"/>
      <c r="J8" s="1"/>
      <c r="K8" s="1"/>
      <c r="L8" s="1"/>
      <c r="M8" s="1"/>
      <c r="N8" s="1"/>
      <c r="O8" s="1"/>
    </row>
    <row r="9" spans="1:15" ht="11.25">
      <c r="A9" s="347"/>
      <c r="B9" s="347"/>
      <c r="C9" s="347"/>
      <c r="D9" s="347"/>
      <c r="E9" s="349"/>
      <c r="F9" s="1"/>
      <c r="G9" s="1"/>
      <c r="H9" s="1"/>
      <c r="I9" s="1"/>
      <c r="J9" s="1"/>
      <c r="K9" s="1"/>
      <c r="L9" s="1"/>
      <c r="M9" s="1"/>
      <c r="N9" s="1"/>
      <c r="O9" s="1"/>
    </row>
    <row r="10" spans="1:15" ht="11.25">
      <c r="A10" s="347"/>
      <c r="B10" s="347"/>
      <c r="C10" s="347"/>
      <c r="D10" s="347"/>
      <c r="E10" s="349"/>
      <c r="F10" s="1"/>
      <c r="G10" s="1"/>
      <c r="H10" s="1"/>
      <c r="I10" s="1"/>
      <c r="J10" s="1"/>
      <c r="K10" s="1"/>
      <c r="L10" s="1"/>
      <c r="M10" s="1"/>
      <c r="N10" s="1"/>
      <c r="O10" s="1"/>
    </row>
    <row r="11" spans="1:15" ht="11.25">
      <c r="A11" s="347"/>
      <c r="B11" s="347"/>
      <c r="C11" s="347"/>
      <c r="D11" s="347"/>
      <c r="E11" s="349"/>
      <c r="F11" s="1"/>
      <c r="G11" s="155" t="s">
        <v>166</v>
      </c>
      <c r="H11" s="1"/>
      <c r="I11" s="1"/>
      <c r="J11" s="1"/>
      <c r="K11" s="1"/>
      <c r="L11" s="1"/>
      <c r="M11" s="1"/>
      <c r="N11" s="1"/>
      <c r="O11" s="1"/>
    </row>
    <row r="12" spans="1:15" ht="12" thickBot="1">
      <c r="A12" s="347"/>
      <c r="B12" s="347"/>
      <c r="C12" s="347"/>
      <c r="D12" s="347"/>
      <c r="E12" s="349"/>
      <c r="F12" s="1"/>
      <c r="G12" s="1"/>
      <c r="H12" s="1"/>
      <c r="I12" s="1"/>
      <c r="J12" s="1"/>
      <c r="K12" s="1"/>
      <c r="L12" s="1"/>
      <c r="M12" s="1"/>
      <c r="N12" s="1"/>
      <c r="O12" s="1"/>
    </row>
    <row r="13" spans="1:15" ht="12.75" thickTop="1" thickBot="1">
      <c r="A13" s="702" t="s">
        <v>227</v>
      </c>
      <c r="B13" s="703"/>
      <c r="C13" s="703"/>
      <c r="D13" s="703"/>
      <c r="E13" s="704" t="s">
        <v>30</v>
      </c>
      <c r="F13" s="707" t="s">
        <v>228</v>
      </c>
      <c r="G13" s="708"/>
      <c r="H13" s="709"/>
      <c r="I13" s="710" t="s">
        <v>229</v>
      </c>
      <c r="J13" s="710"/>
      <c r="K13" s="710"/>
      <c r="L13" s="711" t="s">
        <v>230</v>
      </c>
      <c r="M13" s="712"/>
      <c r="N13" s="713"/>
      <c r="O13" s="691" t="s">
        <v>231</v>
      </c>
    </row>
    <row r="14" spans="1:15" ht="21.75" customHeight="1" thickBot="1">
      <c r="A14" s="694" t="s">
        <v>232</v>
      </c>
      <c r="B14" s="696" t="s">
        <v>233</v>
      </c>
      <c r="C14" s="696" t="s">
        <v>234</v>
      </c>
      <c r="D14" s="696" t="s">
        <v>235</v>
      </c>
      <c r="E14" s="705"/>
      <c r="F14" s="352" t="s">
        <v>236</v>
      </c>
      <c r="G14" s="352" t="s">
        <v>237</v>
      </c>
      <c r="H14" s="352" t="s">
        <v>238</v>
      </c>
      <c r="I14" s="352" t="s">
        <v>236</v>
      </c>
      <c r="J14" s="352" t="s">
        <v>237</v>
      </c>
      <c r="K14" s="352" t="s">
        <v>238</v>
      </c>
      <c r="L14" s="352" t="s">
        <v>236</v>
      </c>
      <c r="M14" s="352" t="s">
        <v>237</v>
      </c>
      <c r="N14" s="353" t="s">
        <v>238</v>
      </c>
      <c r="O14" s="692"/>
    </row>
    <row r="15" spans="1:15" ht="18" customHeight="1" thickBot="1">
      <c r="A15" s="695"/>
      <c r="B15" s="697"/>
      <c r="C15" s="697"/>
      <c r="D15" s="697"/>
      <c r="E15" s="706"/>
      <c r="F15" s="354">
        <v>1</v>
      </c>
      <c r="G15" s="354">
        <v>2</v>
      </c>
      <c r="H15" s="354" t="s">
        <v>239</v>
      </c>
      <c r="I15" s="354">
        <v>4</v>
      </c>
      <c r="J15" s="354">
        <v>5</v>
      </c>
      <c r="K15" s="354" t="s">
        <v>240</v>
      </c>
      <c r="L15" s="354">
        <v>7</v>
      </c>
      <c r="M15" s="354">
        <v>8</v>
      </c>
      <c r="N15" s="355" t="s">
        <v>241</v>
      </c>
      <c r="O15" s="693"/>
    </row>
    <row r="16" spans="1:15" ht="12.75" thickTop="1" thickBot="1">
      <c r="A16" s="356" t="s">
        <v>53</v>
      </c>
      <c r="B16" s="357"/>
      <c r="C16" s="357"/>
      <c r="D16" s="357"/>
      <c r="E16" s="31" t="s">
        <v>242</v>
      </c>
      <c r="F16" s="358">
        <f>F17+F23</f>
        <v>0</v>
      </c>
      <c r="G16" s="358">
        <f>G17+G23</f>
        <v>20343926000</v>
      </c>
      <c r="H16" s="358">
        <f>F16+G16</f>
        <v>20343926000</v>
      </c>
      <c r="I16" s="358">
        <f>I17+I23</f>
        <v>0</v>
      </c>
      <c r="J16" s="358">
        <f>J17+J23</f>
        <v>20143975000</v>
      </c>
      <c r="K16" s="358">
        <f>I16+J16</f>
        <v>20143975000</v>
      </c>
      <c r="L16" s="358">
        <f>L17+L23</f>
        <v>0</v>
      </c>
      <c r="M16" s="358">
        <f>M17+M23</f>
        <v>0</v>
      </c>
      <c r="N16" s="358">
        <f>L16+M16</f>
        <v>0</v>
      </c>
      <c r="O16" s="8"/>
    </row>
    <row r="17" spans="1:16" ht="12" outlineLevel="1" thickBot="1">
      <c r="A17" s="359" t="s">
        <v>53</v>
      </c>
      <c r="B17" s="359" t="s">
        <v>53</v>
      </c>
      <c r="C17" s="359"/>
      <c r="D17" s="359"/>
      <c r="E17" s="360" t="s">
        <v>243</v>
      </c>
      <c r="F17" s="361">
        <f>SUM(F18:F22)</f>
        <v>0</v>
      </c>
      <c r="G17" s="361">
        <f>SUM(G18:G22)</f>
        <v>20343926000</v>
      </c>
      <c r="H17" s="361">
        <f>F17+G17</f>
        <v>20343926000</v>
      </c>
      <c r="I17" s="361">
        <f>SUM(I18:I22)</f>
        <v>0</v>
      </c>
      <c r="J17" s="361">
        <f>SUM(J18:J22)</f>
        <v>20143975000</v>
      </c>
      <c r="K17" s="361">
        <f>I17+J17</f>
        <v>20143975000</v>
      </c>
      <c r="L17" s="361">
        <f>SUM(L18:L22)</f>
        <v>0</v>
      </c>
      <c r="M17" s="361">
        <f>SUM(M18:M22)</f>
        <v>0</v>
      </c>
      <c r="N17" s="361">
        <f>L17+M17</f>
        <v>0</v>
      </c>
      <c r="O17" s="362"/>
    </row>
    <row r="18" spans="1:16" s="371" customFormat="1" ht="11.25" outlineLevel="2">
      <c r="A18" s="363" t="s">
        <v>53</v>
      </c>
      <c r="B18" s="364" t="s">
        <v>53</v>
      </c>
      <c r="C18" s="365" t="s">
        <v>53</v>
      </c>
      <c r="D18" s="364"/>
      <c r="E18" s="366" t="s">
        <v>244</v>
      </c>
      <c r="F18" s="367"/>
      <c r="G18" s="367">
        <v>13359054000</v>
      </c>
      <c r="H18" s="368">
        <f t="shared" ref="H18:H47" si="0">F18+G18</f>
        <v>13359054000</v>
      </c>
      <c r="I18" s="367"/>
      <c r="J18" s="367">
        <v>13085902000</v>
      </c>
      <c r="K18" s="368">
        <f t="shared" ref="K18:K28" si="1">I18+J18</f>
        <v>13085902000</v>
      </c>
      <c r="L18" s="367"/>
      <c r="M18" s="367"/>
      <c r="N18" s="369">
        <f t="shared" ref="N18:N22" si="2">L18+M18</f>
        <v>0</v>
      </c>
      <c r="O18" s="370"/>
      <c r="P18" s="1"/>
    </row>
    <row r="19" spans="1:16" s="371" customFormat="1" ht="11.25" outlineLevel="2">
      <c r="A19" s="372" t="s">
        <v>53</v>
      </c>
      <c r="B19" s="373" t="s">
        <v>53</v>
      </c>
      <c r="C19" s="374" t="s">
        <v>54</v>
      </c>
      <c r="D19" s="373"/>
      <c r="E19" s="375" t="s">
        <v>245</v>
      </c>
      <c r="F19" s="376"/>
      <c r="G19" s="376">
        <v>4927809000</v>
      </c>
      <c r="H19" s="368">
        <f t="shared" si="0"/>
        <v>4927809000</v>
      </c>
      <c r="I19" s="376"/>
      <c r="J19" s="376">
        <v>4843689000</v>
      </c>
      <c r="K19" s="368">
        <f t="shared" si="1"/>
        <v>4843689000</v>
      </c>
      <c r="L19" s="376"/>
      <c r="M19" s="376"/>
      <c r="N19" s="369">
        <f t="shared" si="2"/>
        <v>0</v>
      </c>
      <c r="O19" s="377"/>
      <c r="P19" s="1"/>
    </row>
    <row r="20" spans="1:16" ht="11.25" outlineLevel="2">
      <c r="A20" s="364" t="s">
        <v>53</v>
      </c>
      <c r="B20" s="364" t="s">
        <v>53</v>
      </c>
      <c r="C20" s="364" t="s">
        <v>55</v>
      </c>
      <c r="D20" s="364"/>
      <c r="E20" s="375" t="s">
        <v>246</v>
      </c>
      <c r="F20" s="376"/>
      <c r="G20" s="376">
        <v>2057063000</v>
      </c>
      <c r="H20" s="368">
        <f t="shared" si="0"/>
        <v>2057063000</v>
      </c>
      <c r="I20" s="376"/>
      <c r="J20" s="376">
        <v>2214384000</v>
      </c>
      <c r="K20" s="368">
        <f t="shared" si="1"/>
        <v>2214384000</v>
      </c>
      <c r="L20" s="378"/>
      <c r="M20" s="378"/>
      <c r="N20" s="369">
        <f t="shared" si="2"/>
        <v>0</v>
      </c>
      <c r="O20" s="379"/>
    </row>
    <row r="21" spans="1:16" ht="11.25" outlineLevel="2">
      <c r="A21" s="373" t="s">
        <v>53</v>
      </c>
      <c r="B21" s="373" t="s">
        <v>53</v>
      </c>
      <c r="C21" s="373" t="s">
        <v>56</v>
      </c>
      <c r="D21" s="373"/>
      <c r="E21" s="375" t="s">
        <v>247</v>
      </c>
      <c r="F21" s="376"/>
      <c r="G21" s="376">
        <v>0</v>
      </c>
      <c r="H21" s="368">
        <f t="shared" si="0"/>
        <v>0</v>
      </c>
      <c r="I21" s="376"/>
      <c r="J21" s="376"/>
      <c r="K21" s="368">
        <f t="shared" si="1"/>
        <v>0</v>
      </c>
      <c r="L21" s="376"/>
      <c r="M21" s="376"/>
      <c r="N21" s="380">
        <f t="shared" si="2"/>
        <v>0</v>
      </c>
      <c r="O21" s="379"/>
    </row>
    <row r="22" spans="1:16" ht="12" outlineLevel="2" thickBot="1">
      <c r="A22" s="373" t="s">
        <v>53</v>
      </c>
      <c r="B22" s="373" t="s">
        <v>53</v>
      </c>
      <c r="C22" s="373" t="s">
        <v>57</v>
      </c>
      <c r="D22" s="373"/>
      <c r="E22" s="375" t="s">
        <v>248</v>
      </c>
      <c r="F22" s="376"/>
      <c r="G22" s="376"/>
      <c r="H22" s="368">
        <f>F22+G22</f>
        <v>0</v>
      </c>
      <c r="I22" s="376"/>
      <c r="J22" s="376"/>
      <c r="K22" s="368">
        <f t="shared" si="1"/>
        <v>0</v>
      </c>
      <c r="L22" s="376"/>
      <c r="M22" s="376"/>
      <c r="N22" s="369">
        <f t="shared" si="2"/>
        <v>0</v>
      </c>
      <c r="O22" s="379"/>
    </row>
    <row r="23" spans="1:16" ht="12" outlineLevel="1" thickBot="1">
      <c r="A23" s="359" t="s">
        <v>53</v>
      </c>
      <c r="B23" s="359" t="s">
        <v>54</v>
      </c>
      <c r="C23" s="359"/>
      <c r="D23" s="359"/>
      <c r="E23" s="360" t="s">
        <v>249</v>
      </c>
      <c r="F23" s="361">
        <f>SUM(F24:F28)</f>
        <v>0</v>
      </c>
      <c r="G23" s="361">
        <f>SUM(G24:G28)</f>
        <v>0</v>
      </c>
      <c r="H23" s="361">
        <f>G23+F23</f>
        <v>0</v>
      </c>
      <c r="I23" s="361">
        <f t="shared" ref="I23:J23" si="3">SUM(I24:I27)</f>
        <v>0</v>
      </c>
      <c r="J23" s="361">
        <f t="shared" si="3"/>
        <v>0</v>
      </c>
      <c r="K23" s="361">
        <f t="shared" si="1"/>
        <v>0</v>
      </c>
      <c r="L23" s="361">
        <f t="shared" ref="L23" si="4">SUM(L24:L27)</f>
        <v>0</v>
      </c>
      <c r="M23" s="361">
        <f>SUM(M24:M28)</f>
        <v>0</v>
      </c>
      <c r="N23" s="381">
        <f>M23+L23</f>
        <v>0</v>
      </c>
      <c r="O23" s="382"/>
    </row>
    <row r="24" spans="1:16" s="371" customFormat="1" ht="11.25" outlineLevel="2">
      <c r="A24" s="363" t="s">
        <v>53</v>
      </c>
      <c r="B24" s="364" t="s">
        <v>54</v>
      </c>
      <c r="C24" s="365" t="s">
        <v>53</v>
      </c>
      <c r="D24" s="364"/>
      <c r="E24" s="375" t="s">
        <v>244</v>
      </c>
      <c r="F24" s="367"/>
      <c r="G24" s="367"/>
      <c r="H24" s="383">
        <f t="shared" ref="H24:H32" si="5">F24+G24</f>
        <v>0</v>
      </c>
      <c r="I24" s="367"/>
      <c r="J24" s="367"/>
      <c r="K24" s="383">
        <f t="shared" si="1"/>
        <v>0</v>
      </c>
      <c r="L24" s="367"/>
      <c r="M24" s="367"/>
      <c r="N24" s="384">
        <f t="shared" ref="N24:N28" si="6">L24+M24</f>
        <v>0</v>
      </c>
      <c r="O24" s="385"/>
      <c r="P24" s="1"/>
    </row>
    <row r="25" spans="1:16" ht="11.25" outlineLevel="2">
      <c r="A25" s="372" t="s">
        <v>53</v>
      </c>
      <c r="B25" s="373" t="s">
        <v>54</v>
      </c>
      <c r="C25" s="374" t="s">
        <v>54</v>
      </c>
      <c r="D25" s="373"/>
      <c r="E25" s="375" t="s">
        <v>245</v>
      </c>
      <c r="F25" s="367"/>
      <c r="G25" s="367"/>
      <c r="H25" s="383">
        <f t="shared" si="5"/>
        <v>0</v>
      </c>
      <c r="I25" s="367"/>
      <c r="J25" s="367"/>
      <c r="K25" s="383">
        <f t="shared" si="1"/>
        <v>0</v>
      </c>
      <c r="L25" s="386"/>
      <c r="M25" s="386"/>
      <c r="N25" s="384">
        <f t="shared" si="6"/>
        <v>0</v>
      </c>
      <c r="O25" s="385"/>
    </row>
    <row r="26" spans="1:16" ht="11.25" outlineLevel="2">
      <c r="A26" s="364" t="s">
        <v>53</v>
      </c>
      <c r="B26" s="364" t="s">
        <v>54</v>
      </c>
      <c r="C26" s="364" t="s">
        <v>55</v>
      </c>
      <c r="D26" s="364"/>
      <c r="E26" s="375" t="s">
        <v>246</v>
      </c>
      <c r="F26" s="387"/>
      <c r="G26" s="387"/>
      <c r="H26" s="388">
        <f t="shared" si="5"/>
        <v>0</v>
      </c>
      <c r="I26" s="387"/>
      <c r="J26" s="387"/>
      <c r="K26" s="388">
        <f t="shared" si="1"/>
        <v>0</v>
      </c>
      <c r="L26" s="389"/>
      <c r="M26" s="389"/>
      <c r="N26" s="380">
        <f t="shared" si="6"/>
        <v>0</v>
      </c>
      <c r="O26" s="390"/>
    </row>
    <row r="27" spans="1:16" ht="11.25" outlineLevel="2">
      <c r="A27" s="373" t="s">
        <v>53</v>
      </c>
      <c r="B27" s="373" t="s">
        <v>54</v>
      </c>
      <c r="C27" s="373" t="s">
        <v>56</v>
      </c>
      <c r="D27" s="373"/>
      <c r="E27" s="375" t="s">
        <v>247</v>
      </c>
      <c r="F27" s="376"/>
      <c r="G27" s="376"/>
      <c r="H27" s="368">
        <f t="shared" si="5"/>
        <v>0</v>
      </c>
      <c r="I27" s="376"/>
      <c r="J27" s="376"/>
      <c r="K27" s="368">
        <f t="shared" si="1"/>
        <v>0</v>
      </c>
      <c r="L27" s="376"/>
      <c r="M27" s="376"/>
      <c r="N27" s="369">
        <f t="shared" si="6"/>
        <v>0</v>
      </c>
      <c r="O27" s="379"/>
    </row>
    <row r="28" spans="1:16" ht="12" outlineLevel="2" thickBot="1">
      <c r="A28" s="373" t="s">
        <v>53</v>
      </c>
      <c r="B28" s="373" t="s">
        <v>54</v>
      </c>
      <c r="C28" s="373" t="s">
        <v>57</v>
      </c>
      <c r="D28" s="373"/>
      <c r="E28" s="375" t="s">
        <v>248</v>
      </c>
      <c r="F28" s="376"/>
      <c r="G28" s="376"/>
      <c r="H28" s="368">
        <f t="shared" si="5"/>
        <v>0</v>
      </c>
      <c r="I28" s="376"/>
      <c r="J28" s="376"/>
      <c r="K28" s="368">
        <f t="shared" si="1"/>
        <v>0</v>
      </c>
      <c r="L28" s="376"/>
      <c r="M28" s="376"/>
      <c r="N28" s="369">
        <f t="shared" si="6"/>
        <v>0</v>
      </c>
      <c r="O28" s="390"/>
    </row>
    <row r="29" spans="1:16" ht="14.25" customHeight="1" thickTop="1" thickBot="1">
      <c r="A29" s="357" t="s">
        <v>54</v>
      </c>
      <c r="B29" s="357"/>
      <c r="C29" s="357"/>
      <c r="D29" s="357"/>
      <c r="E29" s="391" t="s">
        <v>250</v>
      </c>
      <c r="F29" s="392">
        <v>0</v>
      </c>
      <c r="G29" s="392">
        <v>3773663000</v>
      </c>
      <c r="H29" s="358">
        <f t="shared" si="5"/>
        <v>3773663000</v>
      </c>
      <c r="I29" s="392">
        <v>0</v>
      </c>
      <c r="J29" s="392">
        <v>4146529000</v>
      </c>
      <c r="K29" s="358">
        <f>I29+J29</f>
        <v>4146529000</v>
      </c>
      <c r="L29" s="392">
        <v>0</v>
      </c>
      <c r="M29" s="392">
        <v>264234748</v>
      </c>
      <c r="N29" s="358">
        <f>L29+M29</f>
        <v>264234748</v>
      </c>
      <c r="O29" s="393"/>
    </row>
    <row r="30" spans="1:16" ht="12.75" thickTop="1" thickBot="1">
      <c r="A30" s="357" t="s">
        <v>55</v>
      </c>
      <c r="B30" s="357"/>
      <c r="C30" s="357"/>
      <c r="D30" s="357"/>
      <c r="E30" s="394" t="s">
        <v>6</v>
      </c>
      <c r="F30" s="358">
        <f>+F31+F46+F49+F205+F323+F341+F342+F347+F351+F352+F395</f>
        <v>0</v>
      </c>
      <c r="G30" s="358">
        <f>+G31+G46+G49+G205+G323+G341+G342+G347+G351+G352+G395</f>
        <v>70000000</v>
      </c>
      <c r="H30" s="358">
        <f t="shared" si="5"/>
        <v>70000000</v>
      </c>
      <c r="I30" s="358">
        <f>+I31+I46+I49+I205+I323+I341+I342+I347+I351+I352+I395</f>
        <v>0</v>
      </c>
      <c r="J30" s="358">
        <f>+J31+J46+J49+J205+J323+J341+J342+J347+J351+J352+J395</f>
        <v>53275000</v>
      </c>
      <c r="K30" s="358">
        <f>I30+J30</f>
        <v>53275000</v>
      </c>
      <c r="L30" s="358">
        <f>+L31+L46+L49+L205+L323+L341+L342+L347+L351+L352+L395</f>
        <v>0</v>
      </c>
      <c r="M30" s="358">
        <f>+M31+M46+M49+M205+M323+M341+M342+M347+M351+M352+M395</f>
        <v>0</v>
      </c>
      <c r="N30" s="358">
        <f t="shared" ref="N30:N47" si="7">L30+M30</f>
        <v>0</v>
      </c>
      <c r="O30" s="393"/>
    </row>
    <row r="31" spans="1:16" ht="12" outlineLevel="1" thickBot="1">
      <c r="A31" s="359" t="s">
        <v>55</v>
      </c>
      <c r="B31" s="359" t="s">
        <v>53</v>
      </c>
      <c r="C31" s="359"/>
      <c r="D31" s="359"/>
      <c r="E31" s="360" t="s">
        <v>251</v>
      </c>
      <c r="F31" s="361">
        <f>F32+F36+F39+F41</f>
        <v>0</v>
      </c>
      <c r="G31" s="361">
        <f>G32+G36+G39+G41</f>
        <v>0</v>
      </c>
      <c r="H31" s="361">
        <f t="shared" si="5"/>
        <v>0</v>
      </c>
      <c r="I31" s="361">
        <f>I32+I36+I39+I41</f>
        <v>0</v>
      </c>
      <c r="J31" s="361">
        <f>J32+J36+J39+J41</f>
        <v>0</v>
      </c>
      <c r="K31" s="361">
        <f>I31+J31</f>
        <v>0</v>
      </c>
      <c r="L31" s="361">
        <f>L32+L36+L39+L41</f>
        <v>0</v>
      </c>
      <c r="M31" s="361">
        <f>M32+M36+M39+M41</f>
        <v>0</v>
      </c>
      <c r="N31" s="381">
        <f t="shared" si="7"/>
        <v>0</v>
      </c>
      <c r="O31" s="382"/>
    </row>
    <row r="32" spans="1:16" ht="11.25" outlineLevel="2">
      <c r="A32" s="373" t="s">
        <v>55</v>
      </c>
      <c r="B32" s="373" t="s">
        <v>53</v>
      </c>
      <c r="C32" s="373" t="s">
        <v>53</v>
      </c>
      <c r="D32" s="373"/>
      <c r="E32" s="375" t="s">
        <v>252</v>
      </c>
      <c r="F32" s="368">
        <f>SUM(F33:F35)</f>
        <v>0</v>
      </c>
      <c r="G32" s="368">
        <f>SUM(G33:G35)</f>
        <v>0</v>
      </c>
      <c r="H32" s="368">
        <f t="shared" si="5"/>
        <v>0</v>
      </c>
      <c r="I32" s="368">
        <f>SUM(I33:I35)</f>
        <v>0</v>
      </c>
      <c r="J32" s="368">
        <f>SUM(J33:J35)</f>
        <v>0</v>
      </c>
      <c r="K32" s="368">
        <f>I32+J32</f>
        <v>0</v>
      </c>
      <c r="L32" s="368">
        <f>SUM(L33:L35)</f>
        <v>0</v>
      </c>
      <c r="M32" s="368">
        <f>SUM(M33:M35)</f>
        <v>0</v>
      </c>
      <c r="N32" s="369">
        <f t="shared" si="7"/>
        <v>0</v>
      </c>
      <c r="O32" s="395"/>
    </row>
    <row r="33" spans="1:16" s="401" customFormat="1" ht="22.5" outlineLevel="3">
      <c r="A33" s="146" t="s">
        <v>55</v>
      </c>
      <c r="B33" s="146" t="s">
        <v>53</v>
      </c>
      <c r="C33" s="146" t="s">
        <v>53</v>
      </c>
      <c r="D33" s="146" t="s">
        <v>253</v>
      </c>
      <c r="E33" s="396" t="s">
        <v>254</v>
      </c>
      <c r="F33" s="397"/>
      <c r="G33" s="397"/>
      <c r="H33" s="398">
        <f t="shared" si="0"/>
        <v>0</v>
      </c>
      <c r="I33" s="397"/>
      <c r="J33" s="397"/>
      <c r="K33" s="398">
        <f t="shared" ref="K33:K47" si="8">I33+J33</f>
        <v>0</v>
      </c>
      <c r="L33" s="397"/>
      <c r="M33" s="397"/>
      <c r="N33" s="399">
        <f t="shared" si="7"/>
        <v>0</v>
      </c>
      <c r="O33" s="142"/>
      <c r="P33" s="400"/>
    </row>
    <row r="34" spans="1:16" s="404" customFormat="1" ht="11.25" outlineLevel="3">
      <c r="A34" s="402" t="s">
        <v>55</v>
      </c>
      <c r="B34" s="402" t="s">
        <v>53</v>
      </c>
      <c r="C34" s="402" t="s">
        <v>53</v>
      </c>
      <c r="D34" s="402" t="s">
        <v>255</v>
      </c>
      <c r="E34" s="396" t="s">
        <v>256</v>
      </c>
      <c r="F34" s="397"/>
      <c r="G34" s="397"/>
      <c r="H34" s="398">
        <f>F34+G34</f>
        <v>0</v>
      </c>
      <c r="I34" s="397"/>
      <c r="J34" s="397"/>
      <c r="K34" s="398">
        <f t="shared" si="8"/>
        <v>0</v>
      </c>
      <c r="L34" s="397"/>
      <c r="M34" s="397"/>
      <c r="N34" s="399">
        <f t="shared" si="7"/>
        <v>0</v>
      </c>
      <c r="O34" s="403"/>
      <c r="P34" s="1"/>
    </row>
    <row r="35" spans="1:16" s="404" customFormat="1" ht="11.25" outlineLevel="3">
      <c r="A35" s="402" t="s">
        <v>55</v>
      </c>
      <c r="B35" s="402" t="s">
        <v>53</v>
      </c>
      <c r="C35" s="402" t="s">
        <v>53</v>
      </c>
      <c r="D35" s="402"/>
      <c r="E35" s="3"/>
      <c r="F35" s="397"/>
      <c r="G35" s="397"/>
      <c r="H35" s="398">
        <f>F35+G35</f>
        <v>0</v>
      </c>
      <c r="I35" s="397"/>
      <c r="J35" s="397"/>
      <c r="K35" s="398">
        <f t="shared" si="8"/>
        <v>0</v>
      </c>
      <c r="L35" s="397"/>
      <c r="M35" s="397"/>
      <c r="N35" s="399">
        <f t="shared" si="7"/>
        <v>0</v>
      </c>
      <c r="O35" s="403"/>
      <c r="P35" s="1"/>
    </row>
    <row r="36" spans="1:16" ht="11.25" outlineLevel="2">
      <c r="A36" s="373" t="s">
        <v>55</v>
      </c>
      <c r="B36" s="373" t="s">
        <v>53</v>
      </c>
      <c r="C36" s="373" t="s">
        <v>54</v>
      </c>
      <c r="D36" s="373"/>
      <c r="E36" s="375" t="s">
        <v>257</v>
      </c>
      <c r="F36" s="368">
        <f>SUM(F37:F38)</f>
        <v>0</v>
      </c>
      <c r="G36" s="368">
        <f>SUM(G37:G38)</f>
        <v>0</v>
      </c>
      <c r="H36" s="368">
        <f>F36+G36</f>
        <v>0</v>
      </c>
      <c r="I36" s="368">
        <f>SUM(I37:I38)</f>
        <v>0</v>
      </c>
      <c r="J36" s="368">
        <f>SUM(J37:J38)</f>
        <v>0</v>
      </c>
      <c r="K36" s="368">
        <f t="shared" si="8"/>
        <v>0</v>
      </c>
      <c r="L36" s="368">
        <f>SUM(L37:L38)</f>
        <v>0</v>
      </c>
      <c r="M36" s="368">
        <f>SUM(M37:M38)</f>
        <v>0</v>
      </c>
      <c r="N36" s="369">
        <f t="shared" si="7"/>
        <v>0</v>
      </c>
      <c r="O36" s="405"/>
    </row>
    <row r="37" spans="1:16" s="404" customFormat="1" ht="22.5" outlineLevel="3">
      <c r="A37" s="146" t="s">
        <v>55</v>
      </c>
      <c r="B37" s="146" t="s">
        <v>53</v>
      </c>
      <c r="C37" s="146" t="s">
        <v>54</v>
      </c>
      <c r="D37" s="146" t="s">
        <v>253</v>
      </c>
      <c r="E37" s="396" t="s">
        <v>258</v>
      </c>
      <c r="F37" s="397"/>
      <c r="G37" s="397"/>
      <c r="H37" s="398">
        <f t="shared" ref="H37" si="9">F37+G37</f>
        <v>0</v>
      </c>
      <c r="I37" s="397"/>
      <c r="J37" s="397"/>
      <c r="K37" s="398">
        <f t="shared" si="8"/>
        <v>0</v>
      </c>
      <c r="L37" s="397"/>
      <c r="M37" s="397"/>
      <c r="N37" s="406">
        <f t="shared" si="7"/>
        <v>0</v>
      </c>
      <c r="O37" s="407"/>
      <c r="P37" s="1"/>
    </row>
    <row r="38" spans="1:16" s="404" customFormat="1" ht="11.25" outlineLevel="3">
      <c r="A38" s="146" t="s">
        <v>55</v>
      </c>
      <c r="B38" s="146" t="s">
        <v>53</v>
      </c>
      <c r="C38" s="146" t="s">
        <v>54</v>
      </c>
      <c r="D38" s="146"/>
      <c r="E38" s="3"/>
      <c r="F38" s="397"/>
      <c r="G38" s="397"/>
      <c r="H38" s="398">
        <f t="shared" si="0"/>
        <v>0</v>
      </c>
      <c r="I38" s="397"/>
      <c r="J38" s="397"/>
      <c r="K38" s="398">
        <f t="shared" si="8"/>
        <v>0</v>
      </c>
      <c r="L38" s="397"/>
      <c r="M38" s="397"/>
      <c r="N38" s="406">
        <f t="shared" si="7"/>
        <v>0</v>
      </c>
      <c r="O38" s="407"/>
      <c r="P38" s="1"/>
    </row>
    <row r="39" spans="1:16" ht="11.25" outlineLevel="2">
      <c r="A39" s="373" t="s">
        <v>55</v>
      </c>
      <c r="B39" s="373" t="s">
        <v>53</v>
      </c>
      <c r="C39" s="373" t="s">
        <v>55</v>
      </c>
      <c r="D39" s="373"/>
      <c r="E39" s="375" t="s">
        <v>259</v>
      </c>
      <c r="F39" s="368">
        <f>F40</f>
        <v>0</v>
      </c>
      <c r="G39" s="368">
        <f>G40</f>
        <v>0</v>
      </c>
      <c r="H39" s="368">
        <f>F39+G39</f>
        <v>0</v>
      </c>
      <c r="I39" s="368">
        <f>I40</f>
        <v>0</v>
      </c>
      <c r="J39" s="368">
        <f>J40</f>
        <v>0</v>
      </c>
      <c r="K39" s="368">
        <f t="shared" si="8"/>
        <v>0</v>
      </c>
      <c r="L39" s="368">
        <f>L40</f>
        <v>0</v>
      </c>
      <c r="M39" s="368">
        <f>M40</f>
        <v>0</v>
      </c>
      <c r="N39" s="369">
        <f>L39+M39</f>
        <v>0</v>
      </c>
      <c r="O39" s="405"/>
    </row>
    <row r="40" spans="1:16" s="404" customFormat="1" ht="11.25" outlineLevel="3">
      <c r="A40" s="146" t="s">
        <v>55</v>
      </c>
      <c r="B40" s="146" t="s">
        <v>53</v>
      </c>
      <c r="C40" s="146" t="s">
        <v>55</v>
      </c>
      <c r="D40" s="146"/>
      <c r="E40" s="3"/>
      <c r="F40" s="397"/>
      <c r="G40" s="397"/>
      <c r="H40" s="398">
        <f>F40+G40</f>
        <v>0</v>
      </c>
      <c r="I40" s="397"/>
      <c r="J40" s="397"/>
      <c r="K40" s="398">
        <f t="shared" si="8"/>
        <v>0</v>
      </c>
      <c r="L40" s="397"/>
      <c r="M40" s="397"/>
      <c r="N40" s="406">
        <f t="shared" ref="N40" si="10">L40+M40</f>
        <v>0</v>
      </c>
      <c r="O40" s="407"/>
      <c r="P40" s="1"/>
    </row>
    <row r="41" spans="1:16" ht="11.25" outlineLevel="2">
      <c r="A41" s="373" t="s">
        <v>55</v>
      </c>
      <c r="B41" s="373" t="s">
        <v>53</v>
      </c>
      <c r="C41" s="373" t="s">
        <v>56</v>
      </c>
      <c r="D41" s="373"/>
      <c r="E41" s="375" t="s">
        <v>260</v>
      </c>
      <c r="F41" s="368">
        <f>SUM(F42:F45)</f>
        <v>0</v>
      </c>
      <c r="G41" s="368">
        <f>SUM(G42:G45)</f>
        <v>0</v>
      </c>
      <c r="H41" s="368">
        <f>F41+G41</f>
        <v>0</v>
      </c>
      <c r="I41" s="368">
        <f>SUM(I42:I45)</f>
        <v>0</v>
      </c>
      <c r="J41" s="368">
        <f>SUM(J42:J45)</f>
        <v>0</v>
      </c>
      <c r="K41" s="368">
        <f>I41+J41</f>
        <v>0</v>
      </c>
      <c r="L41" s="368">
        <f>SUM(L42:L45)</f>
        <v>0</v>
      </c>
      <c r="M41" s="368">
        <f>SUM(M42:M45)</f>
        <v>0</v>
      </c>
      <c r="N41" s="369">
        <f>L41+M41</f>
        <v>0</v>
      </c>
      <c r="O41" s="405"/>
    </row>
    <row r="42" spans="1:16" s="404" customFormat="1" ht="22.5" outlineLevel="3">
      <c r="A42" s="146" t="s">
        <v>55</v>
      </c>
      <c r="B42" s="146" t="s">
        <v>53</v>
      </c>
      <c r="C42" s="146" t="s">
        <v>56</v>
      </c>
      <c r="D42" s="146" t="s">
        <v>253</v>
      </c>
      <c r="E42" s="396" t="s">
        <v>261</v>
      </c>
      <c r="F42" s="397"/>
      <c r="G42" s="397"/>
      <c r="H42" s="398">
        <f t="shared" ref="H42:H44" si="11">F42+G42</f>
        <v>0</v>
      </c>
      <c r="I42" s="397"/>
      <c r="J42" s="397"/>
      <c r="K42" s="398">
        <f t="shared" ref="K42:K44" si="12">I42+J42</f>
        <v>0</v>
      </c>
      <c r="L42" s="397"/>
      <c r="M42" s="397"/>
      <c r="N42" s="408">
        <f t="shared" ref="N42" si="13">L42+M42</f>
        <v>0</v>
      </c>
      <c r="O42" s="407"/>
      <c r="P42" s="1"/>
    </row>
    <row r="43" spans="1:16" s="404" customFormat="1" ht="11.25" outlineLevel="3">
      <c r="A43" s="146" t="s">
        <v>55</v>
      </c>
      <c r="B43" s="146" t="s">
        <v>53</v>
      </c>
      <c r="C43" s="146" t="s">
        <v>56</v>
      </c>
      <c r="D43" s="146" t="s">
        <v>255</v>
      </c>
      <c r="E43" s="396" t="s">
        <v>262</v>
      </c>
      <c r="F43" s="397"/>
      <c r="G43" s="397"/>
      <c r="H43" s="398">
        <f t="shared" si="11"/>
        <v>0</v>
      </c>
      <c r="I43" s="397"/>
      <c r="J43" s="397"/>
      <c r="K43" s="398">
        <f t="shared" si="12"/>
        <v>0</v>
      </c>
      <c r="L43" s="397"/>
      <c r="M43" s="397"/>
      <c r="N43" s="408">
        <f>L43+M43</f>
        <v>0</v>
      </c>
      <c r="O43" s="407"/>
      <c r="P43" s="1"/>
    </row>
    <row r="44" spans="1:16" s="404" customFormat="1" ht="22.5" outlineLevel="3">
      <c r="A44" s="146" t="s">
        <v>55</v>
      </c>
      <c r="B44" s="146" t="s">
        <v>53</v>
      </c>
      <c r="C44" s="146" t="s">
        <v>56</v>
      </c>
      <c r="D44" s="146" t="s">
        <v>263</v>
      </c>
      <c r="E44" s="396" t="s">
        <v>264</v>
      </c>
      <c r="F44" s="397"/>
      <c r="G44" s="397"/>
      <c r="H44" s="398">
        <f t="shared" si="11"/>
        <v>0</v>
      </c>
      <c r="I44" s="397"/>
      <c r="J44" s="397"/>
      <c r="K44" s="398">
        <f t="shared" si="12"/>
        <v>0</v>
      </c>
      <c r="L44" s="397"/>
      <c r="M44" s="397"/>
      <c r="N44" s="408">
        <f>L44+M44</f>
        <v>0</v>
      </c>
      <c r="O44" s="407"/>
      <c r="P44" s="1"/>
    </row>
    <row r="45" spans="1:16" s="404" customFormat="1" ht="12" outlineLevel="3" thickBot="1">
      <c r="A45" s="146" t="s">
        <v>55</v>
      </c>
      <c r="B45" s="146" t="s">
        <v>53</v>
      </c>
      <c r="C45" s="146" t="s">
        <v>56</v>
      </c>
      <c r="D45" s="146"/>
      <c r="E45" s="3"/>
      <c r="F45" s="397"/>
      <c r="G45" s="397"/>
      <c r="H45" s="398">
        <f t="shared" si="0"/>
        <v>0</v>
      </c>
      <c r="I45" s="397"/>
      <c r="J45" s="397"/>
      <c r="K45" s="398">
        <f t="shared" si="8"/>
        <v>0</v>
      </c>
      <c r="L45" s="397"/>
      <c r="M45" s="397"/>
      <c r="N45" s="408">
        <f>L45+M45</f>
        <v>0</v>
      </c>
      <c r="O45" s="407"/>
      <c r="P45" s="1"/>
    </row>
    <row r="46" spans="1:16" ht="12" outlineLevel="1" thickBot="1">
      <c r="A46" s="359" t="s">
        <v>55</v>
      </c>
      <c r="B46" s="359" t="s">
        <v>54</v>
      </c>
      <c r="C46" s="359"/>
      <c r="D46" s="359"/>
      <c r="E46" s="360" t="s">
        <v>265</v>
      </c>
      <c r="F46" s="361">
        <f>F47+F48</f>
        <v>0</v>
      </c>
      <c r="G46" s="361">
        <f>G47+G48</f>
        <v>0</v>
      </c>
      <c r="H46" s="361">
        <f>F46+G46</f>
        <v>0</v>
      </c>
      <c r="I46" s="361">
        <f>I47+I48</f>
        <v>0</v>
      </c>
      <c r="J46" s="361">
        <f>J47+J48</f>
        <v>0</v>
      </c>
      <c r="K46" s="361">
        <f>I46+J46</f>
        <v>0</v>
      </c>
      <c r="L46" s="361">
        <f>L47+L48</f>
        <v>0</v>
      </c>
      <c r="M46" s="361">
        <f>M47+M48</f>
        <v>0</v>
      </c>
      <c r="N46" s="381">
        <f>L46+M46</f>
        <v>0</v>
      </c>
      <c r="O46" s="382"/>
    </row>
    <row r="47" spans="1:16" ht="11.25" outlineLevel="3">
      <c r="A47" s="373" t="s">
        <v>55</v>
      </c>
      <c r="B47" s="373" t="s">
        <v>54</v>
      </c>
      <c r="C47" s="373" t="s">
        <v>53</v>
      </c>
      <c r="D47" s="373"/>
      <c r="E47" s="375" t="s">
        <v>266</v>
      </c>
      <c r="F47" s="376">
        <v>0</v>
      </c>
      <c r="G47" s="376">
        <v>0</v>
      </c>
      <c r="H47" s="368">
        <f t="shared" si="0"/>
        <v>0</v>
      </c>
      <c r="I47" s="376">
        <v>0</v>
      </c>
      <c r="J47" s="376">
        <v>0</v>
      </c>
      <c r="K47" s="368">
        <f t="shared" si="8"/>
        <v>0</v>
      </c>
      <c r="L47" s="376">
        <v>0</v>
      </c>
      <c r="M47" s="376">
        <v>0</v>
      </c>
      <c r="N47" s="369">
        <f t="shared" si="7"/>
        <v>0</v>
      </c>
      <c r="O47" s="405"/>
    </row>
    <row r="48" spans="1:16" ht="12" outlineLevel="3" thickBot="1">
      <c r="A48" s="373" t="s">
        <v>55</v>
      </c>
      <c r="B48" s="373" t="s">
        <v>54</v>
      </c>
      <c r="C48" s="373" t="s">
        <v>54</v>
      </c>
      <c r="D48" s="373"/>
      <c r="E48" s="375" t="s">
        <v>267</v>
      </c>
      <c r="F48" s="376">
        <v>0</v>
      </c>
      <c r="G48" s="376">
        <v>0</v>
      </c>
      <c r="H48" s="368">
        <f>F48+G48</f>
        <v>0</v>
      </c>
      <c r="I48" s="376">
        <v>0</v>
      </c>
      <c r="J48" s="376">
        <v>0</v>
      </c>
      <c r="K48" s="368">
        <f>I48+J48</f>
        <v>0</v>
      </c>
      <c r="L48" s="376">
        <v>0</v>
      </c>
      <c r="M48" s="376">
        <v>0</v>
      </c>
      <c r="N48" s="409">
        <f>L48+M48</f>
        <v>0</v>
      </c>
      <c r="O48" s="379"/>
    </row>
    <row r="49" spans="1:16" ht="12" outlineLevel="1" thickBot="1">
      <c r="A49" s="359" t="s">
        <v>55</v>
      </c>
      <c r="B49" s="359" t="s">
        <v>55</v>
      </c>
      <c r="C49" s="359"/>
      <c r="D49" s="359"/>
      <c r="E49" s="360" t="s">
        <v>268</v>
      </c>
      <c r="F49" s="361">
        <f>F50+F146+F148+F195+F110</f>
        <v>0</v>
      </c>
      <c r="G49" s="361">
        <f>G50+G146+G148+G195+G110</f>
        <v>0</v>
      </c>
      <c r="H49" s="361">
        <f>F49+G49</f>
        <v>0</v>
      </c>
      <c r="I49" s="361">
        <f>I50+I146+I148+I195+I110</f>
        <v>0</v>
      </c>
      <c r="J49" s="361">
        <f>J50+J146+J148+J195+J110</f>
        <v>0</v>
      </c>
      <c r="K49" s="361">
        <f>I49+J49</f>
        <v>0</v>
      </c>
      <c r="L49" s="361">
        <f>L50+L146+L148+L195+L110</f>
        <v>0</v>
      </c>
      <c r="M49" s="361">
        <f>M50+M146+M148+M195+M110</f>
        <v>0</v>
      </c>
      <c r="N49" s="381">
        <f>L49+M49</f>
        <v>0</v>
      </c>
      <c r="O49" s="382"/>
    </row>
    <row r="50" spans="1:16" ht="11.25" outlineLevel="2">
      <c r="A50" s="373" t="s">
        <v>55</v>
      </c>
      <c r="B50" s="373" t="s">
        <v>55</v>
      </c>
      <c r="C50" s="373" t="s">
        <v>53</v>
      </c>
      <c r="D50" s="373"/>
      <c r="E50" s="375" t="s">
        <v>269</v>
      </c>
      <c r="F50" s="368">
        <f>SUM(F51:F109)</f>
        <v>0</v>
      </c>
      <c r="G50" s="368">
        <f>SUM(G51:G109)</f>
        <v>0</v>
      </c>
      <c r="H50" s="368">
        <f>F50+G50</f>
        <v>0</v>
      </c>
      <c r="I50" s="368">
        <f>SUM(I51:I109)</f>
        <v>0</v>
      </c>
      <c r="J50" s="368">
        <f>SUM(J51:J109)</f>
        <v>0</v>
      </c>
      <c r="K50" s="368">
        <f>I50+J50</f>
        <v>0</v>
      </c>
      <c r="L50" s="368">
        <f>SUM(L51:L109)</f>
        <v>0</v>
      </c>
      <c r="M50" s="368">
        <f>SUM(M51:M109)</f>
        <v>0</v>
      </c>
      <c r="N50" s="409">
        <f>L50+M50</f>
        <v>0</v>
      </c>
      <c r="O50" s="410"/>
    </row>
    <row r="51" spans="1:16" s="416" customFormat="1" ht="11.25" outlineLevel="4">
      <c r="A51" s="411" t="s">
        <v>55</v>
      </c>
      <c r="B51" s="411" t="s">
        <v>55</v>
      </c>
      <c r="C51" s="411" t="s">
        <v>53</v>
      </c>
      <c r="D51" s="411" t="s">
        <v>253</v>
      </c>
      <c r="E51" s="396" t="s">
        <v>270</v>
      </c>
      <c r="F51" s="412"/>
      <c r="G51" s="412"/>
      <c r="H51" s="413">
        <f>F51+G51</f>
        <v>0</v>
      </c>
      <c r="I51" s="412"/>
      <c r="J51" s="412"/>
      <c r="K51" s="413">
        <f t="shared" ref="K51:K114" si="14">I51+J51</f>
        <v>0</v>
      </c>
      <c r="L51" s="412"/>
      <c r="M51" s="412"/>
      <c r="N51" s="414">
        <f t="shared" ref="N51:N114" si="15">L51+M51</f>
        <v>0</v>
      </c>
      <c r="O51" s="415"/>
      <c r="P51" s="1"/>
    </row>
    <row r="52" spans="1:16" s="416" customFormat="1" ht="11.25" outlineLevel="4">
      <c r="A52" s="411" t="s">
        <v>55</v>
      </c>
      <c r="B52" s="411" t="s">
        <v>55</v>
      </c>
      <c r="C52" s="411" t="s">
        <v>53</v>
      </c>
      <c r="D52" s="411" t="s">
        <v>255</v>
      </c>
      <c r="E52" s="396" t="s">
        <v>271</v>
      </c>
      <c r="F52" s="412"/>
      <c r="G52" s="412"/>
      <c r="H52" s="413">
        <f t="shared" ref="H52:H115" si="16">F52+G52</f>
        <v>0</v>
      </c>
      <c r="I52" s="412"/>
      <c r="J52" s="412"/>
      <c r="K52" s="413">
        <f t="shared" si="14"/>
        <v>0</v>
      </c>
      <c r="L52" s="412"/>
      <c r="M52" s="412"/>
      <c r="N52" s="414">
        <f t="shared" si="15"/>
        <v>0</v>
      </c>
      <c r="O52" s="417"/>
      <c r="P52" s="1"/>
    </row>
    <row r="53" spans="1:16" s="416" customFormat="1" ht="11.25" outlineLevel="4">
      <c r="A53" s="411" t="s">
        <v>55</v>
      </c>
      <c r="B53" s="411" t="s">
        <v>55</v>
      </c>
      <c r="C53" s="411" t="s">
        <v>53</v>
      </c>
      <c r="D53" s="411" t="s">
        <v>272</v>
      </c>
      <c r="E53" s="396" t="s">
        <v>273</v>
      </c>
      <c r="F53" s="412"/>
      <c r="G53" s="412"/>
      <c r="H53" s="413">
        <f t="shared" si="16"/>
        <v>0</v>
      </c>
      <c r="I53" s="412"/>
      <c r="J53" s="412"/>
      <c r="K53" s="413">
        <f>I53+J53</f>
        <v>0</v>
      </c>
      <c r="L53" s="412"/>
      <c r="M53" s="412"/>
      <c r="N53" s="414">
        <f>L53+M53</f>
        <v>0</v>
      </c>
      <c r="O53" s="418"/>
      <c r="P53" s="1"/>
    </row>
    <row r="54" spans="1:16" s="416" customFormat="1" ht="22.5" outlineLevel="4">
      <c r="A54" s="411" t="s">
        <v>55</v>
      </c>
      <c r="B54" s="411" t="s">
        <v>55</v>
      </c>
      <c r="C54" s="411" t="s">
        <v>53</v>
      </c>
      <c r="D54" s="411" t="s">
        <v>274</v>
      </c>
      <c r="E54" s="396" t="s">
        <v>275</v>
      </c>
      <c r="F54" s="412"/>
      <c r="G54" s="412"/>
      <c r="H54" s="413">
        <f t="shared" si="16"/>
        <v>0</v>
      </c>
      <c r="I54" s="412"/>
      <c r="J54" s="412"/>
      <c r="K54" s="413">
        <f t="shared" si="14"/>
        <v>0</v>
      </c>
      <c r="L54" s="412"/>
      <c r="M54" s="412"/>
      <c r="N54" s="414">
        <f t="shared" si="15"/>
        <v>0</v>
      </c>
      <c r="O54" s="417"/>
      <c r="P54" s="1"/>
    </row>
    <row r="55" spans="1:16" s="416" customFormat="1" ht="11.25" outlineLevel="4">
      <c r="A55" s="411" t="s">
        <v>55</v>
      </c>
      <c r="B55" s="411" t="s">
        <v>55</v>
      </c>
      <c r="C55" s="411" t="s">
        <v>53</v>
      </c>
      <c r="D55" s="411" t="s">
        <v>276</v>
      </c>
      <c r="E55" s="396" t="s">
        <v>277</v>
      </c>
      <c r="F55" s="412"/>
      <c r="G55" s="412"/>
      <c r="H55" s="413">
        <f t="shared" si="16"/>
        <v>0</v>
      </c>
      <c r="I55" s="412"/>
      <c r="J55" s="412"/>
      <c r="K55" s="413">
        <f t="shared" si="14"/>
        <v>0</v>
      </c>
      <c r="L55" s="412"/>
      <c r="M55" s="412"/>
      <c r="N55" s="414">
        <f t="shared" si="15"/>
        <v>0</v>
      </c>
      <c r="O55" s="419"/>
      <c r="P55" s="1"/>
    </row>
    <row r="56" spans="1:16" s="416" customFormat="1" ht="11.25" outlineLevel="4">
      <c r="A56" s="411" t="s">
        <v>55</v>
      </c>
      <c r="B56" s="411" t="s">
        <v>55</v>
      </c>
      <c r="C56" s="411" t="s">
        <v>53</v>
      </c>
      <c r="D56" s="411" t="s">
        <v>278</v>
      </c>
      <c r="E56" s="396" t="s">
        <v>279</v>
      </c>
      <c r="F56" s="412"/>
      <c r="G56" s="412"/>
      <c r="H56" s="413">
        <f t="shared" si="16"/>
        <v>0</v>
      </c>
      <c r="I56" s="412"/>
      <c r="J56" s="412"/>
      <c r="K56" s="413">
        <f t="shared" si="14"/>
        <v>0</v>
      </c>
      <c r="L56" s="412"/>
      <c r="M56" s="412"/>
      <c r="N56" s="414">
        <f t="shared" si="15"/>
        <v>0</v>
      </c>
      <c r="O56" s="417"/>
      <c r="P56" s="1"/>
    </row>
    <row r="57" spans="1:16" s="416" customFormat="1" ht="22.5" outlineLevel="4">
      <c r="A57" s="411" t="s">
        <v>55</v>
      </c>
      <c r="B57" s="411" t="s">
        <v>55</v>
      </c>
      <c r="C57" s="411" t="s">
        <v>53</v>
      </c>
      <c r="D57" s="411" t="s">
        <v>280</v>
      </c>
      <c r="E57" s="396" t="s">
        <v>281</v>
      </c>
      <c r="F57" s="412"/>
      <c r="G57" s="412"/>
      <c r="H57" s="413">
        <f t="shared" si="16"/>
        <v>0</v>
      </c>
      <c r="I57" s="412"/>
      <c r="J57" s="412"/>
      <c r="K57" s="413">
        <f t="shared" si="14"/>
        <v>0</v>
      </c>
      <c r="L57" s="412"/>
      <c r="M57" s="412"/>
      <c r="N57" s="414">
        <f t="shared" si="15"/>
        <v>0</v>
      </c>
      <c r="O57" s="417"/>
      <c r="P57" s="1"/>
    </row>
    <row r="58" spans="1:16" s="416" customFormat="1" ht="22.5" outlineLevel="4">
      <c r="A58" s="411" t="s">
        <v>55</v>
      </c>
      <c r="B58" s="411" t="s">
        <v>55</v>
      </c>
      <c r="C58" s="411" t="s">
        <v>53</v>
      </c>
      <c r="D58" s="411" t="s">
        <v>282</v>
      </c>
      <c r="E58" s="396" t="s">
        <v>283</v>
      </c>
      <c r="F58" s="412"/>
      <c r="G58" s="412"/>
      <c r="H58" s="413">
        <f t="shared" si="16"/>
        <v>0</v>
      </c>
      <c r="I58" s="412"/>
      <c r="J58" s="412"/>
      <c r="K58" s="413">
        <f t="shared" si="14"/>
        <v>0</v>
      </c>
      <c r="L58" s="412"/>
      <c r="M58" s="412"/>
      <c r="N58" s="414">
        <f t="shared" si="15"/>
        <v>0</v>
      </c>
      <c r="O58" s="418"/>
      <c r="P58" s="1"/>
    </row>
    <row r="59" spans="1:16" s="416" customFormat="1" ht="22.5" outlineLevel="4">
      <c r="A59" s="411" t="s">
        <v>55</v>
      </c>
      <c r="B59" s="411" t="s">
        <v>55</v>
      </c>
      <c r="C59" s="411" t="s">
        <v>53</v>
      </c>
      <c r="D59" s="411" t="s">
        <v>284</v>
      </c>
      <c r="E59" s="396" t="s">
        <v>285</v>
      </c>
      <c r="F59" s="412"/>
      <c r="G59" s="412"/>
      <c r="H59" s="413">
        <f t="shared" si="16"/>
        <v>0</v>
      </c>
      <c r="I59" s="412"/>
      <c r="J59" s="412"/>
      <c r="K59" s="413">
        <f t="shared" si="14"/>
        <v>0</v>
      </c>
      <c r="L59" s="412"/>
      <c r="M59" s="412"/>
      <c r="N59" s="414">
        <f t="shared" si="15"/>
        <v>0</v>
      </c>
      <c r="O59" s="417"/>
      <c r="P59" s="1"/>
    </row>
    <row r="60" spans="1:16" s="416" customFormat="1" ht="22.5" outlineLevel="4">
      <c r="A60" s="411" t="s">
        <v>55</v>
      </c>
      <c r="B60" s="411" t="s">
        <v>55</v>
      </c>
      <c r="C60" s="411" t="s">
        <v>53</v>
      </c>
      <c r="D60" s="411" t="s">
        <v>286</v>
      </c>
      <c r="E60" s="396" t="s">
        <v>287</v>
      </c>
      <c r="F60" s="412"/>
      <c r="G60" s="412"/>
      <c r="H60" s="413">
        <f t="shared" si="16"/>
        <v>0</v>
      </c>
      <c r="I60" s="412"/>
      <c r="J60" s="412"/>
      <c r="K60" s="413">
        <f t="shared" si="14"/>
        <v>0</v>
      </c>
      <c r="L60" s="412"/>
      <c r="M60" s="412"/>
      <c r="N60" s="414">
        <f t="shared" si="15"/>
        <v>0</v>
      </c>
      <c r="O60" s="418"/>
      <c r="P60" s="1"/>
    </row>
    <row r="61" spans="1:16" s="416" customFormat="1" ht="11.25" outlineLevel="4">
      <c r="A61" s="411" t="s">
        <v>55</v>
      </c>
      <c r="B61" s="411" t="s">
        <v>55</v>
      </c>
      <c r="C61" s="411" t="s">
        <v>53</v>
      </c>
      <c r="D61" s="411" t="s">
        <v>288</v>
      </c>
      <c r="E61" s="396" t="s">
        <v>289</v>
      </c>
      <c r="F61" s="412"/>
      <c r="G61" s="412"/>
      <c r="H61" s="413">
        <f t="shared" si="16"/>
        <v>0</v>
      </c>
      <c r="I61" s="412"/>
      <c r="J61" s="412"/>
      <c r="K61" s="413">
        <f t="shared" si="14"/>
        <v>0</v>
      </c>
      <c r="L61" s="412"/>
      <c r="M61" s="412"/>
      <c r="N61" s="414">
        <f t="shared" si="15"/>
        <v>0</v>
      </c>
      <c r="O61" s="418"/>
      <c r="P61" s="1"/>
    </row>
    <row r="62" spans="1:16" s="416" customFormat="1" ht="11.25" outlineLevel="4">
      <c r="A62" s="411" t="s">
        <v>55</v>
      </c>
      <c r="B62" s="411" t="s">
        <v>55</v>
      </c>
      <c r="C62" s="411" t="s">
        <v>53</v>
      </c>
      <c r="D62" s="411" t="s">
        <v>290</v>
      </c>
      <c r="E62" s="396" t="s">
        <v>291</v>
      </c>
      <c r="F62" s="412"/>
      <c r="G62" s="412"/>
      <c r="H62" s="413">
        <f t="shared" si="16"/>
        <v>0</v>
      </c>
      <c r="I62" s="412"/>
      <c r="J62" s="412"/>
      <c r="K62" s="413">
        <f t="shared" si="14"/>
        <v>0</v>
      </c>
      <c r="L62" s="412"/>
      <c r="M62" s="412"/>
      <c r="N62" s="414">
        <f t="shared" si="15"/>
        <v>0</v>
      </c>
      <c r="O62" s="418"/>
      <c r="P62" s="1"/>
    </row>
    <row r="63" spans="1:16" s="416" customFormat="1" ht="11.25" outlineLevel="4">
      <c r="A63" s="411" t="s">
        <v>55</v>
      </c>
      <c r="B63" s="411" t="s">
        <v>55</v>
      </c>
      <c r="C63" s="411" t="s">
        <v>53</v>
      </c>
      <c r="D63" s="411" t="s">
        <v>292</v>
      </c>
      <c r="E63" s="396" t="s">
        <v>293</v>
      </c>
      <c r="F63" s="412"/>
      <c r="G63" s="412"/>
      <c r="H63" s="413">
        <f t="shared" si="16"/>
        <v>0</v>
      </c>
      <c r="I63" s="412"/>
      <c r="J63" s="412"/>
      <c r="K63" s="413">
        <f t="shared" si="14"/>
        <v>0</v>
      </c>
      <c r="L63" s="412"/>
      <c r="M63" s="412"/>
      <c r="N63" s="414">
        <f t="shared" si="15"/>
        <v>0</v>
      </c>
      <c r="O63" s="418"/>
      <c r="P63" s="1"/>
    </row>
    <row r="64" spans="1:16" s="416" customFormat="1" ht="11.25" outlineLevel="4">
      <c r="A64" s="411" t="s">
        <v>55</v>
      </c>
      <c r="B64" s="411" t="s">
        <v>55</v>
      </c>
      <c r="C64" s="411" t="s">
        <v>53</v>
      </c>
      <c r="D64" s="411" t="s">
        <v>294</v>
      </c>
      <c r="E64" s="396" t="s">
        <v>295</v>
      </c>
      <c r="F64" s="412"/>
      <c r="G64" s="412"/>
      <c r="H64" s="413">
        <f t="shared" si="16"/>
        <v>0</v>
      </c>
      <c r="I64" s="412"/>
      <c r="J64" s="412"/>
      <c r="K64" s="413">
        <f t="shared" si="14"/>
        <v>0</v>
      </c>
      <c r="L64" s="412"/>
      <c r="M64" s="412"/>
      <c r="N64" s="414">
        <f t="shared" si="15"/>
        <v>0</v>
      </c>
      <c r="O64" s="418"/>
      <c r="P64" s="1"/>
    </row>
    <row r="65" spans="1:16" s="416" customFormat="1" ht="11.25" outlineLevel="4">
      <c r="A65" s="411" t="s">
        <v>55</v>
      </c>
      <c r="B65" s="411" t="s">
        <v>55</v>
      </c>
      <c r="C65" s="411" t="s">
        <v>53</v>
      </c>
      <c r="D65" s="411" t="s">
        <v>296</v>
      </c>
      <c r="E65" s="396" t="s">
        <v>297</v>
      </c>
      <c r="F65" s="412"/>
      <c r="G65" s="412"/>
      <c r="H65" s="413">
        <f t="shared" si="16"/>
        <v>0</v>
      </c>
      <c r="I65" s="412"/>
      <c r="J65" s="412"/>
      <c r="K65" s="413">
        <f t="shared" si="14"/>
        <v>0</v>
      </c>
      <c r="L65" s="412"/>
      <c r="M65" s="412"/>
      <c r="N65" s="414">
        <f t="shared" si="15"/>
        <v>0</v>
      </c>
      <c r="O65" s="418"/>
      <c r="P65" s="1"/>
    </row>
    <row r="66" spans="1:16" s="416" customFormat="1" ht="11.25" outlineLevel="4">
      <c r="A66" s="411" t="s">
        <v>55</v>
      </c>
      <c r="B66" s="411" t="s">
        <v>55</v>
      </c>
      <c r="C66" s="411" t="s">
        <v>53</v>
      </c>
      <c r="D66" s="411" t="s">
        <v>298</v>
      </c>
      <c r="E66" s="396" t="s">
        <v>299</v>
      </c>
      <c r="F66" s="412"/>
      <c r="G66" s="412"/>
      <c r="H66" s="413">
        <f t="shared" si="16"/>
        <v>0</v>
      </c>
      <c r="I66" s="412"/>
      <c r="J66" s="412"/>
      <c r="K66" s="413">
        <f t="shared" si="14"/>
        <v>0</v>
      </c>
      <c r="L66" s="412"/>
      <c r="M66" s="412"/>
      <c r="N66" s="414">
        <f t="shared" si="15"/>
        <v>0</v>
      </c>
      <c r="O66" s="418"/>
      <c r="P66" s="1"/>
    </row>
    <row r="67" spans="1:16" s="416" customFormat="1" ht="22.5" outlineLevel="4">
      <c r="A67" s="411" t="s">
        <v>55</v>
      </c>
      <c r="B67" s="411" t="s">
        <v>55</v>
      </c>
      <c r="C67" s="411" t="s">
        <v>53</v>
      </c>
      <c r="D67" s="411" t="s">
        <v>300</v>
      </c>
      <c r="E67" s="396" t="s">
        <v>301</v>
      </c>
      <c r="F67" s="412"/>
      <c r="G67" s="412"/>
      <c r="H67" s="413">
        <f t="shared" si="16"/>
        <v>0</v>
      </c>
      <c r="I67" s="412"/>
      <c r="J67" s="412"/>
      <c r="K67" s="413">
        <f t="shared" si="14"/>
        <v>0</v>
      </c>
      <c r="L67" s="412"/>
      <c r="M67" s="412"/>
      <c r="N67" s="414">
        <f t="shared" si="15"/>
        <v>0</v>
      </c>
      <c r="O67" s="418"/>
      <c r="P67" s="1"/>
    </row>
    <row r="68" spans="1:16" s="416" customFormat="1" ht="11.25" outlineLevel="4">
      <c r="A68" s="411" t="s">
        <v>55</v>
      </c>
      <c r="B68" s="411" t="s">
        <v>55</v>
      </c>
      <c r="C68" s="411" t="s">
        <v>53</v>
      </c>
      <c r="D68" s="411" t="s">
        <v>302</v>
      </c>
      <c r="E68" s="396" t="s">
        <v>303</v>
      </c>
      <c r="F68" s="412"/>
      <c r="G68" s="412"/>
      <c r="H68" s="413">
        <f t="shared" si="16"/>
        <v>0</v>
      </c>
      <c r="I68" s="412"/>
      <c r="J68" s="412"/>
      <c r="K68" s="413">
        <f t="shared" si="14"/>
        <v>0</v>
      </c>
      <c r="L68" s="412"/>
      <c r="M68" s="412"/>
      <c r="N68" s="414">
        <f t="shared" si="15"/>
        <v>0</v>
      </c>
      <c r="O68" s="418"/>
      <c r="P68" s="1"/>
    </row>
    <row r="69" spans="1:16" s="416" customFormat="1" ht="11.25" outlineLevel="4">
      <c r="A69" s="411" t="s">
        <v>55</v>
      </c>
      <c r="B69" s="411" t="s">
        <v>55</v>
      </c>
      <c r="C69" s="411" t="s">
        <v>53</v>
      </c>
      <c r="D69" s="411" t="s">
        <v>304</v>
      </c>
      <c r="E69" s="396" t="s">
        <v>305</v>
      </c>
      <c r="F69" s="412"/>
      <c r="G69" s="412"/>
      <c r="H69" s="413">
        <f t="shared" si="16"/>
        <v>0</v>
      </c>
      <c r="I69" s="412"/>
      <c r="J69" s="412"/>
      <c r="K69" s="413">
        <f t="shared" si="14"/>
        <v>0</v>
      </c>
      <c r="L69" s="412"/>
      <c r="M69" s="412"/>
      <c r="N69" s="414">
        <f t="shared" si="15"/>
        <v>0</v>
      </c>
      <c r="O69" s="417"/>
      <c r="P69" s="1"/>
    </row>
    <row r="70" spans="1:16" s="416" customFormat="1" ht="11.25" outlineLevel="4">
      <c r="A70" s="411" t="s">
        <v>55</v>
      </c>
      <c r="B70" s="411" t="s">
        <v>55</v>
      </c>
      <c r="C70" s="411" t="s">
        <v>53</v>
      </c>
      <c r="D70" s="411" t="s">
        <v>306</v>
      </c>
      <c r="E70" s="396" t="s">
        <v>307</v>
      </c>
      <c r="F70" s="412"/>
      <c r="G70" s="412"/>
      <c r="H70" s="413">
        <f t="shared" si="16"/>
        <v>0</v>
      </c>
      <c r="I70" s="412"/>
      <c r="J70" s="412"/>
      <c r="K70" s="413">
        <f t="shared" si="14"/>
        <v>0</v>
      </c>
      <c r="L70" s="412"/>
      <c r="M70" s="412"/>
      <c r="N70" s="414">
        <f t="shared" si="15"/>
        <v>0</v>
      </c>
      <c r="O70" s="418"/>
      <c r="P70" s="1"/>
    </row>
    <row r="71" spans="1:16" s="416" customFormat="1" ht="22.5" outlineLevel="4">
      <c r="A71" s="411" t="s">
        <v>55</v>
      </c>
      <c r="B71" s="411" t="s">
        <v>55</v>
      </c>
      <c r="C71" s="411" t="s">
        <v>53</v>
      </c>
      <c r="D71" s="411" t="s">
        <v>308</v>
      </c>
      <c r="E71" s="396" t="s">
        <v>309</v>
      </c>
      <c r="F71" s="412"/>
      <c r="G71" s="412"/>
      <c r="H71" s="413">
        <f t="shared" si="16"/>
        <v>0</v>
      </c>
      <c r="I71" s="412"/>
      <c r="J71" s="412"/>
      <c r="K71" s="413">
        <f t="shared" si="14"/>
        <v>0</v>
      </c>
      <c r="L71" s="412"/>
      <c r="M71" s="412"/>
      <c r="N71" s="414">
        <f t="shared" si="15"/>
        <v>0</v>
      </c>
      <c r="O71" s="418"/>
      <c r="P71" s="1"/>
    </row>
    <row r="72" spans="1:16" s="416" customFormat="1" ht="11.25" outlineLevel="4">
      <c r="A72" s="411" t="s">
        <v>55</v>
      </c>
      <c r="B72" s="411" t="s">
        <v>55</v>
      </c>
      <c r="C72" s="411" t="s">
        <v>53</v>
      </c>
      <c r="D72" s="411" t="s">
        <v>310</v>
      </c>
      <c r="E72" s="396" t="s">
        <v>311</v>
      </c>
      <c r="F72" s="412"/>
      <c r="G72" s="412"/>
      <c r="H72" s="413">
        <f t="shared" si="16"/>
        <v>0</v>
      </c>
      <c r="I72" s="412"/>
      <c r="J72" s="412"/>
      <c r="K72" s="413">
        <f t="shared" si="14"/>
        <v>0</v>
      </c>
      <c r="L72" s="412"/>
      <c r="M72" s="412"/>
      <c r="N72" s="414">
        <f t="shared" si="15"/>
        <v>0</v>
      </c>
      <c r="O72" s="418"/>
      <c r="P72" s="1"/>
    </row>
    <row r="73" spans="1:16" s="416" customFormat="1" ht="22.5" outlineLevel="4">
      <c r="A73" s="411" t="s">
        <v>55</v>
      </c>
      <c r="B73" s="411" t="s">
        <v>55</v>
      </c>
      <c r="C73" s="411" t="s">
        <v>53</v>
      </c>
      <c r="D73" s="411" t="s">
        <v>312</v>
      </c>
      <c r="E73" s="396" t="s">
        <v>313</v>
      </c>
      <c r="F73" s="412"/>
      <c r="G73" s="412"/>
      <c r="H73" s="413">
        <f t="shared" si="16"/>
        <v>0</v>
      </c>
      <c r="I73" s="412"/>
      <c r="J73" s="412"/>
      <c r="K73" s="413">
        <f t="shared" si="14"/>
        <v>0</v>
      </c>
      <c r="L73" s="412"/>
      <c r="M73" s="412"/>
      <c r="N73" s="414">
        <f t="shared" si="15"/>
        <v>0</v>
      </c>
      <c r="O73" s="418"/>
      <c r="P73" s="1"/>
    </row>
    <row r="74" spans="1:16" s="416" customFormat="1" ht="11.25" outlineLevel="4">
      <c r="A74" s="411" t="s">
        <v>55</v>
      </c>
      <c r="B74" s="411" t="s">
        <v>55</v>
      </c>
      <c r="C74" s="411" t="s">
        <v>53</v>
      </c>
      <c r="D74" s="411" t="s">
        <v>314</v>
      </c>
      <c r="E74" s="396" t="s">
        <v>315</v>
      </c>
      <c r="F74" s="412"/>
      <c r="G74" s="412"/>
      <c r="H74" s="413">
        <f t="shared" si="16"/>
        <v>0</v>
      </c>
      <c r="I74" s="412"/>
      <c r="J74" s="412"/>
      <c r="K74" s="413">
        <f t="shared" si="14"/>
        <v>0</v>
      </c>
      <c r="L74" s="412"/>
      <c r="M74" s="412"/>
      <c r="N74" s="414">
        <f t="shared" si="15"/>
        <v>0</v>
      </c>
      <c r="O74" s="418"/>
      <c r="P74" s="1"/>
    </row>
    <row r="75" spans="1:16" s="416" customFormat="1" ht="22.5" outlineLevel="4">
      <c r="A75" s="411" t="s">
        <v>55</v>
      </c>
      <c r="B75" s="411" t="s">
        <v>55</v>
      </c>
      <c r="C75" s="411" t="s">
        <v>53</v>
      </c>
      <c r="D75" s="411" t="s">
        <v>316</v>
      </c>
      <c r="E75" s="396" t="s">
        <v>317</v>
      </c>
      <c r="F75" s="412"/>
      <c r="G75" s="412"/>
      <c r="H75" s="413">
        <f t="shared" si="16"/>
        <v>0</v>
      </c>
      <c r="I75" s="412"/>
      <c r="J75" s="412"/>
      <c r="K75" s="413">
        <f t="shared" si="14"/>
        <v>0</v>
      </c>
      <c r="L75" s="412"/>
      <c r="M75" s="412"/>
      <c r="N75" s="414">
        <f t="shared" si="15"/>
        <v>0</v>
      </c>
      <c r="O75" s="418"/>
      <c r="P75" s="1"/>
    </row>
    <row r="76" spans="1:16" s="416" customFormat="1" ht="11.25" outlineLevel="4">
      <c r="A76" s="411" t="s">
        <v>55</v>
      </c>
      <c r="B76" s="411" t="s">
        <v>55</v>
      </c>
      <c r="C76" s="411" t="s">
        <v>53</v>
      </c>
      <c r="D76" s="411" t="s">
        <v>318</v>
      </c>
      <c r="E76" s="396" t="s">
        <v>319</v>
      </c>
      <c r="F76" s="412"/>
      <c r="G76" s="412"/>
      <c r="H76" s="413">
        <f t="shared" si="16"/>
        <v>0</v>
      </c>
      <c r="I76" s="412"/>
      <c r="J76" s="412"/>
      <c r="K76" s="413">
        <f t="shared" si="14"/>
        <v>0</v>
      </c>
      <c r="L76" s="412"/>
      <c r="M76" s="412"/>
      <c r="N76" s="414">
        <f t="shared" si="15"/>
        <v>0</v>
      </c>
      <c r="O76" s="418"/>
      <c r="P76" s="1"/>
    </row>
    <row r="77" spans="1:16" s="416" customFormat="1" ht="11.25" outlineLevel="4">
      <c r="A77" s="411" t="s">
        <v>55</v>
      </c>
      <c r="B77" s="411" t="s">
        <v>55</v>
      </c>
      <c r="C77" s="411" t="s">
        <v>53</v>
      </c>
      <c r="D77" s="411" t="s">
        <v>320</v>
      </c>
      <c r="E77" s="396" t="s">
        <v>321</v>
      </c>
      <c r="F77" s="412"/>
      <c r="G77" s="412"/>
      <c r="H77" s="413">
        <f t="shared" si="16"/>
        <v>0</v>
      </c>
      <c r="I77" s="412"/>
      <c r="J77" s="412"/>
      <c r="K77" s="413">
        <f t="shared" si="14"/>
        <v>0</v>
      </c>
      <c r="L77" s="412"/>
      <c r="M77" s="412"/>
      <c r="N77" s="414">
        <f t="shared" si="15"/>
        <v>0</v>
      </c>
      <c r="O77" s="418"/>
      <c r="P77" s="1"/>
    </row>
    <row r="78" spans="1:16" s="416" customFormat="1" ht="11.25" outlineLevel="4">
      <c r="A78" s="411" t="s">
        <v>55</v>
      </c>
      <c r="B78" s="411" t="s">
        <v>55</v>
      </c>
      <c r="C78" s="411" t="s">
        <v>53</v>
      </c>
      <c r="D78" s="411" t="s">
        <v>322</v>
      </c>
      <c r="E78" s="396" t="s">
        <v>323</v>
      </c>
      <c r="F78" s="412"/>
      <c r="G78" s="412"/>
      <c r="H78" s="413">
        <f t="shared" si="16"/>
        <v>0</v>
      </c>
      <c r="I78" s="412"/>
      <c r="J78" s="412"/>
      <c r="K78" s="413">
        <f t="shared" si="14"/>
        <v>0</v>
      </c>
      <c r="L78" s="412"/>
      <c r="M78" s="412"/>
      <c r="N78" s="414">
        <f t="shared" si="15"/>
        <v>0</v>
      </c>
      <c r="O78" s="418"/>
      <c r="P78" s="1"/>
    </row>
    <row r="79" spans="1:16" s="416" customFormat="1" ht="11.25" outlineLevel="4">
      <c r="A79" s="411" t="s">
        <v>55</v>
      </c>
      <c r="B79" s="411" t="s">
        <v>55</v>
      </c>
      <c r="C79" s="411" t="s">
        <v>53</v>
      </c>
      <c r="D79" s="411" t="s">
        <v>324</v>
      </c>
      <c r="E79" s="396" t="s">
        <v>325</v>
      </c>
      <c r="F79" s="412"/>
      <c r="G79" s="412"/>
      <c r="H79" s="413">
        <f t="shared" si="16"/>
        <v>0</v>
      </c>
      <c r="I79" s="412"/>
      <c r="J79" s="412"/>
      <c r="K79" s="413">
        <f t="shared" si="14"/>
        <v>0</v>
      </c>
      <c r="L79" s="412"/>
      <c r="M79" s="412"/>
      <c r="N79" s="414">
        <f t="shared" si="15"/>
        <v>0</v>
      </c>
      <c r="O79" s="418"/>
      <c r="P79" s="1"/>
    </row>
    <row r="80" spans="1:16" s="416" customFormat="1" ht="11.25" outlineLevel="4">
      <c r="A80" s="411" t="s">
        <v>55</v>
      </c>
      <c r="B80" s="411" t="s">
        <v>55</v>
      </c>
      <c r="C80" s="411" t="s">
        <v>53</v>
      </c>
      <c r="D80" s="411" t="s">
        <v>326</v>
      </c>
      <c r="E80" s="396" t="s">
        <v>327</v>
      </c>
      <c r="F80" s="412"/>
      <c r="G80" s="412"/>
      <c r="H80" s="413">
        <f t="shared" si="16"/>
        <v>0</v>
      </c>
      <c r="I80" s="412"/>
      <c r="J80" s="412"/>
      <c r="K80" s="413">
        <f t="shared" si="14"/>
        <v>0</v>
      </c>
      <c r="L80" s="412"/>
      <c r="M80" s="412"/>
      <c r="N80" s="414">
        <f t="shared" si="15"/>
        <v>0</v>
      </c>
      <c r="O80" s="418"/>
      <c r="P80" s="1"/>
    </row>
    <row r="81" spans="1:16" s="416" customFormat="1" ht="11.25" outlineLevel="4">
      <c r="A81" s="411" t="s">
        <v>55</v>
      </c>
      <c r="B81" s="411" t="s">
        <v>55</v>
      </c>
      <c r="C81" s="411" t="s">
        <v>53</v>
      </c>
      <c r="D81" s="411" t="s">
        <v>328</v>
      </c>
      <c r="E81" s="396" t="s">
        <v>329</v>
      </c>
      <c r="F81" s="412"/>
      <c r="G81" s="412"/>
      <c r="H81" s="413">
        <f t="shared" si="16"/>
        <v>0</v>
      </c>
      <c r="I81" s="412"/>
      <c r="J81" s="412"/>
      <c r="K81" s="413">
        <f t="shared" si="14"/>
        <v>0</v>
      </c>
      <c r="L81" s="412"/>
      <c r="M81" s="412"/>
      <c r="N81" s="414">
        <f t="shared" si="15"/>
        <v>0</v>
      </c>
      <c r="O81" s="418"/>
      <c r="P81" s="1"/>
    </row>
    <row r="82" spans="1:16" s="416" customFormat="1" ht="11.25" outlineLevel="4">
      <c r="A82" s="411" t="s">
        <v>55</v>
      </c>
      <c r="B82" s="411" t="s">
        <v>55</v>
      </c>
      <c r="C82" s="411" t="s">
        <v>53</v>
      </c>
      <c r="D82" s="411" t="s">
        <v>330</v>
      </c>
      <c r="E82" s="396" t="s">
        <v>331</v>
      </c>
      <c r="F82" s="412"/>
      <c r="G82" s="412"/>
      <c r="H82" s="413">
        <f t="shared" si="16"/>
        <v>0</v>
      </c>
      <c r="I82" s="412"/>
      <c r="J82" s="412"/>
      <c r="K82" s="413">
        <f t="shared" si="14"/>
        <v>0</v>
      </c>
      <c r="L82" s="412"/>
      <c r="M82" s="412"/>
      <c r="N82" s="414">
        <f t="shared" si="15"/>
        <v>0</v>
      </c>
      <c r="O82" s="417"/>
      <c r="P82" s="1"/>
    </row>
    <row r="83" spans="1:16" s="416" customFormat="1" ht="11.25" outlineLevel="4">
      <c r="A83" s="411" t="s">
        <v>55</v>
      </c>
      <c r="B83" s="411" t="s">
        <v>55</v>
      </c>
      <c r="C83" s="411" t="s">
        <v>53</v>
      </c>
      <c r="D83" s="411" t="s">
        <v>332</v>
      </c>
      <c r="E83" s="396" t="s">
        <v>333</v>
      </c>
      <c r="F83" s="412"/>
      <c r="G83" s="412"/>
      <c r="H83" s="413">
        <f t="shared" si="16"/>
        <v>0</v>
      </c>
      <c r="I83" s="412"/>
      <c r="J83" s="412"/>
      <c r="K83" s="413">
        <f t="shared" si="14"/>
        <v>0</v>
      </c>
      <c r="L83" s="412"/>
      <c r="M83" s="412"/>
      <c r="N83" s="414">
        <f t="shared" si="15"/>
        <v>0</v>
      </c>
      <c r="O83" s="417"/>
      <c r="P83" s="1"/>
    </row>
    <row r="84" spans="1:16" s="416" customFormat="1" ht="11.25" outlineLevel="4">
      <c r="A84" s="411" t="s">
        <v>55</v>
      </c>
      <c r="B84" s="411" t="s">
        <v>55</v>
      </c>
      <c r="C84" s="411" t="s">
        <v>53</v>
      </c>
      <c r="D84" s="411" t="s">
        <v>334</v>
      </c>
      <c r="E84" s="396" t="s">
        <v>335</v>
      </c>
      <c r="F84" s="412"/>
      <c r="G84" s="412"/>
      <c r="H84" s="413">
        <f t="shared" si="16"/>
        <v>0</v>
      </c>
      <c r="I84" s="412"/>
      <c r="J84" s="412"/>
      <c r="K84" s="413">
        <f t="shared" si="14"/>
        <v>0</v>
      </c>
      <c r="L84" s="412"/>
      <c r="M84" s="412"/>
      <c r="N84" s="414">
        <f t="shared" si="15"/>
        <v>0</v>
      </c>
      <c r="O84" s="417"/>
      <c r="P84" s="1"/>
    </row>
    <row r="85" spans="1:16" s="416" customFormat="1" ht="11.25" outlineLevel="4">
      <c r="A85" s="411" t="s">
        <v>55</v>
      </c>
      <c r="B85" s="411" t="s">
        <v>55</v>
      </c>
      <c r="C85" s="411" t="s">
        <v>53</v>
      </c>
      <c r="D85" s="411" t="s">
        <v>336</v>
      </c>
      <c r="E85" s="396" t="s">
        <v>337</v>
      </c>
      <c r="F85" s="412"/>
      <c r="G85" s="412"/>
      <c r="H85" s="413">
        <f t="shared" si="16"/>
        <v>0</v>
      </c>
      <c r="I85" s="412"/>
      <c r="J85" s="412"/>
      <c r="K85" s="413">
        <f t="shared" si="14"/>
        <v>0</v>
      </c>
      <c r="L85" s="412"/>
      <c r="M85" s="412"/>
      <c r="N85" s="414">
        <f t="shared" si="15"/>
        <v>0</v>
      </c>
      <c r="O85" s="418"/>
      <c r="P85" s="1"/>
    </row>
    <row r="86" spans="1:16" s="416" customFormat="1" ht="11.25" outlineLevel="4">
      <c r="A86" s="411" t="s">
        <v>55</v>
      </c>
      <c r="B86" s="411" t="s">
        <v>55</v>
      </c>
      <c r="C86" s="411" t="s">
        <v>53</v>
      </c>
      <c r="D86" s="411" t="s">
        <v>338</v>
      </c>
      <c r="E86" s="396" t="s">
        <v>339</v>
      </c>
      <c r="F86" s="412"/>
      <c r="G86" s="412"/>
      <c r="H86" s="413">
        <f t="shared" si="16"/>
        <v>0</v>
      </c>
      <c r="I86" s="412"/>
      <c r="J86" s="412"/>
      <c r="K86" s="413">
        <f t="shared" si="14"/>
        <v>0</v>
      </c>
      <c r="L86" s="412"/>
      <c r="M86" s="412"/>
      <c r="N86" s="414">
        <f t="shared" si="15"/>
        <v>0</v>
      </c>
      <c r="O86" s="417"/>
      <c r="P86" s="1"/>
    </row>
    <row r="87" spans="1:16" s="416" customFormat="1" ht="11.25" outlineLevel="4">
      <c r="A87" s="411" t="s">
        <v>55</v>
      </c>
      <c r="B87" s="411" t="s">
        <v>55</v>
      </c>
      <c r="C87" s="411" t="s">
        <v>53</v>
      </c>
      <c r="D87" s="411" t="s">
        <v>340</v>
      </c>
      <c r="E87" s="396" t="s">
        <v>341</v>
      </c>
      <c r="F87" s="412"/>
      <c r="G87" s="412"/>
      <c r="H87" s="413">
        <f t="shared" si="16"/>
        <v>0</v>
      </c>
      <c r="I87" s="412"/>
      <c r="J87" s="412"/>
      <c r="K87" s="413">
        <f t="shared" si="14"/>
        <v>0</v>
      </c>
      <c r="L87" s="412"/>
      <c r="M87" s="412"/>
      <c r="N87" s="414">
        <f t="shared" si="15"/>
        <v>0</v>
      </c>
      <c r="O87" s="417"/>
      <c r="P87" s="1"/>
    </row>
    <row r="88" spans="1:16" s="416" customFormat="1" ht="11.25" outlineLevel="4">
      <c r="A88" s="411" t="s">
        <v>55</v>
      </c>
      <c r="B88" s="411" t="s">
        <v>55</v>
      </c>
      <c r="C88" s="411" t="s">
        <v>53</v>
      </c>
      <c r="D88" s="411" t="s">
        <v>342</v>
      </c>
      <c r="E88" s="396" t="s">
        <v>343</v>
      </c>
      <c r="F88" s="412"/>
      <c r="G88" s="412"/>
      <c r="H88" s="413">
        <f t="shared" si="16"/>
        <v>0</v>
      </c>
      <c r="I88" s="412"/>
      <c r="J88" s="412"/>
      <c r="K88" s="413">
        <f t="shared" si="14"/>
        <v>0</v>
      </c>
      <c r="L88" s="412"/>
      <c r="M88" s="412"/>
      <c r="N88" s="414">
        <f t="shared" si="15"/>
        <v>0</v>
      </c>
      <c r="O88" s="418"/>
      <c r="P88" s="1"/>
    </row>
    <row r="89" spans="1:16" s="416" customFormat="1" ht="11.25" outlineLevel="4">
      <c r="A89" s="411" t="s">
        <v>55</v>
      </c>
      <c r="B89" s="411" t="s">
        <v>55</v>
      </c>
      <c r="C89" s="411" t="s">
        <v>53</v>
      </c>
      <c r="D89" s="411" t="s">
        <v>344</v>
      </c>
      <c r="E89" s="396" t="s">
        <v>345</v>
      </c>
      <c r="F89" s="412"/>
      <c r="G89" s="412"/>
      <c r="H89" s="413">
        <f t="shared" si="16"/>
        <v>0</v>
      </c>
      <c r="I89" s="412"/>
      <c r="J89" s="412"/>
      <c r="K89" s="413">
        <f t="shared" si="14"/>
        <v>0</v>
      </c>
      <c r="L89" s="412"/>
      <c r="M89" s="412"/>
      <c r="N89" s="414">
        <f t="shared" si="15"/>
        <v>0</v>
      </c>
      <c r="O89" s="418"/>
      <c r="P89" s="1"/>
    </row>
    <row r="90" spans="1:16" s="416" customFormat="1" ht="22.5" outlineLevel="4">
      <c r="A90" s="411" t="s">
        <v>55</v>
      </c>
      <c r="B90" s="411" t="s">
        <v>55</v>
      </c>
      <c r="C90" s="411" t="s">
        <v>53</v>
      </c>
      <c r="D90" s="411" t="s">
        <v>346</v>
      </c>
      <c r="E90" s="396" t="s">
        <v>347</v>
      </c>
      <c r="F90" s="412"/>
      <c r="G90" s="412"/>
      <c r="H90" s="413">
        <f t="shared" si="16"/>
        <v>0</v>
      </c>
      <c r="I90" s="412"/>
      <c r="J90" s="412"/>
      <c r="K90" s="413">
        <f t="shared" si="14"/>
        <v>0</v>
      </c>
      <c r="L90" s="412"/>
      <c r="M90" s="412"/>
      <c r="N90" s="414">
        <f t="shared" si="15"/>
        <v>0</v>
      </c>
      <c r="O90" s="418"/>
      <c r="P90" s="1"/>
    </row>
    <row r="91" spans="1:16" s="416" customFormat="1" ht="11.25" outlineLevel="4">
      <c r="A91" s="411" t="s">
        <v>55</v>
      </c>
      <c r="B91" s="411" t="s">
        <v>55</v>
      </c>
      <c r="C91" s="411" t="s">
        <v>53</v>
      </c>
      <c r="D91" s="411" t="s">
        <v>348</v>
      </c>
      <c r="E91" s="396" t="s">
        <v>349</v>
      </c>
      <c r="F91" s="412"/>
      <c r="G91" s="412"/>
      <c r="H91" s="413">
        <f t="shared" si="16"/>
        <v>0</v>
      </c>
      <c r="I91" s="412"/>
      <c r="J91" s="412"/>
      <c r="K91" s="413">
        <f t="shared" si="14"/>
        <v>0</v>
      </c>
      <c r="L91" s="412"/>
      <c r="M91" s="412"/>
      <c r="N91" s="414">
        <f t="shared" si="15"/>
        <v>0</v>
      </c>
      <c r="O91" s="418"/>
      <c r="P91" s="1"/>
    </row>
    <row r="92" spans="1:16" s="416" customFormat="1" ht="22.5" outlineLevel="4">
      <c r="A92" s="411" t="s">
        <v>55</v>
      </c>
      <c r="B92" s="411" t="s">
        <v>55</v>
      </c>
      <c r="C92" s="411" t="s">
        <v>53</v>
      </c>
      <c r="D92" s="411" t="s">
        <v>350</v>
      </c>
      <c r="E92" s="396" t="s">
        <v>351</v>
      </c>
      <c r="F92" s="412"/>
      <c r="G92" s="412"/>
      <c r="H92" s="413">
        <f t="shared" si="16"/>
        <v>0</v>
      </c>
      <c r="I92" s="412"/>
      <c r="J92" s="412"/>
      <c r="K92" s="413">
        <f t="shared" si="14"/>
        <v>0</v>
      </c>
      <c r="L92" s="412"/>
      <c r="M92" s="412"/>
      <c r="N92" s="414">
        <f t="shared" si="15"/>
        <v>0</v>
      </c>
      <c r="O92" s="417"/>
      <c r="P92" s="1"/>
    </row>
    <row r="93" spans="1:16" s="416" customFormat="1" ht="11.25" outlineLevel="4">
      <c r="A93" s="411" t="s">
        <v>55</v>
      </c>
      <c r="B93" s="411" t="s">
        <v>55</v>
      </c>
      <c r="C93" s="411" t="s">
        <v>53</v>
      </c>
      <c r="D93" s="411" t="s">
        <v>352</v>
      </c>
      <c r="E93" s="396" t="s">
        <v>353</v>
      </c>
      <c r="F93" s="412"/>
      <c r="G93" s="412"/>
      <c r="H93" s="413">
        <f t="shared" si="16"/>
        <v>0</v>
      </c>
      <c r="I93" s="412"/>
      <c r="J93" s="412"/>
      <c r="K93" s="413">
        <f t="shared" si="14"/>
        <v>0</v>
      </c>
      <c r="L93" s="412"/>
      <c r="M93" s="412"/>
      <c r="N93" s="414">
        <f t="shared" si="15"/>
        <v>0</v>
      </c>
      <c r="O93" s="419"/>
      <c r="P93" s="1"/>
    </row>
    <row r="94" spans="1:16" s="416" customFormat="1" ht="22.5" outlineLevel="4">
      <c r="A94" s="411" t="s">
        <v>55</v>
      </c>
      <c r="B94" s="411" t="s">
        <v>55</v>
      </c>
      <c r="C94" s="411" t="s">
        <v>53</v>
      </c>
      <c r="D94" s="411" t="s">
        <v>354</v>
      </c>
      <c r="E94" s="396" t="s">
        <v>355</v>
      </c>
      <c r="F94" s="412"/>
      <c r="G94" s="412"/>
      <c r="H94" s="413">
        <f t="shared" si="16"/>
        <v>0</v>
      </c>
      <c r="I94" s="412"/>
      <c r="J94" s="412"/>
      <c r="K94" s="413">
        <f t="shared" si="14"/>
        <v>0</v>
      </c>
      <c r="L94" s="412"/>
      <c r="M94" s="412"/>
      <c r="N94" s="414">
        <f t="shared" si="15"/>
        <v>0</v>
      </c>
      <c r="O94" s="420"/>
      <c r="P94" s="1"/>
    </row>
    <row r="95" spans="1:16" s="416" customFormat="1" ht="22.5" outlineLevel="4">
      <c r="A95" s="411" t="s">
        <v>55</v>
      </c>
      <c r="B95" s="411" t="s">
        <v>55</v>
      </c>
      <c r="C95" s="411" t="s">
        <v>53</v>
      </c>
      <c r="D95" s="411" t="s">
        <v>356</v>
      </c>
      <c r="E95" s="396" t="s">
        <v>357</v>
      </c>
      <c r="F95" s="412"/>
      <c r="G95" s="412"/>
      <c r="H95" s="413">
        <f t="shared" si="16"/>
        <v>0</v>
      </c>
      <c r="I95" s="412"/>
      <c r="J95" s="412"/>
      <c r="K95" s="413">
        <f t="shared" si="14"/>
        <v>0</v>
      </c>
      <c r="L95" s="412"/>
      <c r="M95" s="412"/>
      <c r="N95" s="414">
        <f t="shared" si="15"/>
        <v>0</v>
      </c>
      <c r="O95" s="417"/>
      <c r="P95" s="1"/>
    </row>
    <row r="96" spans="1:16" s="416" customFormat="1" ht="22.5" outlineLevel="4">
      <c r="A96" s="411" t="s">
        <v>55</v>
      </c>
      <c r="B96" s="411" t="s">
        <v>55</v>
      </c>
      <c r="C96" s="411" t="s">
        <v>53</v>
      </c>
      <c r="D96" s="411" t="s">
        <v>358</v>
      </c>
      <c r="E96" s="396" t="s">
        <v>359</v>
      </c>
      <c r="F96" s="412"/>
      <c r="G96" s="412"/>
      <c r="H96" s="413">
        <f t="shared" si="16"/>
        <v>0</v>
      </c>
      <c r="I96" s="412"/>
      <c r="J96" s="412"/>
      <c r="K96" s="413">
        <f t="shared" si="14"/>
        <v>0</v>
      </c>
      <c r="L96" s="412"/>
      <c r="M96" s="412"/>
      <c r="N96" s="414">
        <f t="shared" si="15"/>
        <v>0</v>
      </c>
      <c r="O96" s="418"/>
      <c r="P96" s="1"/>
    </row>
    <row r="97" spans="1:16" s="416" customFormat="1" ht="22.5" outlineLevel="4">
      <c r="A97" s="411" t="s">
        <v>55</v>
      </c>
      <c r="B97" s="411" t="s">
        <v>55</v>
      </c>
      <c r="C97" s="411" t="s">
        <v>53</v>
      </c>
      <c r="D97" s="411" t="s">
        <v>360</v>
      </c>
      <c r="E97" s="396" t="s">
        <v>361</v>
      </c>
      <c r="F97" s="412"/>
      <c r="G97" s="412"/>
      <c r="H97" s="413">
        <f>F97+G97</f>
        <v>0</v>
      </c>
      <c r="I97" s="412"/>
      <c r="J97" s="412"/>
      <c r="K97" s="413">
        <f t="shared" si="14"/>
        <v>0</v>
      </c>
      <c r="L97" s="412"/>
      <c r="M97" s="412"/>
      <c r="N97" s="414">
        <f t="shared" si="15"/>
        <v>0</v>
      </c>
      <c r="O97" s="418"/>
      <c r="P97" s="1"/>
    </row>
    <row r="98" spans="1:16" s="416" customFormat="1" ht="22.5" outlineLevel="4">
      <c r="A98" s="411" t="s">
        <v>55</v>
      </c>
      <c r="B98" s="411" t="s">
        <v>55</v>
      </c>
      <c r="C98" s="411" t="s">
        <v>53</v>
      </c>
      <c r="D98" s="411" t="s">
        <v>362</v>
      </c>
      <c r="E98" s="396" t="s">
        <v>363</v>
      </c>
      <c r="F98" s="412"/>
      <c r="G98" s="412"/>
      <c r="H98" s="413">
        <f t="shared" si="16"/>
        <v>0</v>
      </c>
      <c r="I98" s="412"/>
      <c r="J98" s="412"/>
      <c r="K98" s="413">
        <f t="shared" si="14"/>
        <v>0</v>
      </c>
      <c r="L98" s="412"/>
      <c r="M98" s="412"/>
      <c r="N98" s="414">
        <f t="shared" si="15"/>
        <v>0</v>
      </c>
      <c r="O98" s="418"/>
      <c r="P98" s="1"/>
    </row>
    <row r="99" spans="1:16" s="416" customFormat="1" ht="11.25" outlineLevel="4">
      <c r="A99" s="411" t="s">
        <v>55</v>
      </c>
      <c r="B99" s="411" t="s">
        <v>55</v>
      </c>
      <c r="C99" s="411" t="s">
        <v>53</v>
      </c>
      <c r="D99" s="411" t="s">
        <v>364</v>
      </c>
      <c r="E99" s="396" t="s">
        <v>365</v>
      </c>
      <c r="F99" s="412"/>
      <c r="G99" s="412"/>
      <c r="H99" s="413">
        <f t="shared" si="16"/>
        <v>0</v>
      </c>
      <c r="I99" s="412"/>
      <c r="J99" s="412"/>
      <c r="K99" s="413">
        <f t="shared" si="14"/>
        <v>0</v>
      </c>
      <c r="L99" s="412"/>
      <c r="M99" s="412"/>
      <c r="N99" s="414">
        <f t="shared" si="15"/>
        <v>0</v>
      </c>
      <c r="O99" s="418"/>
      <c r="P99" s="1"/>
    </row>
    <row r="100" spans="1:16" s="416" customFormat="1" ht="11.25" outlineLevel="4">
      <c r="A100" s="411" t="s">
        <v>55</v>
      </c>
      <c r="B100" s="411" t="s">
        <v>55</v>
      </c>
      <c r="C100" s="411" t="s">
        <v>53</v>
      </c>
      <c r="D100" s="411" t="s">
        <v>366</v>
      </c>
      <c r="E100" s="396" t="s">
        <v>367</v>
      </c>
      <c r="F100" s="412"/>
      <c r="G100" s="412"/>
      <c r="H100" s="413">
        <f t="shared" si="16"/>
        <v>0</v>
      </c>
      <c r="I100" s="412"/>
      <c r="J100" s="412"/>
      <c r="K100" s="413">
        <f t="shared" si="14"/>
        <v>0</v>
      </c>
      <c r="L100" s="412"/>
      <c r="M100" s="412"/>
      <c r="N100" s="414">
        <f t="shared" si="15"/>
        <v>0</v>
      </c>
      <c r="O100" s="418"/>
      <c r="P100" s="1"/>
    </row>
    <row r="101" spans="1:16" s="416" customFormat="1" ht="11.25" outlineLevel="4">
      <c r="A101" s="411" t="s">
        <v>55</v>
      </c>
      <c r="B101" s="411" t="s">
        <v>55</v>
      </c>
      <c r="C101" s="411" t="s">
        <v>53</v>
      </c>
      <c r="D101" s="411" t="s">
        <v>368</v>
      </c>
      <c r="E101" s="396" t="s">
        <v>369</v>
      </c>
      <c r="F101" s="412"/>
      <c r="G101" s="412"/>
      <c r="H101" s="413">
        <f t="shared" si="16"/>
        <v>0</v>
      </c>
      <c r="I101" s="412"/>
      <c r="J101" s="412"/>
      <c r="K101" s="413">
        <f t="shared" si="14"/>
        <v>0</v>
      </c>
      <c r="L101" s="412"/>
      <c r="M101" s="412"/>
      <c r="N101" s="414">
        <f t="shared" si="15"/>
        <v>0</v>
      </c>
      <c r="O101" s="418"/>
      <c r="P101" s="1"/>
    </row>
    <row r="102" spans="1:16" s="416" customFormat="1" ht="11.25" outlineLevel="4">
      <c r="A102" s="411" t="s">
        <v>55</v>
      </c>
      <c r="B102" s="411" t="s">
        <v>55</v>
      </c>
      <c r="C102" s="411" t="s">
        <v>53</v>
      </c>
      <c r="D102" s="411" t="s">
        <v>370</v>
      </c>
      <c r="E102" s="396" t="s">
        <v>371</v>
      </c>
      <c r="F102" s="412"/>
      <c r="G102" s="412"/>
      <c r="H102" s="413">
        <f t="shared" si="16"/>
        <v>0</v>
      </c>
      <c r="I102" s="412"/>
      <c r="J102" s="412"/>
      <c r="K102" s="413">
        <f t="shared" si="14"/>
        <v>0</v>
      </c>
      <c r="L102" s="412"/>
      <c r="M102" s="412"/>
      <c r="N102" s="414">
        <f t="shared" si="15"/>
        <v>0</v>
      </c>
      <c r="O102" s="418"/>
      <c r="P102" s="1"/>
    </row>
    <row r="103" spans="1:16" s="416" customFormat="1" ht="11.25" outlineLevel="4">
      <c r="A103" s="411" t="s">
        <v>55</v>
      </c>
      <c r="B103" s="411" t="s">
        <v>55</v>
      </c>
      <c r="C103" s="411" t="s">
        <v>53</v>
      </c>
      <c r="D103" s="411" t="s">
        <v>372</v>
      </c>
      <c r="E103" s="396" t="s">
        <v>373</v>
      </c>
      <c r="F103" s="412"/>
      <c r="G103" s="412"/>
      <c r="H103" s="413">
        <f t="shared" si="16"/>
        <v>0</v>
      </c>
      <c r="I103" s="412"/>
      <c r="J103" s="412"/>
      <c r="K103" s="413">
        <f t="shared" si="14"/>
        <v>0</v>
      </c>
      <c r="L103" s="412"/>
      <c r="M103" s="412"/>
      <c r="N103" s="414">
        <f t="shared" si="15"/>
        <v>0</v>
      </c>
      <c r="O103" s="418"/>
      <c r="P103" s="1"/>
    </row>
    <row r="104" spans="1:16" s="416" customFormat="1" ht="11.25" outlineLevel="4">
      <c r="A104" s="411" t="s">
        <v>55</v>
      </c>
      <c r="B104" s="411" t="s">
        <v>55</v>
      </c>
      <c r="C104" s="411" t="s">
        <v>53</v>
      </c>
      <c r="D104" s="411" t="s">
        <v>374</v>
      </c>
      <c r="E104" s="396" t="s">
        <v>375</v>
      </c>
      <c r="F104" s="412"/>
      <c r="G104" s="412"/>
      <c r="H104" s="413">
        <f>F104+G104</f>
        <v>0</v>
      </c>
      <c r="I104" s="412"/>
      <c r="J104" s="412"/>
      <c r="K104" s="413">
        <f t="shared" si="14"/>
        <v>0</v>
      </c>
      <c r="L104" s="412"/>
      <c r="M104" s="412"/>
      <c r="N104" s="414">
        <f t="shared" si="15"/>
        <v>0</v>
      </c>
      <c r="O104" s="418"/>
      <c r="P104" s="1"/>
    </row>
    <row r="105" spans="1:16" s="416" customFormat="1" ht="11.25" outlineLevel="4">
      <c r="A105" s="411" t="s">
        <v>55</v>
      </c>
      <c r="B105" s="411" t="s">
        <v>55</v>
      </c>
      <c r="C105" s="411" t="s">
        <v>53</v>
      </c>
      <c r="D105" s="411" t="s">
        <v>376</v>
      </c>
      <c r="E105" s="396" t="s">
        <v>377</v>
      </c>
      <c r="F105" s="412"/>
      <c r="G105" s="412"/>
      <c r="H105" s="413">
        <f t="shared" si="16"/>
        <v>0</v>
      </c>
      <c r="I105" s="412"/>
      <c r="J105" s="412"/>
      <c r="K105" s="413">
        <f t="shared" si="14"/>
        <v>0</v>
      </c>
      <c r="L105" s="412"/>
      <c r="M105" s="412"/>
      <c r="N105" s="414">
        <f>L105+M105</f>
        <v>0</v>
      </c>
      <c r="O105" s="418"/>
      <c r="P105" s="1"/>
    </row>
    <row r="106" spans="1:16" s="416" customFormat="1" ht="22.5" outlineLevel="4">
      <c r="A106" s="411" t="s">
        <v>55</v>
      </c>
      <c r="B106" s="411" t="s">
        <v>55</v>
      </c>
      <c r="C106" s="411" t="s">
        <v>53</v>
      </c>
      <c r="D106" s="411" t="s">
        <v>378</v>
      </c>
      <c r="E106" s="396" t="s">
        <v>379</v>
      </c>
      <c r="F106" s="412"/>
      <c r="G106" s="412"/>
      <c r="H106" s="413">
        <f t="shared" si="16"/>
        <v>0</v>
      </c>
      <c r="I106" s="412"/>
      <c r="J106" s="412"/>
      <c r="K106" s="413">
        <f t="shared" si="14"/>
        <v>0</v>
      </c>
      <c r="L106" s="412"/>
      <c r="M106" s="412"/>
      <c r="N106" s="414">
        <f t="shared" si="15"/>
        <v>0</v>
      </c>
      <c r="O106" s="418"/>
      <c r="P106" s="1"/>
    </row>
    <row r="107" spans="1:16" s="416" customFormat="1" ht="11.25" outlineLevel="4">
      <c r="A107" s="411" t="s">
        <v>55</v>
      </c>
      <c r="B107" s="411" t="s">
        <v>55</v>
      </c>
      <c r="C107" s="411" t="s">
        <v>53</v>
      </c>
      <c r="D107" s="411" t="s">
        <v>380</v>
      </c>
      <c r="E107" s="396" t="s">
        <v>381</v>
      </c>
      <c r="F107" s="412"/>
      <c r="G107" s="412"/>
      <c r="H107" s="413">
        <f>F107+G107</f>
        <v>0</v>
      </c>
      <c r="I107" s="412"/>
      <c r="J107" s="412"/>
      <c r="K107" s="413">
        <f t="shared" si="14"/>
        <v>0</v>
      </c>
      <c r="L107" s="412"/>
      <c r="M107" s="412"/>
      <c r="N107" s="414">
        <f t="shared" si="15"/>
        <v>0</v>
      </c>
      <c r="O107" s="418"/>
      <c r="P107" s="1"/>
    </row>
    <row r="108" spans="1:16" s="416" customFormat="1" ht="11.25" outlineLevel="4">
      <c r="A108" s="411" t="s">
        <v>55</v>
      </c>
      <c r="B108" s="411" t="s">
        <v>55</v>
      </c>
      <c r="C108" s="411" t="s">
        <v>53</v>
      </c>
      <c r="D108" s="411" t="s">
        <v>382</v>
      </c>
      <c r="E108" s="396" t="s">
        <v>383</v>
      </c>
      <c r="F108" s="412"/>
      <c r="G108" s="412"/>
      <c r="H108" s="413">
        <f t="shared" si="16"/>
        <v>0</v>
      </c>
      <c r="I108" s="412"/>
      <c r="J108" s="412"/>
      <c r="K108" s="413">
        <f t="shared" si="14"/>
        <v>0</v>
      </c>
      <c r="L108" s="412"/>
      <c r="M108" s="412"/>
      <c r="N108" s="414">
        <f t="shared" si="15"/>
        <v>0</v>
      </c>
      <c r="O108" s="418"/>
      <c r="P108" s="1"/>
    </row>
    <row r="109" spans="1:16" s="416" customFormat="1" ht="11.25" outlineLevel="4">
      <c r="A109" s="411" t="s">
        <v>55</v>
      </c>
      <c r="B109" s="411" t="s">
        <v>55</v>
      </c>
      <c r="C109" s="411" t="s">
        <v>53</v>
      </c>
      <c r="D109" s="411"/>
      <c r="E109" s="3"/>
      <c r="F109" s="412"/>
      <c r="G109" s="412"/>
      <c r="H109" s="413">
        <f t="shared" si="16"/>
        <v>0</v>
      </c>
      <c r="I109" s="412"/>
      <c r="J109" s="412"/>
      <c r="K109" s="413">
        <f t="shared" si="14"/>
        <v>0</v>
      </c>
      <c r="L109" s="412"/>
      <c r="M109" s="412"/>
      <c r="N109" s="414">
        <f t="shared" si="15"/>
        <v>0</v>
      </c>
      <c r="O109" s="418"/>
      <c r="P109" s="1"/>
    </row>
    <row r="110" spans="1:16" ht="23.25" customHeight="1" outlineLevel="2">
      <c r="A110" s="421" t="s">
        <v>55</v>
      </c>
      <c r="B110" s="421" t="s">
        <v>55</v>
      </c>
      <c r="C110" s="421" t="s">
        <v>54</v>
      </c>
      <c r="D110" s="421"/>
      <c r="E110" s="375" t="s">
        <v>384</v>
      </c>
      <c r="F110" s="368">
        <f>SUM(F111:F145)</f>
        <v>0</v>
      </c>
      <c r="G110" s="368">
        <f>SUM(G111:G145)</f>
        <v>0</v>
      </c>
      <c r="H110" s="368">
        <f>G110+F110</f>
        <v>0</v>
      </c>
      <c r="I110" s="368">
        <f>SUM(I111:I145)</f>
        <v>0</v>
      </c>
      <c r="J110" s="368">
        <f>SUM(J111:J145)</f>
        <v>0</v>
      </c>
      <c r="K110" s="368">
        <f>J110+I110</f>
        <v>0</v>
      </c>
      <c r="L110" s="368">
        <f>SUM(L111:L145)</f>
        <v>0</v>
      </c>
      <c r="M110" s="368">
        <f>SUM(M111:M145)</f>
        <v>0</v>
      </c>
      <c r="N110" s="369">
        <f>L110+M110</f>
        <v>0</v>
      </c>
      <c r="O110" s="405"/>
    </row>
    <row r="111" spans="1:16" s="416" customFormat="1" ht="11.25" outlineLevel="4">
      <c r="A111" s="411" t="s">
        <v>55</v>
      </c>
      <c r="B111" s="411" t="s">
        <v>55</v>
      </c>
      <c r="C111" s="411" t="s">
        <v>54</v>
      </c>
      <c r="D111" s="411" t="s">
        <v>255</v>
      </c>
      <c r="E111" s="396" t="s">
        <v>385</v>
      </c>
      <c r="F111" s="412"/>
      <c r="G111" s="412"/>
      <c r="H111" s="413">
        <f>F111+G111</f>
        <v>0</v>
      </c>
      <c r="I111" s="412"/>
      <c r="J111" s="412"/>
      <c r="K111" s="413">
        <f t="shared" si="14"/>
        <v>0</v>
      </c>
      <c r="L111" s="412"/>
      <c r="M111" s="412"/>
      <c r="N111" s="414">
        <f>L111+M111</f>
        <v>0</v>
      </c>
      <c r="O111" s="418"/>
      <c r="P111" s="1"/>
    </row>
    <row r="112" spans="1:16" s="416" customFormat="1" ht="11.25" outlineLevel="4">
      <c r="A112" s="411" t="s">
        <v>55</v>
      </c>
      <c r="B112" s="411" t="s">
        <v>55</v>
      </c>
      <c r="C112" s="411" t="s">
        <v>54</v>
      </c>
      <c r="D112" s="411" t="s">
        <v>263</v>
      </c>
      <c r="E112" s="396" t="s">
        <v>386</v>
      </c>
      <c r="F112" s="412"/>
      <c r="G112" s="412"/>
      <c r="H112" s="413">
        <f t="shared" si="16"/>
        <v>0</v>
      </c>
      <c r="I112" s="412"/>
      <c r="J112" s="412"/>
      <c r="K112" s="413">
        <f t="shared" si="14"/>
        <v>0</v>
      </c>
      <c r="L112" s="412"/>
      <c r="M112" s="412"/>
      <c r="N112" s="414">
        <f t="shared" si="15"/>
        <v>0</v>
      </c>
      <c r="O112" s="418"/>
      <c r="P112" s="1"/>
    </row>
    <row r="113" spans="1:16" s="416" customFormat="1" ht="22.5" outlineLevel="4">
      <c r="A113" s="411" t="s">
        <v>55</v>
      </c>
      <c r="B113" s="411" t="s">
        <v>55</v>
      </c>
      <c r="C113" s="411" t="s">
        <v>54</v>
      </c>
      <c r="D113" s="411" t="s">
        <v>387</v>
      </c>
      <c r="E113" s="396" t="s">
        <v>388</v>
      </c>
      <c r="F113" s="412"/>
      <c r="G113" s="412"/>
      <c r="H113" s="413">
        <f t="shared" si="16"/>
        <v>0</v>
      </c>
      <c r="I113" s="412"/>
      <c r="J113" s="412"/>
      <c r="K113" s="413">
        <f t="shared" si="14"/>
        <v>0</v>
      </c>
      <c r="L113" s="412"/>
      <c r="M113" s="412"/>
      <c r="N113" s="414">
        <f t="shared" si="15"/>
        <v>0</v>
      </c>
      <c r="O113" s="418"/>
      <c r="P113" s="1"/>
    </row>
    <row r="114" spans="1:16" s="416" customFormat="1" ht="11.25" outlineLevel="4">
      <c r="A114" s="411" t="s">
        <v>55</v>
      </c>
      <c r="B114" s="411" t="s">
        <v>55</v>
      </c>
      <c r="C114" s="411" t="s">
        <v>54</v>
      </c>
      <c r="D114" s="411" t="s">
        <v>274</v>
      </c>
      <c r="E114" s="396" t="s">
        <v>389</v>
      </c>
      <c r="F114" s="412"/>
      <c r="G114" s="412"/>
      <c r="H114" s="413">
        <f t="shared" si="16"/>
        <v>0</v>
      </c>
      <c r="I114" s="412"/>
      <c r="J114" s="412"/>
      <c r="K114" s="413">
        <f t="shared" si="14"/>
        <v>0</v>
      </c>
      <c r="L114" s="412"/>
      <c r="M114" s="412"/>
      <c r="N114" s="414">
        <f t="shared" si="15"/>
        <v>0</v>
      </c>
      <c r="O114" s="417"/>
      <c r="P114" s="1"/>
    </row>
    <row r="115" spans="1:16" s="416" customFormat="1" ht="11.25" outlineLevel="4">
      <c r="A115" s="411" t="s">
        <v>55</v>
      </c>
      <c r="B115" s="411" t="s">
        <v>55</v>
      </c>
      <c r="C115" s="411" t="s">
        <v>54</v>
      </c>
      <c r="D115" s="411" t="s">
        <v>276</v>
      </c>
      <c r="E115" s="396" t="s">
        <v>390</v>
      </c>
      <c r="F115" s="412"/>
      <c r="G115" s="412"/>
      <c r="H115" s="413">
        <f t="shared" si="16"/>
        <v>0</v>
      </c>
      <c r="I115" s="412"/>
      <c r="J115" s="412"/>
      <c r="K115" s="413">
        <f t="shared" ref="K115:K218" si="17">I115+J115</f>
        <v>0</v>
      </c>
      <c r="L115" s="412"/>
      <c r="M115" s="412"/>
      <c r="N115" s="414">
        <f t="shared" ref="N115:N218" si="18">L115+M115</f>
        <v>0</v>
      </c>
      <c r="O115" s="417"/>
      <c r="P115" s="1"/>
    </row>
    <row r="116" spans="1:16" s="416" customFormat="1" ht="25.5" customHeight="1" outlineLevel="4">
      <c r="A116" s="411" t="s">
        <v>55</v>
      </c>
      <c r="B116" s="411" t="s">
        <v>55</v>
      </c>
      <c r="C116" s="411" t="s">
        <v>54</v>
      </c>
      <c r="D116" s="411" t="s">
        <v>278</v>
      </c>
      <c r="E116" s="396" t="s">
        <v>391</v>
      </c>
      <c r="F116" s="412"/>
      <c r="G116" s="412"/>
      <c r="H116" s="413">
        <f t="shared" ref="H116:H219" si="19">F116+G116</f>
        <v>0</v>
      </c>
      <c r="I116" s="412"/>
      <c r="J116" s="412"/>
      <c r="K116" s="413">
        <f t="shared" si="17"/>
        <v>0</v>
      </c>
      <c r="L116" s="412"/>
      <c r="M116" s="412"/>
      <c r="N116" s="414">
        <f t="shared" si="18"/>
        <v>0</v>
      </c>
      <c r="O116" s="417"/>
      <c r="P116" s="1"/>
    </row>
    <row r="117" spans="1:16" s="416" customFormat="1" ht="11.25" outlineLevel="4">
      <c r="A117" s="411" t="s">
        <v>55</v>
      </c>
      <c r="B117" s="411" t="s">
        <v>55</v>
      </c>
      <c r="C117" s="411" t="s">
        <v>54</v>
      </c>
      <c r="D117" s="411" t="s">
        <v>282</v>
      </c>
      <c r="E117" s="396" t="s">
        <v>392</v>
      </c>
      <c r="F117" s="412"/>
      <c r="G117" s="412"/>
      <c r="H117" s="413">
        <f t="shared" si="19"/>
        <v>0</v>
      </c>
      <c r="I117" s="412"/>
      <c r="J117" s="412"/>
      <c r="K117" s="413">
        <f t="shared" si="17"/>
        <v>0</v>
      </c>
      <c r="L117" s="412"/>
      <c r="M117" s="412"/>
      <c r="N117" s="414">
        <f t="shared" si="18"/>
        <v>0</v>
      </c>
      <c r="O117" s="417"/>
      <c r="P117" s="1"/>
    </row>
    <row r="118" spans="1:16" s="416" customFormat="1" ht="11.25" outlineLevel="4">
      <c r="A118" s="411" t="s">
        <v>55</v>
      </c>
      <c r="B118" s="411" t="s">
        <v>55</v>
      </c>
      <c r="C118" s="411" t="s">
        <v>54</v>
      </c>
      <c r="D118" s="411" t="s">
        <v>284</v>
      </c>
      <c r="E118" s="396" t="s">
        <v>393</v>
      </c>
      <c r="F118" s="412"/>
      <c r="G118" s="412"/>
      <c r="H118" s="413">
        <f t="shared" si="19"/>
        <v>0</v>
      </c>
      <c r="I118" s="412"/>
      <c r="J118" s="412"/>
      <c r="K118" s="413">
        <f t="shared" si="17"/>
        <v>0</v>
      </c>
      <c r="L118" s="412"/>
      <c r="M118" s="412"/>
      <c r="N118" s="414">
        <f t="shared" si="18"/>
        <v>0</v>
      </c>
      <c r="O118" s="417"/>
      <c r="P118" s="1"/>
    </row>
    <row r="119" spans="1:16" s="416" customFormat="1" ht="22.5" outlineLevel="4">
      <c r="A119" s="411" t="s">
        <v>55</v>
      </c>
      <c r="B119" s="411" t="s">
        <v>55</v>
      </c>
      <c r="C119" s="411" t="s">
        <v>54</v>
      </c>
      <c r="D119" s="411" t="s">
        <v>286</v>
      </c>
      <c r="E119" s="396" t="s">
        <v>394</v>
      </c>
      <c r="F119" s="412"/>
      <c r="G119" s="412"/>
      <c r="H119" s="413">
        <f t="shared" si="19"/>
        <v>0</v>
      </c>
      <c r="I119" s="412"/>
      <c r="J119" s="412"/>
      <c r="K119" s="413">
        <f t="shared" si="17"/>
        <v>0</v>
      </c>
      <c r="L119" s="412"/>
      <c r="M119" s="412"/>
      <c r="N119" s="414">
        <f t="shared" si="18"/>
        <v>0</v>
      </c>
      <c r="O119" s="418"/>
      <c r="P119" s="1"/>
    </row>
    <row r="120" spans="1:16" s="416" customFormat="1" ht="23.25" customHeight="1" outlineLevel="4">
      <c r="A120" s="411" t="s">
        <v>55</v>
      </c>
      <c r="B120" s="411" t="s">
        <v>55</v>
      </c>
      <c r="C120" s="411" t="s">
        <v>54</v>
      </c>
      <c r="D120" s="411" t="s">
        <v>288</v>
      </c>
      <c r="E120" s="396" t="s">
        <v>395</v>
      </c>
      <c r="F120" s="412"/>
      <c r="G120" s="412"/>
      <c r="H120" s="413">
        <f t="shared" si="19"/>
        <v>0</v>
      </c>
      <c r="I120" s="412"/>
      <c r="J120" s="412"/>
      <c r="K120" s="413">
        <f t="shared" si="17"/>
        <v>0</v>
      </c>
      <c r="L120" s="412"/>
      <c r="M120" s="412"/>
      <c r="N120" s="414">
        <f t="shared" si="18"/>
        <v>0</v>
      </c>
      <c r="O120" s="417"/>
      <c r="P120" s="1"/>
    </row>
    <row r="121" spans="1:16" s="416" customFormat="1" ht="11.25" outlineLevel="4">
      <c r="A121" s="411" t="s">
        <v>55</v>
      </c>
      <c r="B121" s="411" t="s">
        <v>55</v>
      </c>
      <c r="C121" s="411" t="s">
        <v>54</v>
      </c>
      <c r="D121" s="411" t="s">
        <v>396</v>
      </c>
      <c r="E121" s="396" t="s">
        <v>397</v>
      </c>
      <c r="F121" s="412"/>
      <c r="G121" s="412"/>
      <c r="H121" s="413">
        <f t="shared" si="19"/>
        <v>0</v>
      </c>
      <c r="I121" s="412"/>
      <c r="J121" s="412"/>
      <c r="K121" s="413">
        <f t="shared" si="17"/>
        <v>0</v>
      </c>
      <c r="L121" s="412"/>
      <c r="M121" s="412"/>
      <c r="N121" s="414">
        <f t="shared" si="18"/>
        <v>0</v>
      </c>
      <c r="O121" s="418"/>
      <c r="P121" s="1"/>
    </row>
    <row r="122" spans="1:16" s="416" customFormat="1" ht="23.25" customHeight="1" outlineLevel="4">
      <c r="A122" s="411" t="s">
        <v>55</v>
      </c>
      <c r="B122" s="411" t="s">
        <v>55</v>
      </c>
      <c r="C122" s="411" t="s">
        <v>54</v>
      </c>
      <c r="D122" s="411" t="s">
        <v>398</v>
      </c>
      <c r="E122" s="396" t="s">
        <v>399</v>
      </c>
      <c r="F122" s="412"/>
      <c r="G122" s="412"/>
      <c r="H122" s="413">
        <f t="shared" si="19"/>
        <v>0</v>
      </c>
      <c r="I122" s="412"/>
      <c r="J122" s="412"/>
      <c r="K122" s="413">
        <f t="shared" si="17"/>
        <v>0</v>
      </c>
      <c r="L122" s="412"/>
      <c r="M122" s="412"/>
      <c r="N122" s="414">
        <f t="shared" si="18"/>
        <v>0</v>
      </c>
      <c r="O122" s="419"/>
      <c r="P122" s="1"/>
    </row>
    <row r="123" spans="1:16" s="416" customFormat="1" ht="36" customHeight="1" outlineLevel="4">
      <c r="A123" s="411" t="s">
        <v>55</v>
      </c>
      <c r="B123" s="411" t="s">
        <v>55</v>
      </c>
      <c r="C123" s="411" t="s">
        <v>54</v>
      </c>
      <c r="D123" s="411" t="s">
        <v>292</v>
      </c>
      <c r="E123" s="396" t="s">
        <v>400</v>
      </c>
      <c r="F123" s="412"/>
      <c r="G123" s="412"/>
      <c r="H123" s="413">
        <f t="shared" si="19"/>
        <v>0</v>
      </c>
      <c r="I123" s="412"/>
      <c r="J123" s="412"/>
      <c r="K123" s="413">
        <f t="shared" si="17"/>
        <v>0</v>
      </c>
      <c r="L123" s="412"/>
      <c r="M123" s="412"/>
      <c r="N123" s="414">
        <f t="shared" si="18"/>
        <v>0</v>
      </c>
      <c r="O123" s="418"/>
      <c r="P123" s="1"/>
    </row>
    <row r="124" spans="1:16" s="416" customFormat="1" ht="11.25" outlineLevel="4">
      <c r="A124" s="411" t="s">
        <v>55</v>
      </c>
      <c r="B124" s="411" t="s">
        <v>55</v>
      </c>
      <c r="C124" s="411" t="s">
        <v>54</v>
      </c>
      <c r="D124" s="411" t="s">
        <v>294</v>
      </c>
      <c r="E124" s="396" t="s">
        <v>401</v>
      </c>
      <c r="F124" s="412"/>
      <c r="G124" s="412"/>
      <c r="H124" s="413">
        <f t="shared" si="19"/>
        <v>0</v>
      </c>
      <c r="I124" s="412"/>
      <c r="J124" s="412"/>
      <c r="K124" s="413">
        <f t="shared" si="17"/>
        <v>0</v>
      </c>
      <c r="L124" s="412"/>
      <c r="M124" s="412"/>
      <c r="N124" s="414">
        <f t="shared" si="18"/>
        <v>0</v>
      </c>
      <c r="O124" s="403"/>
      <c r="P124" s="1"/>
    </row>
    <row r="125" spans="1:16" s="416" customFormat="1" ht="11.25" outlineLevel="4">
      <c r="A125" s="411" t="s">
        <v>55</v>
      </c>
      <c r="B125" s="411" t="s">
        <v>55</v>
      </c>
      <c r="C125" s="411" t="s">
        <v>54</v>
      </c>
      <c r="D125" s="411" t="s">
        <v>296</v>
      </c>
      <c r="E125" s="396" t="s">
        <v>402</v>
      </c>
      <c r="F125" s="412"/>
      <c r="G125" s="412"/>
      <c r="H125" s="413">
        <f t="shared" si="19"/>
        <v>0</v>
      </c>
      <c r="I125" s="412"/>
      <c r="J125" s="412"/>
      <c r="K125" s="413">
        <f t="shared" si="17"/>
        <v>0</v>
      </c>
      <c r="L125" s="412"/>
      <c r="M125" s="412"/>
      <c r="N125" s="414">
        <f t="shared" si="18"/>
        <v>0</v>
      </c>
      <c r="O125" s="417"/>
      <c r="P125" s="1"/>
    </row>
    <row r="126" spans="1:16" s="416" customFormat="1" ht="23.25" customHeight="1" outlineLevel="4">
      <c r="A126" s="411" t="s">
        <v>55</v>
      </c>
      <c r="B126" s="411" t="s">
        <v>55</v>
      </c>
      <c r="C126" s="411" t="s">
        <v>54</v>
      </c>
      <c r="D126" s="411" t="s">
        <v>298</v>
      </c>
      <c r="E126" s="396" t="s">
        <v>403</v>
      </c>
      <c r="F126" s="412"/>
      <c r="G126" s="412"/>
      <c r="H126" s="413">
        <f t="shared" si="19"/>
        <v>0</v>
      </c>
      <c r="I126" s="412"/>
      <c r="J126" s="412"/>
      <c r="K126" s="413">
        <f t="shared" si="17"/>
        <v>0</v>
      </c>
      <c r="L126" s="412"/>
      <c r="M126" s="412"/>
      <c r="N126" s="414">
        <f t="shared" si="18"/>
        <v>0</v>
      </c>
      <c r="O126" s="419"/>
      <c r="P126" s="1"/>
    </row>
    <row r="127" spans="1:16" s="416" customFormat="1" ht="11.25" outlineLevel="4">
      <c r="A127" s="411" t="s">
        <v>55</v>
      </c>
      <c r="B127" s="411" t="s">
        <v>55</v>
      </c>
      <c r="C127" s="411" t="s">
        <v>54</v>
      </c>
      <c r="D127" s="411" t="s">
        <v>300</v>
      </c>
      <c r="E127" s="396" t="s">
        <v>404</v>
      </c>
      <c r="F127" s="412"/>
      <c r="G127" s="412"/>
      <c r="H127" s="413">
        <f t="shared" si="19"/>
        <v>0</v>
      </c>
      <c r="I127" s="412"/>
      <c r="J127" s="412"/>
      <c r="K127" s="413">
        <f t="shared" si="17"/>
        <v>0</v>
      </c>
      <c r="L127" s="412"/>
      <c r="M127" s="412"/>
      <c r="N127" s="414">
        <f t="shared" si="18"/>
        <v>0</v>
      </c>
      <c r="O127" s="418"/>
      <c r="P127" s="1"/>
    </row>
    <row r="128" spans="1:16" s="416" customFormat="1" ht="22.5" outlineLevel="4">
      <c r="A128" s="411" t="s">
        <v>55</v>
      </c>
      <c r="B128" s="411" t="s">
        <v>55</v>
      </c>
      <c r="C128" s="411" t="s">
        <v>54</v>
      </c>
      <c r="D128" s="411" t="s">
        <v>405</v>
      </c>
      <c r="E128" s="396" t="s">
        <v>406</v>
      </c>
      <c r="F128" s="412"/>
      <c r="G128" s="412"/>
      <c r="H128" s="413">
        <f t="shared" si="19"/>
        <v>0</v>
      </c>
      <c r="I128" s="412"/>
      <c r="J128" s="412"/>
      <c r="K128" s="413">
        <f t="shared" si="17"/>
        <v>0</v>
      </c>
      <c r="L128" s="412"/>
      <c r="M128" s="412"/>
      <c r="N128" s="414">
        <f t="shared" si="18"/>
        <v>0</v>
      </c>
      <c r="O128" s="403"/>
      <c r="P128" s="1"/>
    </row>
    <row r="129" spans="1:16" s="416" customFormat="1" ht="22.5" outlineLevel="4">
      <c r="A129" s="411" t="s">
        <v>55</v>
      </c>
      <c r="B129" s="411" t="s">
        <v>55</v>
      </c>
      <c r="C129" s="411" t="s">
        <v>54</v>
      </c>
      <c r="D129" s="411" t="s">
        <v>302</v>
      </c>
      <c r="E129" s="396" t="s">
        <v>407</v>
      </c>
      <c r="F129" s="412"/>
      <c r="G129" s="412"/>
      <c r="H129" s="413">
        <f t="shared" si="19"/>
        <v>0</v>
      </c>
      <c r="I129" s="412"/>
      <c r="J129" s="412"/>
      <c r="K129" s="413">
        <f t="shared" si="17"/>
        <v>0</v>
      </c>
      <c r="L129" s="412"/>
      <c r="M129" s="412"/>
      <c r="N129" s="414">
        <f t="shared" si="18"/>
        <v>0</v>
      </c>
      <c r="O129" s="403"/>
      <c r="P129" s="1"/>
    </row>
    <row r="130" spans="1:16" s="416" customFormat="1" ht="11.25" outlineLevel="4">
      <c r="A130" s="411" t="s">
        <v>55</v>
      </c>
      <c r="B130" s="411" t="s">
        <v>55</v>
      </c>
      <c r="C130" s="411" t="s">
        <v>54</v>
      </c>
      <c r="D130" s="411" t="s">
        <v>304</v>
      </c>
      <c r="E130" s="396" t="s">
        <v>408</v>
      </c>
      <c r="F130" s="412"/>
      <c r="G130" s="412"/>
      <c r="H130" s="413">
        <f t="shared" si="19"/>
        <v>0</v>
      </c>
      <c r="I130" s="412"/>
      <c r="J130" s="412"/>
      <c r="K130" s="413">
        <f t="shared" si="17"/>
        <v>0</v>
      </c>
      <c r="L130" s="412"/>
      <c r="M130" s="412"/>
      <c r="N130" s="414">
        <f t="shared" si="18"/>
        <v>0</v>
      </c>
      <c r="O130" s="403"/>
      <c r="P130" s="1"/>
    </row>
    <row r="131" spans="1:16" s="416" customFormat="1" ht="11.25" outlineLevel="4">
      <c r="A131" s="411" t="s">
        <v>55</v>
      </c>
      <c r="B131" s="411" t="s">
        <v>55</v>
      </c>
      <c r="C131" s="411" t="s">
        <v>54</v>
      </c>
      <c r="D131" s="411" t="s">
        <v>306</v>
      </c>
      <c r="E131" s="396" t="s">
        <v>409</v>
      </c>
      <c r="F131" s="412"/>
      <c r="G131" s="412"/>
      <c r="H131" s="413">
        <f t="shared" si="19"/>
        <v>0</v>
      </c>
      <c r="I131" s="412"/>
      <c r="J131" s="412"/>
      <c r="K131" s="413">
        <f t="shared" si="17"/>
        <v>0</v>
      </c>
      <c r="L131" s="412"/>
      <c r="M131" s="412"/>
      <c r="N131" s="414">
        <f t="shared" si="18"/>
        <v>0</v>
      </c>
      <c r="O131" s="403"/>
      <c r="P131" s="1"/>
    </row>
    <row r="132" spans="1:16" s="416" customFormat="1" ht="11.25" outlineLevel="4">
      <c r="A132" s="411" t="s">
        <v>55</v>
      </c>
      <c r="B132" s="411" t="s">
        <v>55</v>
      </c>
      <c r="C132" s="411" t="s">
        <v>54</v>
      </c>
      <c r="D132" s="411" t="s">
        <v>308</v>
      </c>
      <c r="E132" s="396" t="s">
        <v>410</v>
      </c>
      <c r="F132" s="412"/>
      <c r="G132" s="412"/>
      <c r="H132" s="413">
        <f t="shared" si="19"/>
        <v>0</v>
      </c>
      <c r="I132" s="412"/>
      <c r="J132" s="412"/>
      <c r="K132" s="413">
        <f t="shared" si="17"/>
        <v>0</v>
      </c>
      <c r="L132" s="412"/>
      <c r="M132" s="412"/>
      <c r="N132" s="414">
        <f t="shared" si="18"/>
        <v>0</v>
      </c>
      <c r="O132" s="403"/>
      <c r="P132" s="1"/>
    </row>
    <row r="133" spans="1:16" s="416" customFormat="1" ht="11.25" outlineLevel="4">
      <c r="A133" s="411" t="s">
        <v>55</v>
      </c>
      <c r="B133" s="411" t="s">
        <v>55</v>
      </c>
      <c r="C133" s="411" t="s">
        <v>54</v>
      </c>
      <c r="D133" s="411" t="s">
        <v>411</v>
      </c>
      <c r="E133" s="396" t="s">
        <v>412</v>
      </c>
      <c r="F133" s="412"/>
      <c r="G133" s="412"/>
      <c r="H133" s="413">
        <f t="shared" si="19"/>
        <v>0</v>
      </c>
      <c r="I133" s="412"/>
      <c r="J133" s="412"/>
      <c r="K133" s="413">
        <f t="shared" si="17"/>
        <v>0</v>
      </c>
      <c r="L133" s="412"/>
      <c r="M133" s="412"/>
      <c r="N133" s="414">
        <f t="shared" si="18"/>
        <v>0</v>
      </c>
      <c r="O133" s="403"/>
      <c r="P133" s="1"/>
    </row>
    <row r="134" spans="1:16" s="416" customFormat="1" ht="11.25" outlineLevel="4">
      <c r="A134" s="411" t="s">
        <v>55</v>
      </c>
      <c r="B134" s="411" t="s">
        <v>55</v>
      </c>
      <c r="C134" s="411" t="s">
        <v>54</v>
      </c>
      <c r="D134" s="411" t="s">
        <v>310</v>
      </c>
      <c r="E134" s="396" t="s">
        <v>413</v>
      </c>
      <c r="F134" s="412"/>
      <c r="G134" s="412"/>
      <c r="H134" s="413">
        <f t="shared" si="19"/>
        <v>0</v>
      </c>
      <c r="I134" s="412"/>
      <c r="J134" s="412"/>
      <c r="K134" s="413">
        <f t="shared" si="17"/>
        <v>0</v>
      </c>
      <c r="L134" s="412"/>
      <c r="M134" s="412"/>
      <c r="N134" s="414">
        <f t="shared" si="18"/>
        <v>0</v>
      </c>
      <c r="O134" s="403"/>
      <c r="P134" s="1"/>
    </row>
    <row r="135" spans="1:16" s="416" customFormat="1" ht="11.25" outlineLevel="4">
      <c r="A135" s="411" t="s">
        <v>55</v>
      </c>
      <c r="B135" s="411" t="s">
        <v>55</v>
      </c>
      <c r="C135" s="411" t="s">
        <v>54</v>
      </c>
      <c r="D135" s="411" t="s">
        <v>312</v>
      </c>
      <c r="E135" s="396" t="s">
        <v>414</v>
      </c>
      <c r="F135" s="412"/>
      <c r="G135" s="412"/>
      <c r="H135" s="413">
        <f t="shared" si="19"/>
        <v>0</v>
      </c>
      <c r="I135" s="412"/>
      <c r="J135" s="412"/>
      <c r="K135" s="413">
        <f t="shared" si="17"/>
        <v>0</v>
      </c>
      <c r="L135" s="412"/>
      <c r="M135" s="412"/>
      <c r="N135" s="414">
        <f t="shared" si="18"/>
        <v>0</v>
      </c>
      <c r="O135" s="403"/>
      <c r="P135" s="1"/>
    </row>
    <row r="136" spans="1:16" s="416" customFormat="1" ht="11.25" outlineLevel="4">
      <c r="A136" s="411" t="s">
        <v>55</v>
      </c>
      <c r="B136" s="411" t="s">
        <v>55</v>
      </c>
      <c r="C136" s="411" t="s">
        <v>54</v>
      </c>
      <c r="D136" s="411" t="s">
        <v>415</v>
      </c>
      <c r="E136" s="396" t="s">
        <v>416</v>
      </c>
      <c r="F136" s="412"/>
      <c r="G136" s="412"/>
      <c r="H136" s="413">
        <f t="shared" si="19"/>
        <v>0</v>
      </c>
      <c r="I136" s="412"/>
      <c r="J136" s="412"/>
      <c r="K136" s="413">
        <f t="shared" si="17"/>
        <v>0</v>
      </c>
      <c r="L136" s="412"/>
      <c r="M136" s="412"/>
      <c r="N136" s="414">
        <f t="shared" si="18"/>
        <v>0</v>
      </c>
      <c r="O136" s="403"/>
      <c r="P136" s="1"/>
    </row>
    <row r="137" spans="1:16" s="416" customFormat="1" ht="11.25" outlineLevel="4">
      <c r="A137" s="411" t="s">
        <v>55</v>
      </c>
      <c r="B137" s="411" t="s">
        <v>55</v>
      </c>
      <c r="C137" s="411" t="s">
        <v>54</v>
      </c>
      <c r="D137" s="411" t="s">
        <v>417</v>
      </c>
      <c r="E137" s="396" t="s">
        <v>418</v>
      </c>
      <c r="F137" s="412"/>
      <c r="G137" s="412"/>
      <c r="H137" s="413">
        <f t="shared" si="19"/>
        <v>0</v>
      </c>
      <c r="I137" s="412"/>
      <c r="J137" s="412"/>
      <c r="K137" s="413">
        <f t="shared" si="17"/>
        <v>0</v>
      </c>
      <c r="L137" s="412"/>
      <c r="M137" s="412"/>
      <c r="N137" s="414">
        <f t="shared" si="18"/>
        <v>0</v>
      </c>
      <c r="O137" s="403"/>
      <c r="P137" s="1"/>
    </row>
    <row r="138" spans="1:16" s="416" customFormat="1" ht="11.25" outlineLevel="4">
      <c r="A138" s="411" t="s">
        <v>55</v>
      </c>
      <c r="B138" s="411" t="s">
        <v>55</v>
      </c>
      <c r="C138" s="411" t="s">
        <v>54</v>
      </c>
      <c r="D138" s="411" t="s">
        <v>314</v>
      </c>
      <c r="E138" s="396" t="s">
        <v>419</v>
      </c>
      <c r="F138" s="412"/>
      <c r="G138" s="412"/>
      <c r="H138" s="413">
        <f t="shared" si="19"/>
        <v>0</v>
      </c>
      <c r="I138" s="412"/>
      <c r="J138" s="412"/>
      <c r="K138" s="413">
        <f t="shared" si="17"/>
        <v>0</v>
      </c>
      <c r="L138" s="412"/>
      <c r="M138" s="412"/>
      <c r="N138" s="414">
        <f t="shared" si="18"/>
        <v>0</v>
      </c>
      <c r="O138" s="403"/>
      <c r="P138" s="1"/>
    </row>
    <row r="139" spans="1:16" s="416" customFormat="1" ht="11.25" outlineLevel="4">
      <c r="A139" s="411" t="s">
        <v>55</v>
      </c>
      <c r="B139" s="411" t="s">
        <v>55</v>
      </c>
      <c r="C139" s="411" t="s">
        <v>54</v>
      </c>
      <c r="D139" s="411" t="s">
        <v>316</v>
      </c>
      <c r="E139" s="396" t="s">
        <v>420</v>
      </c>
      <c r="F139" s="412"/>
      <c r="G139" s="412"/>
      <c r="H139" s="413">
        <f t="shared" si="19"/>
        <v>0</v>
      </c>
      <c r="I139" s="412"/>
      <c r="J139" s="412"/>
      <c r="K139" s="413">
        <f t="shared" si="17"/>
        <v>0</v>
      </c>
      <c r="L139" s="412"/>
      <c r="M139" s="412"/>
      <c r="N139" s="414">
        <f t="shared" si="18"/>
        <v>0</v>
      </c>
      <c r="O139" s="403"/>
      <c r="P139" s="1"/>
    </row>
    <row r="140" spans="1:16" s="416" customFormat="1" ht="11.25" outlineLevel="4">
      <c r="A140" s="411" t="s">
        <v>55</v>
      </c>
      <c r="B140" s="411" t="s">
        <v>55</v>
      </c>
      <c r="C140" s="411" t="s">
        <v>54</v>
      </c>
      <c r="D140" s="411" t="s">
        <v>318</v>
      </c>
      <c r="E140" s="396" t="s">
        <v>421</v>
      </c>
      <c r="F140" s="412"/>
      <c r="G140" s="412"/>
      <c r="H140" s="413">
        <f t="shared" si="19"/>
        <v>0</v>
      </c>
      <c r="I140" s="412"/>
      <c r="J140" s="412"/>
      <c r="K140" s="413">
        <f t="shared" si="17"/>
        <v>0</v>
      </c>
      <c r="L140" s="412"/>
      <c r="M140" s="412"/>
      <c r="N140" s="414">
        <f t="shared" si="18"/>
        <v>0</v>
      </c>
      <c r="O140" s="403"/>
      <c r="P140" s="1"/>
    </row>
    <row r="141" spans="1:16" s="416" customFormat="1" ht="11.25" outlineLevel="4">
      <c r="A141" s="411" t="s">
        <v>55</v>
      </c>
      <c r="B141" s="411" t="s">
        <v>55</v>
      </c>
      <c r="C141" s="411" t="s">
        <v>54</v>
      </c>
      <c r="D141" s="411" t="s">
        <v>320</v>
      </c>
      <c r="E141" s="396" t="s">
        <v>422</v>
      </c>
      <c r="F141" s="412"/>
      <c r="G141" s="412"/>
      <c r="H141" s="413">
        <f t="shared" si="19"/>
        <v>0</v>
      </c>
      <c r="I141" s="412"/>
      <c r="J141" s="412"/>
      <c r="K141" s="413">
        <f t="shared" si="17"/>
        <v>0</v>
      </c>
      <c r="L141" s="412"/>
      <c r="M141" s="412"/>
      <c r="N141" s="414">
        <f t="shared" si="18"/>
        <v>0</v>
      </c>
      <c r="O141" s="403"/>
      <c r="P141" s="1"/>
    </row>
    <row r="142" spans="1:16" s="416" customFormat="1" ht="11.25" outlineLevel="4">
      <c r="A142" s="411" t="s">
        <v>55</v>
      </c>
      <c r="B142" s="411" t="s">
        <v>55</v>
      </c>
      <c r="C142" s="411" t="s">
        <v>54</v>
      </c>
      <c r="D142" s="411" t="s">
        <v>423</v>
      </c>
      <c r="E142" s="396" t="s">
        <v>424</v>
      </c>
      <c r="F142" s="412"/>
      <c r="G142" s="412"/>
      <c r="H142" s="413">
        <f t="shared" si="19"/>
        <v>0</v>
      </c>
      <c r="I142" s="412"/>
      <c r="J142" s="412"/>
      <c r="K142" s="413">
        <f t="shared" si="17"/>
        <v>0</v>
      </c>
      <c r="L142" s="412"/>
      <c r="M142" s="412"/>
      <c r="N142" s="414">
        <f t="shared" si="18"/>
        <v>0</v>
      </c>
      <c r="O142" s="403"/>
      <c r="P142" s="1"/>
    </row>
    <row r="143" spans="1:16" s="416" customFormat="1" ht="11.25" outlineLevel="4">
      <c r="A143" s="411" t="s">
        <v>55</v>
      </c>
      <c r="B143" s="411" t="s">
        <v>55</v>
      </c>
      <c r="C143" s="411" t="s">
        <v>54</v>
      </c>
      <c r="D143" s="411" t="s">
        <v>425</v>
      </c>
      <c r="E143" s="396" t="s">
        <v>426</v>
      </c>
      <c r="F143" s="412"/>
      <c r="G143" s="412"/>
      <c r="H143" s="413">
        <f t="shared" si="19"/>
        <v>0</v>
      </c>
      <c r="I143" s="412"/>
      <c r="J143" s="412"/>
      <c r="K143" s="413">
        <f t="shared" si="17"/>
        <v>0</v>
      </c>
      <c r="L143" s="412"/>
      <c r="M143" s="412"/>
      <c r="N143" s="414">
        <f t="shared" si="18"/>
        <v>0</v>
      </c>
      <c r="O143" s="403"/>
      <c r="P143" s="1"/>
    </row>
    <row r="144" spans="1:16" s="416" customFormat="1" ht="22.5" outlineLevel="4">
      <c r="A144" s="411" t="s">
        <v>55</v>
      </c>
      <c r="B144" s="411" t="s">
        <v>55</v>
      </c>
      <c r="C144" s="411" t="s">
        <v>54</v>
      </c>
      <c r="D144" s="411" t="s">
        <v>427</v>
      </c>
      <c r="E144" s="396" t="s">
        <v>428</v>
      </c>
      <c r="F144" s="412"/>
      <c r="G144" s="412"/>
      <c r="H144" s="413">
        <f t="shared" si="19"/>
        <v>0</v>
      </c>
      <c r="I144" s="412"/>
      <c r="J144" s="412"/>
      <c r="K144" s="413">
        <f t="shared" si="17"/>
        <v>0</v>
      </c>
      <c r="L144" s="412"/>
      <c r="M144" s="412"/>
      <c r="N144" s="414">
        <f t="shared" si="18"/>
        <v>0</v>
      </c>
      <c r="O144" s="403"/>
      <c r="P144" s="1"/>
    </row>
    <row r="145" spans="1:16" s="416" customFormat="1" ht="11.25" outlineLevel="4">
      <c r="A145" s="411" t="s">
        <v>55</v>
      </c>
      <c r="B145" s="411" t="s">
        <v>55</v>
      </c>
      <c r="C145" s="411" t="s">
        <v>54</v>
      </c>
      <c r="D145" s="411"/>
      <c r="E145" s="3"/>
      <c r="F145" s="412"/>
      <c r="G145" s="412"/>
      <c r="H145" s="413">
        <f t="shared" si="19"/>
        <v>0</v>
      </c>
      <c r="I145" s="412"/>
      <c r="J145" s="412"/>
      <c r="K145" s="413">
        <f t="shared" si="17"/>
        <v>0</v>
      </c>
      <c r="L145" s="412"/>
      <c r="M145" s="412"/>
      <c r="N145" s="414">
        <f t="shared" si="18"/>
        <v>0</v>
      </c>
      <c r="O145" s="403"/>
      <c r="P145" s="1"/>
    </row>
    <row r="146" spans="1:16" ht="11.25" outlineLevel="2">
      <c r="A146" s="373" t="s">
        <v>55</v>
      </c>
      <c r="B146" s="373" t="s">
        <v>55</v>
      </c>
      <c r="C146" s="373" t="s">
        <v>55</v>
      </c>
      <c r="D146" s="373"/>
      <c r="E146" s="375" t="s">
        <v>429</v>
      </c>
      <c r="F146" s="368">
        <f>F147</f>
        <v>0</v>
      </c>
      <c r="G146" s="368">
        <f>G147</f>
        <v>0</v>
      </c>
      <c r="H146" s="368">
        <f t="shared" si="19"/>
        <v>0</v>
      </c>
      <c r="I146" s="368">
        <f>I147</f>
        <v>0</v>
      </c>
      <c r="J146" s="368">
        <f>J147</f>
        <v>0</v>
      </c>
      <c r="K146" s="368">
        <f t="shared" si="17"/>
        <v>0</v>
      </c>
      <c r="L146" s="368">
        <f>L147</f>
        <v>0</v>
      </c>
      <c r="M146" s="368">
        <f>M147</f>
        <v>0</v>
      </c>
      <c r="N146" s="369">
        <f t="shared" si="18"/>
        <v>0</v>
      </c>
      <c r="O146" s="405"/>
    </row>
    <row r="147" spans="1:16" s="416" customFormat="1" ht="11.25" outlineLevel="4">
      <c r="A147" s="411" t="s">
        <v>55</v>
      </c>
      <c r="B147" s="411" t="s">
        <v>55</v>
      </c>
      <c r="C147" s="411" t="s">
        <v>55</v>
      </c>
      <c r="D147" s="411"/>
      <c r="E147" s="3"/>
      <c r="F147" s="412"/>
      <c r="G147" s="412"/>
      <c r="H147" s="413">
        <f t="shared" si="19"/>
        <v>0</v>
      </c>
      <c r="I147" s="412"/>
      <c r="J147" s="412"/>
      <c r="K147" s="413">
        <f t="shared" si="17"/>
        <v>0</v>
      </c>
      <c r="L147" s="412"/>
      <c r="M147" s="412"/>
      <c r="N147" s="414">
        <f t="shared" si="18"/>
        <v>0</v>
      </c>
      <c r="O147" s="403"/>
      <c r="P147" s="1"/>
    </row>
    <row r="148" spans="1:16" ht="11.25" outlineLevel="2">
      <c r="A148" s="373" t="s">
        <v>55</v>
      </c>
      <c r="B148" s="373" t="s">
        <v>55</v>
      </c>
      <c r="C148" s="373" t="s">
        <v>56</v>
      </c>
      <c r="D148" s="373"/>
      <c r="E148" s="375" t="s">
        <v>430</v>
      </c>
      <c r="F148" s="368">
        <f>SUM(F149:F194)</f>
        <v>0</v>
      </c>
      <c r="G148" s="368">
        <f>SUM(G149:G194)</f>
        <v>0</v>
      </c>
      <c r="H148" s="368">
        <f>G148+F148</f>
        <v>0</v>
      </c>
      <c r="I148" s="368">
        <f>SUM(I149:I194)</f>
        <v>0</v>
      </c>
      <c r="J148" s="368">
        <f>SUM(J149:J194)</f>
        <v>0</v>
      </c>
      <c r="K148" s="368">
        <f>J148+I148</f>
        <v>0</v>
      </c>
      <c r="L148" s="368">
        <f>SUM(L149:L194)</f>
        <v>0</v>
      </c>
      <c r="M148" s="368">
        <f>SUM(M149:M194)</f>
        <v>0</v>
      </c>
      <c r="N148" s="369">
        <f>L148+M148</f>
        <v>0</v>
      </c>
      <c r="O148" s="405"/>
    </row>
    <row r="149" spans="1:16" s="416" customFormat="1" ht="11.25" outlineLevel="4">
      <c r="A149" s="411" t="s">
        <v>55</v>
      </c>
      <c r="B149" s="411" t="s">
        <v>55</v>
      </c>
      <c r="C149" s="411" t="s">
        <v>56</v>
      </c>
      <c r="D149" s="411" t="s">
        <v>253</v>
      </c>
      <c r="E149" s="396" t="s">
        <v>431</v>
      </c>
      <c r="F149" s="412"/>
      <c r="G149" s="412"/>
      <c r="H149" s="413">
        <f t="shared" si="19"/>
        <v>0</v>
      </c>
      <c r="I149" s="412"/>
      <c r="J149" s="412"/>
      <c r="K149" s="413">
        <f t="shared" si="17"/>
        <v>0</v>
      </c>
      <c r="L149" s="412"/>
      <c r="M149" s="412"/>
      <c r="N149" s="414">
        <f t="shared" si="18"/>
        <v>0</v>
      </c>
      <c r="O149" s="422"/>
      <c r="P149" s="1"/>
    </row>
    <row r="150" spans="1:16" s="416" customFormat="1" ht="22.5" outlineLevel="4">
      <c r="A150" s="411" t="s">
        <v>55</v>
      </c>
      <c r="B150" s="411" t="s">
        <v>55</v>
      </c>
      <c r="C150" s="411" t="s">
        <v>56</v>
      </c>
      <c r="D150" s="411" t="s">
        <v>255</v>
      </c>
      <c r="E150" s="396" t="s">
        <v>432</v>
      </c>
      <c r="F150" s="412"/>
      <c r="G150" s="412"/>
      <c r="H150" s="413">
        <f t="shared" si="19"/>
        <v>0</v>
      </c>
      <c r="I150" s="412"/>
      <c r="J150" s="412"/>
      <c r="K150" s="413">
        <f t="shared" si="17"/>
        <v>0</v>
      </c>
      <c r="L150" s="412"/>
      <c r="M150" s="412"/>
      <c r="N150" s="414">
        <f t="shared" si="18"/>
        <v>0</v>
      </c>
      <c r="O150" s="417"/>
      <c r="P150" s="1"/>
    </row>
    <row r="151" spans="1:16" s="416" customFormat="1" ht="22.5" outlineLevel="4">
      <c r="A151" s="411" t="s">
        <v>55</v>
      </c>
      <c r="B151" s="411" t="s">
        <v>55</v>
      </c>
      <c r="C151" s="411" t="s">
        <v>56</v>
      </c>
      <c r="D151" s="411" t="s">
        <v>263</v>
      </c>
      <c r="E151" s="396" t="s">
        <v>433</v>
      </c>
      <c r="F151" s="412"/>
      <c r="G151" s="412"/>
      <c r="H151" s="413">
        <f t="shared" si="19"/>
        <v>0</v>
      </c>
      <c r="I151" s="412"/>
      <c r="J151" s="412"/>
      <c r="K151" s="413">
        <f t="shared" si="17"/>
        <v>0</v>
      </c>
      <c r="L151" s="412"/>
      <c r="M151" s="412"/>
      <c r="N151" s="414">
        <f t="shared" si="18"/>
        <v>0</v>
      </c>
      <c r="O151" s="417"/>
      <c r="P151" s="1"/>
    </row>
    <row r="152" spans="1:16" s="416" customFormat="1" ht="11.25" outlineLevel="4">
      <c r="A152" s="411" t="s">
        <v>55</v>
      </c>
      <c r="B152" s="411" t="s">
        <v>55</v>
      </c>
      <c r="C152" s="411" t="s">
        <v>56</v>
      </c>
      <c r="D152" s="411" t="s">
        <v>274</v>
      </c>
      <c r="E152" s="396" t="s">
        <v>434</v>
      </c>
      <c r="F152" s="412"/>
      <c r="G152" s="412"/>
      <c r="H152" s="413">
        <f t="shared" si="19"/>
        <v>0</v>
      </c>
      <c r="I152" s="412"/>
      <c r="J152" s="412"/>
      <c r="K152" s="413">
        <f t="shared" si="17"/>
        <v>0</v>
      </c>
      <c r="L152" s="412"/>
      <c r="M152" s="412"/>
      <c r="N152" s="414">
        <f t="shared" si="18"/>
        <v>0</v>
      </c>
      <c r="O152" s="417"/>
      <c r="P152" s="1"/>
    </row>
    <row r="153" spans="1:16" s="416" customFormat="1" ht="11.25" outlineLevel="4">
      <c r="A153" s="411" t="s">
        <v>55</v>
      </c>
      <c r="B153" s="411" t="s">
        <v>55</v>
      </c>
      <c r="C153" s="411" t="s">
        <v>56</v>
      </c>
      <c r="D153" s="411" t="s">
        <v>278</v>
      </c>
      <c r="E153" s="396" t="s">
        <v>435</v>
      </c>
      <c r="F153" s="412"/>
      <c r="G153" s="412"/>
      <c r="H153" s="413">
        <f t="shared" si="19"/>
        <v>0</v>
      </c>
      <c r="I153" s="412"/>
      <c r="J153" s="412"/>
      <c r="K153" s="413">
        <f t="shared" si="17"/>
        <v>0</v>
      </c>
      <c r="L153" s="412"/>
      <c r="M153" s="412"/>
      <c r="N153" s="414">
        <f t="shared" si="18"/>
        <v>0</v>
      </c>
      <c r="O153" s="417"/>
      <c r="P153" s="1"/>
    </row>
    <row r="154" spans="1:16" s="416" customFormat="1" ht="11.25" outlineLevel="4">
      <c r="A154" s="411" t="s">
        <v>55</v>
      </c>
      <c r="B154" s="411" t="s">
        <v>55</v>
      </c>
      <c r="C154" s="411" t="s">
        <v>56</v>
      </c>
      <c r="D154" s="411" t="s">
        <v>280</v>
      </c>
      <c r="E154" s="396" t="s">
        <v>436</v>
      </c>
      <c r="F154" s="412"/>
      <c r="G154" s="412"/>
      <c r="H154" s="413">
        <f t="shared" si="19"/>
        <v>0</v>
      </c>
      <c r="I154" s="412"/>
      <c r="J154" s="412"/>
      <c r="K154" s="413">
        <f t="shared" si="17"/>
        <v>0</v>
      </c>
      <c r="L154" s="412"/>
      <c r="M154" s="412"/>
      <c r="N154" s="414">
        <f t="shared" si="18"/>
        <v>0</v>
      </c>
      <c r="O154" s="417"/>
      <c r="P154" s="1"/>
    </row>
    <row r="155" spans="1:16" s="416" customFormat="1" ht="11.25" outlineLevel="4">
      <c r="A155" s="411" t="s">
        <v>55</v>
      </c>
      <c r="B155" s="411" t="s">
        <v>55</v>
      </c>
      <c r="C155" s="411" t="s">
        <v>56</v>
      </c>
      <c r="D155" s="411" t="s">
        <v>282</v>
      </c>
      <c r="E155" s="396" t="s">
        <v>437</v>
      </c>
      <c r="F155" s="412"/>
      <c r="G155" s="412"/>
      <c r="H155" s="413">
        <f t="shared" si="19"/>
        <v>0</v>
      </c>
      <c r="I155" s="412"/>
      <c r="J155" s="412"/>
      <c r="K155" s="413">
        <f t="shared" si="17"/>
        <v>0</v>
      </c>
      <c r="L155" s="412"/>
      <c r="M155" s="412"/>
      <c r="N155" s="414">
        <f t="shared" si="18"/>
        <v>0</v>
      </c>
      <c r="O155" s="417"/>
      <c r="P155" s="1"/>
    </row>
    <row r="156" spans="1:16" s="416" customFormat="1" ht="22.5" outlineLevel="4">
      <c r="A156" s="411" t="s">
        <v>55</v>
      </c>
      <c r="B156" s="411" t="s">
        <v>55</v>
      </c>
      <c r="C156" s="411" t="s">
        <v>56</v>
      </c>
      <c r="D156" s="411" t="s">
        <v>284</v>
      </c>
      <c r="E156" s="396" t="s">
        <v>438</v>
      </c>
      <c r="F156" s="412"/>
      <c r="G156" s="412"/>
      <c r="H156" s="413">
        <f t="shared" si="19"/>
        <v>0</v>
      </c>
      <c r="I156" s="412"/>
      <c r="J156" s="412"/>
      <c r="K156" s="413">
        <f t="shared" si="17"/>
        <v>0</v>
      </c>
      <c r="L156" s="412"/>
      <c r="M156" s="412"/>
      <c r="N156" s="414">
        <f t="shared" si="18"/>
        <v>0</v>
      </c>
      <c r="O156" s="417"/>
      <c r="P156" s="1"/>
    </row>
    <row r="157" spans="1:16" s="416" customFormat="1" ht="22.5" outlineLevel="4">
      <c r="A157" s="411" t="s">
        <v>55</v>
      </c>
      <c r="B157" s="411" t="s">
        <v>55</v>
      </c>
      <c r="C157" s="411" t="s">
        <v>56</v>
      </c>
      <c r="D157" s="411" t="s">
        <v>288</v>
      </c>
      <c r="E157" s="396" t="s">
        <v>439</v>
      </c>
      <c r="F157" s="412"/>
      <c r="G157" s="412"/>
      <c r="H157" s="413">
        <f t="shared" si="19"/>
        <v>0</v>
      </c>
      <c r="I157" s="412"/>
      <c r="J157" s="412"/>
      <c r="K157" s="413">
        <f t="shared" si="17"/>
        <v>0</v>
      </c>
      <c r="L157" s="412"/>
      <c r="M157" s="412"/>
      <c r="N157" s="414">
        <f t="shared" si="18"/>
        <v>0</v>
      </c>
      <c r="O157" s="417"/>
      <c r="P157" s="1"/>
    </row>
    <row r="158" spans="1:16" s="416" customFormat="1" ht="22.5" customHeight="1" outlineLevel="4">
      <c r="A158" s="411" t="s">
        <v>55</v>
      </c>
      <c r="B158" s="411" t="s">
        <v>55</v>
      </c>
      <c r="C158" s="411" t="s">
        <v>56</v>
      </c>
      <c r="D158" s="411" t="s">
        <v>396</v>
      </c>
      <c r="E158" s="396" t="s">
        <v>440</v>
      </c>
      <c r="F158" s="412"/>
      <c r="G158" s="412"/>
      <c r="H158" s="413">
        <f t="shared" si="19"/>
        <v>0</v>
      </c>
      <c r="I158" s="412"/>
      <c r="J158" s="412"/>
      <c r="K158" s="413">
        <f t="shared" si="17"/>
        <v>0</v>
      </c>
      <c r="L158" s="412"/>
      <c r="M158" s="412"/>
      <c r="N158" s="414">
        <f t="shared" si="18"/>
        <v>0</v>
      </c>
      <c r="O158" s="417"/>
      <c r="P158" s="1"/>
    </row>
    <row r="159" spans="1:16" s="416" customFormat="1" ht="11.25" outlineLevel="4">
      <c r="A159" s="411" t="s">
        <v>55</v>
      </c>
      <c r="B159" s="411" t="s">
        <v>55</v>
      </c>
      <c r="C159" s="411" t="s">
        <v>56</v>
      </c>
      <c r="D159" s="411" t="s">
        <v>290</v>
      </c>
      <c r="E159" s="396" t="s">
        <v>441</v>
      </c>
      <c r="F159" s="412"/>
      <c r="G159" s="412"/>
      <c r="H159" s="413">
        <f t="shared" si="19"/>
        <v>0</v>
      </c>
      <c r="I159" s="412"/>
      <c r="J159" s="412"/>
      <c r="K159" s="413">
        <f t="shared" si="17"/>
        <v>0</v>
      </c>
      <c r="L159" s="412"/>
      <c r="M159" s="412"/>
      <c r="N159" s="414">
        <f t="shared" si="18"/>
        <v>0</v>
      </c>
      <c r="O159" s="417"/>
      <c r="P159" s="1"/>
    </row>
    <row r="160" spans="1:16" s="416" customFormat="1" ht="11.25" outlineLevel="4">
      <c r="A160" s="411" t="s">
        <v>55</v>
      </c>
      <c r="B160" s="411" t="s">
        <v>55</v>
      </c>
      <c r="C160" s="411" t="s">
        <v>56</v>
      </c>
      <c r="D160" s="411" t="s">
        <v>398</v>
      </c>
      <c r="E160" s="396" t="s">
        <v>442</v>
      </c>
      <c r="F160" s="412"/>
      <c r="G160" s="412"/>
      <c r="H160" s="413">
        <f t="shared" si="19"/>
        <v>0</v>
      </c>
      <c r="I160" s="412"/>
      <c r="J160" s="412"/>
      <c r="K160" s="413">
        <f t="shared" si="17"/>
        <v>0</v>
      </c>
      <c r="L160" s="412"/>
      <c r="M160" s="412"/>
      <c r="N160" s="414">
        <f t="shared" si="18"/>
        <v>0</v>
      </c>
      <c r="O160" s="417"/>
      <c r="P160" s="1"/>
    </row>
    <row r="161" spans="1:16" s="416" customFormat="1" ht="11.25" outlineLevel="4">
      <c r="A161" s="411" t="s">
        <v>55</v>
      </c>
      <c r="B161" s="411" t="s">
        <v>55</v>
      </c>
      <c r="C161" s="411" t="s">
        <v>56</v>
      </c>
      <c r="D161" s="411" t="s">
        <v>294</v>
      </c>
      <c r="E161" s="396" t="s">
        <v>443</v>
      </c>
      <c r="F161" s="412"/>
      <c r="G161" s="412"/>
      <c r="H161" s="413">
        <f t="shared" si="19"/>
        <v>0</v>
      </c>
      <c r="I161" s="412"/>
      <c r="J161" s="412"/>
      <c r="K161" s="413">
        <f t="shared" si="17"/>
        <v>0</v>
      </c>
      <c r="L161" s="412"/>
      <c r="M161" s="412"/>
      <c r="N161" s="414">
        <f t="shared" si="18"/>
        <v>0</v>
      </c>
      <c r="O161" s="417"/>
      <c r="P161" s="1"/>
    </row>
    <row r="162" spans="1:16" s="416" customFormat="1" ht="11.25" outlineLevel="4">
      <c r="A162" s="411" t="s">
        <v>55</v>
      </c>
      <c r="B162" s="411" t="s">
        <v>55</v>
      </c>
      <c r="C162" s="411" t="s">
        <v>56</v>
      </c>
      <c r="D162" s="411" t="s">
        <v>296</v>
      </c>
      <c r="E162" s="396" t="s">
        <v>444</v>
      </c>
      <c r="F162" s="412"/>
      <c r="G162" s="412"/>
      <c r="H162" s="413">
        <f t="shared" si="19"/>
        <v>0</v>
      </c>
      <c r="I162" s="412"/>
      <c r="J162" s="412"/>
      <c r="K162" s="413">
        <f t="shared" si="17"/>
        <v>0</v>
      </c>
      <c r="L162" s="412"/>
      <c r="M162" s="412"/>
      <c r="N162" s="414">
        <f t="shared" si="18"/>
        <v>0</v>
      </c>
      <c r="O162" s="417"/>
      <c r="P162" s="1"/>
    </row>
    <row r="163" spans="1:16" s="416" customFormat="1" ht="25.5" customHeight="1" outlineLevel="4">
      <c r="A163" s="411" t="s">
        <v>55</v>
      </c>
      <c r="B163" s="411" t="s">
        <v>55</v>
      </c>
      <c r="C163" s="411" t="s">
        <v>56</v>
      </c>
      <c r="D163" s="411" t="s">
        <v>302</v>
      </c>
      <c r="E163" s="396" t="s">
        <v>445</v>
      </c>
      <c r="F163" s="412"/>
      <c r="G163" s="412"/>
      <c r="H163" s="413">
        <f t="shared" si="19"/>
        <v>0</v>
      </c>
      <c r="I163" s="412"/>
      <c r="J163" s="412"/>
      <c r="K163" s="413">
        <f t="shared" si="17"/>
        <v>0</v>
      </c>
      <c r="L163" s="412"/>
      <c r="M163" s="412"/>
      <c r="N163" s="414">
        <f t="shared" si="18"/>
        <v>0</v>
      </c>
      <c r="O163" s="417"/>
      <c r="P163" s="1"/>
    </row>
    <row r="164" spans="1:16" s="416" customFormat="1" ht="11.25" outlineLevel="4">
      <c r="A164" s="411" t="s">
        <v>55</v>
      </c>
      <c r="B164" s="411" t="s">
        <v>55</v>
      </c>
      <c r="C164" s="411" t="s">
        <v>56</v>
      </c>
      <c r="D164" s="411" t="s">
        <v>310</v>
      </c>
      <c r="E164" s="396" t="s">
        <v>446</v>
      </c>
      <c r="F164" s="412"/>
      <c r="G164" s="412"/>
      <c r="H164" s="413">
        <f t="shared" si="19"/>
        <v>0</v>
      </c>
      <c r="I164" s="412"/>
      <c r="J164" s="412"/>
      <c r="K164" s="413">
        <f t="shared" si="17"/>
        <v>0</v>
      </c>
      <c r="L164" s="412"/>
      <c r="M164" s="412"/>
      <c r="N164" s="414">
        <f t="shared" si="18"/>
        <v>0</v>
      </c>
      <c r="O164" s="417"/>
      <c r="P164" s="1"/>
    </row>
    <row r="165" spans="1:16" s="416" customFormat="1" ht="11.25" outlineLevel="4">
      <c r="A165" s="411" t="s">
        <v>55</v>
      </c>
      <c r="B165" s="411" t="s">
        <v>55</v>
      </c>
      <c r="C165" s="411" t="s">
        <v>56</v>
      </c>
      <c r="D165" s="411" t="s">
        <v>312</v>
      </c>
      <c r="E165" s="396" t="s">
        <v>447</v>
      </c>
      <c r="F165" s="412"/>
      <c r="G165" s="412"/>
      <c r="H165" s="413">
        <f t="shared" si="19"/>
        <v>0</v>
      </c>
      <c r="I165" s="412"/>
      <c r="J165" s="412"/>
      <c r="K165" s="413">
        <f t="shared" si="17"/>
        <v>0</v>
      </c>
      <c r="L165" s="412"/>
      <c r="M165" s="412"/>
      <c r="N165" s="414">
        <f t="shared" si="18"/>
        <v>0</v>
      </c>
      <c r="O165" s="417"/>
      <c r="P165" s="1"/>
    </row>
    <row r="166" spans="1:16" s="416" customFormat="1" ht="11.25" outlineLevel="4">
      <c r="A166" s="411" t="s">
        <v>55</v>
      </c>
      <c r="B166" s="411" t="s">
        <v>55</v>
      </c>
      <c r="C166" s="411" t="s">
        <v>56</v>
      </c>
      <c r="D166" s="411" t="s">
        <v>417</v>
      </c>
      <c r="E166" s="396" t="s">
        <v>448</v>
      </c>
      <c r="F166" s="412"/>
      <c r="G166" s="412"/>
      <c r="H166" s="413">
        <f t="shared" si="19"/>
        <v>0</v>
      </c>
      <c r="I166" s="412"/>
      <c r="J166" s="412"/>
      <c r="K166" s="413">
        <f t="shared" si="17"/>
        <v>0</v>
      </c>
      <c r="L166" s="412"/>
      <c r="M166" s="412"/>
      <c r="N166" s="414">
        <f t="shared" si="18"/>
        <v>0</v>
      </c>
      <c r="O166" s="417"/>
      <c r="P166" s="1"/>
    </row>
    <row r="167" spans="1:16" s="416" customFormat="1" ht="11.25" outlineLevel="4">
      <c r="A167" s="411" t="s">
        <v>55</v>
      </c>
      <c r="B167" s="411" t="s">
        <v>55</v>
      </c>
      <c r="C167" s="411" t="s">
        <v>56</v>
      </c>
      <c r="D167" s="411" t="s">
        <v>316</v>
      </c>
      <c r="E167" s="396" t="s">
        <v>449</v>
      </c>
      <c r="F167" s="412"/>
      <c r="G167" s="412"/>
      <c r="H167" s="413">
        <f t="shared" si="19"/>
        <v>0</v>
      </c>
      <c r="I167" s="412"/>
      <c r="J167" s="412"/>
      <c r="K167" s="413">
        <f t="shared" si="17"/>
        <v>0</v>
      </c>
      <c r="L167" s="412"/>
      <c r="M167" s="412"/>
      <c r="N167" s="414">
        <f t="shared" si="18"/>
        <v>0</v>
      </c>
      <c r="O167" s="417"/>
      <c r="P167" s="1"/>
    </row>
    <row r="168" spans="1:16" s="416" customFormat="1" ht="11.25" outlineLevel="4">
      <c r="A168" s="411" t="s">
        <v>55</v>
      </c>
      <c r="B168" s="411" t="s">
        <v>55</v>
      </c>
      <c r="C168" s="411" t="s">
        <v>56</v>
      </c>
      <c r="D168" s="411" t="s">
        <v>318</v>
      </c>
      <c r="E168" s="396" t="s">
        <v>450</v>
      </c>
      <c r="F168" s="412"/>
      <c r="G168" s="412"/>
      <c r="H168" s="413">
        <f t="shared" si="19"/>
        <v>0</v>
      </c>
      <c r="I168" s="412"/>
      <c r="J168" s="412"/>
      <c r="K168" s="413">
        <f t="shared" si="17"/>
        <v>0</v>
      </c>
      <c r="L168" s="412"/>
      <c r="M168" s="412"/>
      <c r="N168" s="414">
        <f t="shared" si="18"/>
        <v>0</v>
      </c>
      <c r="O168" s="417"/>
      <c r="P168" s="1"/>
    </row>
    <row r="169" spans="1:16" s="416" customFormat="1" ht="22.5" outlineLevel="4">
      <c r="A169" s="411" t="s">
        <v>55</v>
      </c>
      <c r="B169" s="411" t="s">
        <v>55</v>
      </c>
      <c r="C169" s="411" t="s">
        <v>56</v>
      </c>
      <c r="D169" s="411" t="s">
        <v>320</v>
      </c>
      <c r="E169" s="396" t="s">
        <v>451</v>
      </c>
      <c r="F169" s="412"/>
      <c r="G169" s="412"/>
      <c r="H169" s="413">
        <f t="shared" si="19"/>
        <v>0</v>
      </c>
      <c r="I169" s="412"/>
      <c r="J169" s="412"/>
      <c r="K169" s="413">
        <f t="shared" si="17"/>
        <v>0</v>
      </c>
      <c r="L169" s="412"/>
      <c r="M169" s="412"/>
      <c r="N169" s="414">
        <f t="shared" si="18"/>
        <v>0</v>
      </c>
      <c r="O169" s="417"/>
      <c r="P169" s="1"/>
    </row>
    <row r="170" spans="1:16" s="416" customFormat="1" ht="11.25" outlineLevel="4">
      <c r="A170" s="411" t="s">
        <v>55</v>
      </c>
      <c r="B170" s="411" t="s">
        <v>55</v>
      </c>
      <c r="C170" s="411" t="s">
        <v>56</v>
      </c>
      <c r="D170" s="411" t="s">
        <v>423</v>
      </c>
      <c r="E170" s="396" t="s">
        <v>452</v>
      </c>
      <c r="F170" s="412"/>
      <c r="G170" s="412"/>
      <c r="H170" s="413">
        <f t="shared" si="19"/>
        <v>0</v>
      </c>
      <c r="I170" s="412"/>
      <c r="J170" s="412"/>
      <c r="K170" s="413">
        <f t="shared" si="17"/>
        <v>0</v>
      </c>
      <c r="L170" s="412"/>
      <c r="M170" s="412"/>
      <c r="N170" s="414">
        <f t="shared" si="18"/>
        <v>0</v>
      </c>
      <c r="O170" s="417"/>
      <c r="P170" s="1"/>
    </row>
    <row r="171" spans="1:16" s="416" customFormat="1" ht="11.25" outlineLevel="4">
      <c r="A171" s="411" t="s">
        <v>55</v>
      </c>
      <c r="B171" s="411" t="s">
        <v>55</v>
      </c>
      <c r="C171" s="411" t="s">
        <v>56</v>
      </c>
      <c r="D171" s="411" t="s">
        <v>425</v>
      </c>
      <c r="E171" s="396" t="s">
        <v>453</v>
      </c>
      <c r="F171" s="412"/>
      <c r="G171" s="412"/>
      <c r="H171" s="413">
        <f t="shared" si="19"/>
        <v>0</v>
      </c>
      <c r="I171" s="412"/>
      <c r="J171" s="412"/>
      <c r="K171" s="413">
        <f t="shared" si="17"/>
        <v>0</v>
      </c>
      <c r="L171" s="412"/>
      <c r="M171" s="412"/>
      <c r="N171" s="414">
        <f t="shared" si="18"/>
        <v>0</v>
      </c>
      <c r="O171" s="417"/>
      <c r="P171" s="1"/>
    </row>
    <row r="172" spans="1:16" s="416" customFormat="1" ht="11.25" outlineLevel="4">
      <c r="A172" s="411" t="s">
        <v>55</v>
      </c>
      <c r="B172" s="411" t="s">
        <v>55</v>
      </c>
      <c r="C172" s="411" t="s">
        <v>56</v>
      </c>
      <c r="D172" s="411" t="s">
        <v>427</v>
      </c>
      <c r="E172" s="396" t="s">
        <v>454</v>
      </c>
      <c r="F172" s="412"/>
      <c r="G172" s="412"/>
      <c r="H172" s="413">
        <f t="shared" si="19"/>
        <v>0</v>
      </c>
      <c r="I172" s="412"/>
      <c r="J172" s="412"/>
      <c r="K172" s="413">
        <f t="shared" si="17"/>
        <v>0</v>
      </c>
      <c r="L172" s="412"/>
      <c r="M172" s="412"/>
      <c r="N172" s="414">
        <f t="shared" si="18"/>
        <v>0</v>
      </c>
      <c r="O172" s="417"/>
      <c r="P172" s="1"/>
    </row>
    <row r="173" spans="1:16" s="416" customFormat="1" ht="11.25" outlineLevel="4">
      <c r="A173" s="411" t="s">
        <v>55</v>
      </c>
      <c r="B173" s="411" t="s">
        <v>55</v>
      </c>
      <c r="C173" s="411" t="s">
        <v>56</v>
      </c>
      <c r="D173" s="411" t="s">
        <v>322</v>
      </c>
      <c r="E173" s="396" t="s">
        <v>455</v>
      </c>
      <c r="F173" s="412"/>
      <c r="G173" s="412"/>
      <c r="H173" s="413">
        <f t="shared" si="19"/>
        <v>0</v>
      </c>
      <c r="I173" s="412"/>
      <c r="J173" s="412"/>
      <c r="K173" s="413">
        <f t="shared" si="17"/>
        <v>0</v>
      </c>
      <c r="L173" s="412"/>
      <c r="M173" s="412"/>
      <c r="N173" s="414">
        <f t="shared" si="18"/>
        <v>0</v>
      </c>
      <c r="O173" s="417"/>
      <c r="P173" s="1"/>
    </row>
    <row r="174" spans="1:16" s="416" customFormat="1" ht="11.25" outlineLevel="4">
      <c r="A174" s="411" t="s">
        <v>55</v>
      </c>
      <c r="B174" s="411" t="s">
        <v>55</v>
      </c>
      <c r="C174" s="411" t="s">
        <v>56</v>
      </c>
      <c r="D174" s="411" t="s">
        <v>324</v>
      </c>
      <c r="E174" s="396" t="s">
        <v>456</v>
      </c>
      <c r="F174" s="412"/>
      <c r="G174" s="412"/>
      <c r="H174" s="413">
        <f t="shared" si="19"/>
        <v>0</v>
      </c>
      <c r="I174" s="412"/>
      <c r="J174" s="412"/>
      <c r="K174" s="413">
        <f t="shared" si="17"/>
        <v>0</v>
      </c>
      <c r="L174" s="412"/>
      <c r="M174" s="412"/>
      <c r="N174" s="414">
        <f t="shared" si="18"/>
        <v>0</v>
      </c>
      <c r="O174" s="417"/>
      <c r="P174" s="1"/>
    </row>
    <row r="175" spans="1:16" s="416" customFormat="1" ht="11.25" outlineLevel="4">
      <c r="A175" s="411" t="s">
        <v>55</v>
      </c>
      <c r="B175" s="411" t="s">
        <v>55</v>
      </c>
      <c r="C175" s="411" t="s">
        <v>56</v>
      </c>
      <c r="D175" s="411" t="s">
        <v>457</v>
      </c>
      <c r="E175" s="396" t="s">
        <v>458</v>
      </c>
      <c r="F175" s="412"/>
      <c r="G175" s="412"/>
      <c r="H175" s="413">
        <f t="shared" si="19"/>
        <v>0</v>
      </c>
      <c r="I175" s="412"/>
      <c r="J175" s="412"/>
      <c r="K175" s="413">
        <f t="shared" si="17"/>
        <v>0</v>
      </c>
      <c r="L175" s="412"/>
      <c r="M175" s="412"/>
      <c r="N175" s="414">
        <f t="shared" si="18"/>
        <v>0</v>
      </c>
      <c r="O175" s="417"/>
      <c r="P175" s="1"/>
    </row>
    <row r="176" spans="1:16" s="416" customFormat="1" ht="11.25" outlineLevel="4">
      <c r="A176" s="411" t="s">
        <v>55</v>
      </c>
      <c r="B176" s="411" t="s">
        <v>55</v>
      </c>
      <c r="C176" s="411" t="s">
        <v>56</v>
      </c>
      <c r="D176" s="411" t="s">
        <v>326</v>
      </c>
      <c r="E176" s="396" t="s">
        <v>459</v>
      </c>
      <c r="F176" s="412"/>
      <c r="G176" s="412"/>
      <c r="H176" s="413">
        <f t="shared" si="19"/>
        <v>0</v>
      </c>
      <c r="I176" s="412"/>
      <c r="J176" s="412"/>
      <c r="K176" s="413">
        <f t="shared" si="17"/>
        <v>0</v>
      </c>
      <c r="L176" s="412"/>
      <c r="M176" s="412"/>
      <c r="N176" s="414">
        <f t="shared" si="18"/>
        <v>0</v>
      </c>
      <c r="O176" s="417"/>
      <c r="P176" s="1"/>
    </row>
    <row r="177" spans="1:16" s="416" customFormat="1" ht="11.25" outlineLevel="4">
      <c r="A177" s="411" t="s">
        <v>55</v>
      </c>
      <c r="B177" s="411" t="s">
        <v>55</v>
      </c>
      <c r="C177" s="411" t="s">
        <v>56</v>
      </c>
      <c r="D177" s="411" t="s">
        <v>460</v>
      </c>
      <c r="E177" s="396" t="s">
        <v>461</v>
      </c>
      <c r="F177" s="412"/>
      <c r="G177" s="412"/>
      <c r="H177" s="413">
        <f t="shared" si="19"/>
        <v>0</v>
      </c>
      <c r="I177" s="412"/>
      <c r="J177" s="412"/>
      <c r="K177" s="413">
        <f t="shared" si="17"/>
        <v>0</v>
      </c>
      <c r="L177" s="412"/>
      <c r="M177" s="412"/>
      <c r="N177" s="414">
        <f t="shared" si="18"/>
        <v>0</v>
      </c>
      <c r="O177" s="417"/>
      <c r="P177" s="1"/>
    </row>
    <row r="178" spans="1:16" s="416" customFormat="1" ht="11.25" outlineLevel="4">
      <c r="A178" s="411" t="s">
        <v>55</v>
      </c>
      <c r="B178" s="411" t="s">
        <v>55</v>
      </c>
      <c r="C178" s="411" t="s">
        <v>56</v>
      </c>
      <c r="D178" s="411" t="s">
        <v>462</v>
      </c>
      <c r="E178" s="396" t="s">
        <v>463</v>
      </c>
      <c r="F178" s="412"/>
      <c r="G178" s="412"/>
      <c r="H178" s="413">
        <f t="shared" si="19"/>
        <v>0</v>
      </c>
      <c r="I178" s="412"/>
      <c r="J178" s="412"/>
      <c r="K178" s="413">
        <f t="shared" si="17"/>
        <v>0</v>
      </c>
      <c r="L178" s="412"/>
      <c r="M178" s="412"/>
      <c r="N178" s="414">
        <f t="shared" si="18"/>
        <v>0</v>
      </c>
      <c r="O178" s="417"/>
      <c r="P178" s="1"/>
    </row>
    <row r="179" spans="1:16" s="416" customFormat="1" ht="11.25" outlineLevel="4">
      <c r="A179" s="411" t="s">
        <v>55</v>
      </c>
      <c r="B179" s="411" t="s">
        <v>55</v>
      </c>
      <c r="C179" s="411" t="s">
        <v>56</v>
      </c>
      <c r="D179" s="411" t="s">
        <v>464</v>
      </c>
      <c r="E179" s="396" t="s">
        <v>465</v>
      </c>
      <c r="F179" s="412"/>
      <c r="G179" s="412"/>
      <c r="H179" s="413">
        <f t="shared" si="19"/>
        <v>0</v>
      </c>
      <c r="I179" s="412"/>
      <c r="J179" s="412"/>
      <c r="K179" s="413">
        <f t="shared" si="17"/>
        <v>0</v>
      </c>
      <c r="L179" s="412"/>
      <c r="M179" s="412"/>
      <c r="N179" s="414">
        <f t="shared" si="18"/>
        <v>0</v>
      </c>
      <c r="O179" s="417"/>
      <c r="P179" s="1"/>
    </row>
    <row r="180" spans="1:16" s="416" customFormat="1" ht="11.25" outlineLevel="4">
      <c r="A180" s="411" t="s">
        <v>55</v>
      </c>
      <c r="B180" s="411" t="s">
        <v>55</v>
      </c>
      <c r="C180" s="411" t="s">
        <v>56</v>
      </c>
      <c r="D180" s="411" t="s">
        <v>466</v>
      </c>
      <c r="E180" s="396" t="s">
        <v>467</v>
      </c>
      <c r="F180" s="412"/>
      <c r="G180" s="412"/>
      <c r="H180" s="413">
        <f t="shared" si="19"/>
        <v>0</v>
      </c>
      <c r="I180" s="412"/>
      <c r="J180" s="412"/>
      <c r="K180" s="413">
        <f t="shared" si="17"/>
        <v>0</v>
      </c>
      <c r="L180" s="412"/>
      <c r="M180" s="412"/>
      <c r="N180" s="414">
        <f t="shared" si="18"/>
        <v>0</v>
      </c>
      <c r="O180" s="417"/>
      <c r="P180" s="1"/>
    </row>
    <row r="181" spans="1:16" s="416" customFormat="1" ht="11.25" outlineLevel="4">
      <c r="A181" s="411" t="s">
        <v>55</v>
      </c>
      <c r="B181" s="411" t="s">
        <v>55</v>
      </c>
      <c r="C181" s="411" t="s">
        <v>56</v>
      </c>
      <c r="D181" s="411" t="s">
        <v>468</v>
      </c>
      <c r="E181" s="396" t="s">
        <v>469</v>
      </c>
      <c r="F181" s="412"/>
      <c r="G181" s="412"/>
      <c r="H181" s="413">
        <f t="shared" si="19"/>
        <v>0</v>
      </c>
      <c r="I181" s="412"/>
      <c r="J181" s="412"/>
      <c r="K181" s="413">
        <f t="shared" si="17"/>
        <v>0</v>
      </c>
      <c r="L181" s="412"/>
      <c r="M181" s="412"/>
      <c r="N181" s="414">
        <f t="shared" si="18"/>
        <v>0</v>
      </c>
      <c r="O181" s="417"/>
      <c r="P181" s="1"/>
    </row>
    <row r="182" spans="1:16" s="416" customFormat="1" ht="11.25" outlineLevel="4">
      <c r="A182" s="411" t="s">
        <v>55</v>
      </c>
      <c r="B182" s="411" t="s">
        <v>55</v>
      </c>
      <c r="C182" s="411" t="s">
        <v>56</v>
      </c>
      <c r="D182" s="411" t="s">
        <v>470</v>
      </c>
      <c r="E182" s="396" t="s">
        <v>471</v>
      </c>
      <c r="F182" s="412"/>
      <c r="G182" s="412"/>
      <c r="H182" s="413">
        <f t="shared" si="19"/>
        <v>0</v>
      </c>
      <c r="I182" s="412"/>
      <c r="J182" s="412"/>
      <c r="K182" s="413">
        <f t="shared" si="17"/>
        <v>0</v>
      </c>
      <c r="L182" s="412"/>
      <c r="M182" s="412"/>
      <c r="N182" s="414">
        <f t="shared" si="18"/>
        <v>0</v>
      </c>
      <c r="O182" s="417"/>
      <c r="P182" s="1"/>
    </row>
    <row r="183" spans="1:16" s="416" customFormat="1" ht="22.5" outlineLevel="4">
      <c r="A183" s="411" t="s">
        <v>55</v>
      </c>
      <c r="B183" s="411" t="s">
        <v>55</v>
      </c>
      <c r="C183" s="411" t="s">
        <v>56</v>
      </c>
      <c r="D183" s="411" t="s">
        <v>328</v>
      </c>
      <c r="E183" s="396" t="s">
        <v>472</v>
      </c>
      <c r="F183" s="412"/>
      <c r="G183" s="412"/>
      <c r="H183" s="413">
        <f t="shared" si="19"/>
        <v>0</v>
      </c>
      <c r="I183" s="412"/>
      <c r="J183" s="412"/>
      <c r="K183" s="413">
        <f t="shared" si="17"/>
        <v>0</v>
      </c>
      <c r="L183" s="412"/>
      <c r="M183" s="412"/>
      <c r="N183" s="414">
        <f t="shared" si="18"/>
        <v>0</v>
      </c>
      <c r="O183" s="417"/>
      <c r="P183" s="1"/>
    </row>
    <row r="184" spans="1:16" s="416" customFormat="1" ht="22.5" outlineLevel="4">
      <c r="A184" s="411" t="s">
        <v>55</v>
      </c>
      <c r="B184" s="411" t="s">
        <v>55</v>
      </c>
      <c r="C184" s="411" t="s">
        <v>56</v>
      </c>
      <c r="D184" s="411" t="s">
        <v>332</v>
      </c>
      <c r="E184" s="396" t="s">
        <v>473</v>
      </c>
      <c r="F184" s="412"/>
      <c r="G184" s="412"/>
      <c r="H184" s="413">
        <f t="shared" si="19"/>
        <v>0</v>
      </c>
      <c r="I184" s="412"/>
      <c r="J184" s="412"/>
      <c r="K184" s="413">
        <f t="shared" si="17"/>
        <v>0</v>
      </c>
      <c r="L184" s="412"/>
      <c r="M184" s="412"/>
      <c r="N184" s="414">
        <f t="shared" si="18"/>
        <v>0</v>
      </c>
      <c r="O184" s="417"/>
      <c r="P184" s="1"/>
    </row>
    <row r="185" spans="1:16" s="416" customFormat="1" ht="22.5" outlineLevel="4">
      <c r="A185" s="411" t="s">
        <v>55</v>
      </c>
      <c r="B185" s="411" t="s">
        <v>55</v>
      </c>
      <c r="C185" s="411" t="s">
        <v>56</v>
      </c>
      <c r="D185" s="411" t="s">
        <v>338</v>
      </c>
      <c r="E185" s="396" t="s">
        <v>474</v>
      </c>
      <c r="F185" s="412"/>
      <c r="G185" s="412"/>
      <c r="H185" s="413">
        <f t="shared" si="19"/>
        <v>0</v>
      </c>
      <c r="I185" s="412"/>
      <c r="J185" s="412"/>
      <c r="K185" s="413">
        <f t="shared" si="17"/>
        <v>0</v>
      </c>
      <c r="L185" s="412"/>
      <c r="M185" s="412"/>
      <c r="N185" s="414">
        <f t="shared" si="18"/>
        <v>0</v>
      </c>
      <c r="O185" s="417"/>
      <c r="P185" s="1"/>
    </row>
    <row r="186" spans="1:16" s="416" customFormat="1" ht="11.25" outlineLevel="4">
      <c r="A186" s="411" t="s">
        <v>55</v>
      </c>
      <c r="B186" s="411" t="s">
        <v>55</v>
      </c>
      <c r="C186" s="411" t="s">
        <v>56</v>
      </c>
      <c r="D186" s="411" t="s">
        <v>475</v>
      </c>
      <c r="E186" s="396" t="s">
        <v>476</v>
      </c>
      <c r="F186" s="412"/>
      <c r="G186" s="412"/>
      <c r="H186" s="413">
        <f t="shared" si="19"/>
        <v>0</v>
      </c>
      <c r="I186" s="412"/>
      <c r="J186" s="412"/>
      <c r="K186" s="413">
        <f t="shared" si="17"/>
        <v>0</v>
      </c>
      <c r="L186" s="412"/>
      <c r="M186" s="412"/>
      <c r="N186" s="414">
        <f t="shared" si="18"/>
        <v>0</v>
      </c>
      <c r="O186" s="417"/>
      <c r="P186" s="1"/>
    </row>
    <row r="187" spans="1:16" s="416" customFormat="1" ht="22.5" outlineLevel="4">
      <c r="A187" s="411" t="s">
        <v>55</v>
      </c>
      <c r="B187" s="411" t="s">
        <v>55</v>
      </c>
      <c r="C187" s="411" t="s">
        <v>56</v>
      </c>
      <c r="D187" s="411" t="s">
        <v>477</v>
      </c>
      <c r="E187" s="396" t="s">
        <v>478</v>
      </c>
      <c r="F187" s="412"/>
      <c r="G187" s="412"/>
      <c r="H187" s="413">
        <f t="shared" si="19"/>
        <v>0</v>
      </c>
      <c r="I187" s="412"/>
      <c r="J187" s="412"/>
      <c r="K187" s="413">
        <f t="shared" si="17"/>
        <v>0</v>
      </c>
      <c r="L187" s="412"/>
      <c r="M187" s="412"/>
      <c r="N187" s="414">
        <f t="shared" si="18"/>
        <v>0</v>
      </c>
      <c r="O187" s="417"/>
      <c r="P187" s="1"/>
    </row>
    <row r="188" spans="1:16" s="416" customFormat="1" ht="22.5" outlineLevel="4">
      <c r="A188" s="411" t="s">
        <v>55</v>
      </c>
      <c r="B188" s="411" t="s">
        <v>55</v>
      </c>
      <c r="C188" s="411" t="s">
        <v>56</v>
      </c>
      <c r="D188" s="411" t="s">
        <v>479</v>
      </c>
      <c r="E188" s="396" t="s">
        <v>480</v>
      </c>
      <c r="F188" s="412"/>
      <c r="G188" s="412"/>
      <c r="H188" s="413">
        <f t="shared" si="19"/>
        <v>0</v>
      </c>
      <c r="I188" s="412"/>
      <c r="J188" s="412"/>
      <c r="K188" s="413">
        <f t="shared" si="17"/>
        <v>0</v>
      </c>
      <c r="L188" s="412"/>
      <c r="M188" s="412"/>
      <c r="N188" s="414">
        <f t="shared" si="18"/>
        <v>0</v>
      </c>
      <c r="O188" s="417"/>
      <c r="P188" s="1"/>
    </row>
    <row r="189" spans="1:16" s="416" customFormat="1" ht="22.5" outlineLevel="4">
      <c r="A189" s="411" t="s">
        <v>55</v>
      </c>
      <c r="B189" s="411" t="s">
        <v>55</v>
      </c>
      <c r="C189" s="411" t="s">
        <v>56</v>
      </c>
      <c r="D189" s="411" t="s">
        <v>342</v>
      </c>
      <c r="E189" s="396" t="s">
        <v>481</v>
      </c>
      <c r="F189" s="412"/>
      <c r="G189" s="412"/>
      <c r="H189" s="413">
        <f t="shared" si="19"/>
        <v>0</v>
      </c>
      <c r="I189" s="412"/>
      <c r="J189" s="412"/>
      <c r="K189" s="413">
        <f t="shared" si="17"/>
        <v>0</v>
      </c>
      <c r="L189" s="412"/>
      <c r="M189" s="412"/>
      <c r="N189" s="414">
        <f t="shared" si="18"/>
        <v>0</v>
      </c>
      <c r="O189" s="417"/>
      <c r="P189" s="1"/>
    </row>
    <row r="190" spans="1:16" s="416" customFormat="1" ht="11.1" customHeight="1" outlineLevel="4">
      <c r="A190" s="411" t="s">
        <v>55</v>
      </c>
      <c r="B190" s="411" t="s">
        <v>55</v>
      </c>
      <c r="C190" s="411" t="s">
        <v>56</v>
      </c>
      <c r="D190" s="411" t="s">
        <v>344</v>
      </c>
      <c r="E190" s="396" t="s">
        <v>482</v>
      </c>
      <c r="F190" s="412"/>
      <c r="G190" s="412"/>
      <c r="H190" s="413">
        <f t="shared" si="19"/>
        <v>0</v>
      </c>
      <c r="I190" s="412"/>
      <c r="J190" s="412"/>
      <c r="K190" s="413">
        <f t="shared" si="17"/>
        <v>0</v>
      </c>
      <c r="L190" s="412"/>
      <c r="M190" s="412"/>
      <c r="N190" s="414">
        <f t="shared" si="18"/>
        <v>0</v>
      </c>
      <c r="O190" s="417"/>
      <c r="P190" s="1"/>
    </row>
    <row r="191" spans="1:16" s="416" customFormat="1" ht="11.1" customHeight="1" outlineLevel="4">
      <c r="A191" s="411" t="s">
        <v>55</v>
      </c>
      <c r="B191" s="411" t="s">
        <v>55</v>
      </c>
      <c r="C191" s="411" t="s">
        <v>56</v>
      </c>
      <c r="D191" s="411" t="s">
        <v>483</v>
      </c>
      <c r="E191" s="396" t="s">
        <v>484</v>
      </c>
      <c r="F191" s="412"/>
      <c r="G191" s="412"/>
      <c r="H191" s="413">
        <f t="shared" si="19"/>
        <v>0</v>
      </c>
      <c r="I191" s="412"/>
      <c r="J191" s="412"/>
      <c r="K191" s="413">
        <f t="shared" si="17"/>
        <v>0</v>
      </c>
      <c r="L191" s="412"/>
      <c r="M191" s="412"/>
      <c r="N191" s="414">
        <f t="shared" si="18"/>
        <v>0</v>
      </c>
      <c r="O191" s="417"/>
      <c r="P191" s="1"/>
    </row>
    <row r="192" spans="1:16" s="416" customFormat="1" ht="11.1" customHeight="1" outlineLevel="4">
      <c r="A192" s="411" t="s">
        <v>55</v>
      </c>
      <c r="B192" s="411" t="s">
        <v>55</v>
      </c>
      <c r="C192" s="411" t="s">
        <v>56</v>
      </c>
      <c r="D192" s="411" t="s">
        <v>485</v>
      </c>
      <c r="E192" s="396" t="s">
        <v>486</v>
      </c>
      <c r="F192" s="412"/>
      <c r="G192" s="412"/>
      <c r="H192" s="413">
        <f t="shared" si="19"/>
        <v>0</v>
      </c>
      <c r="I192" s="412"/>
      <c r="J192" s="412"/>
      <c r="K192" s="413">
        <f t="shared" si="17"/>
        <v>0</v>
      </c>
      <c r="L192" s="412"/>
      <c r="M192" s="412"/>
      <c r="N192" s="414">
        <f t="shared" si="18"/>
        <v>0</v>
      </c>
      <c r="O192" s="417"/>
      <c r="P192" s="1"/>
    </row>
    <row r="193" spans="1:16" s="416" customFormat="1" ht="11.1" customHeight="1" outlineLevel="4">
      <c r="A193" s="411" t="s">
        <v>55</v>
      </c>
      <c r="B193" s="411" t="s">
        <v>55</v>
      </c>
      <c r="C193" s="411" t="s">
        <v>56</v>
      </c>
      <c r="D193" s="411" t="s">
        <v>346</v>
      </c>
      <c r="E193" s="396" t="s">
        <v>487</v>
      </c>
      <c r="F193" s="412"/>
      <c r="G193" s="412"/>
      <c r="H193" s="413">
        <f t="shared" si="19"/>
        <v>0</v>
      </c>
      <c r="I193" s="412"/>
      <c r="J193" s="412"/>
      <c r="K193" s="413">
        <f t="shared" si="17"/>
        <v>0</v>
      </c>
      <c r="L193" s="412"/>
      <c r="M193" s="412"/>
      <c r="N193" s="414">
        <f t="shared" si="18"/>
        <v>0</v>
      </c>
      <c r="O193" s="417"/>
      <c r="P193" s="1"/>
    </row>
    <row r="194" spans="1:16" s="416" customFormat="1" ht="11.25" outlineLevel="4">
      <c r="A194" s="411" t="s">
        <v>55</v>
      </c>
      <c r="B194" s="411" t="s">
        <v>55</v>
      </c>
      <c r="C194" s="411" t="s">
        <v>56</v>
      </c>
      <c r="D194" s="411"/>
      <c r="E194" s="3"/>
      <c r="F194" s="412"/>
      <c r="G194" s="412"/>
      <c r="H194" s="413">
        <f t="shared" si="19"/>
        <v>0</v>
      </c>
      <c r="I194" s="412"/>
      <c r="J194" s="412"/>
      <c r="K194" s="413">
        <f t="shared" si="17"/>
        <v>0</v>
      </c>
      <c r="L194" s="412"/>
      <c r="M194" s="412"/>
      <c r="N194" s="414">
        <f t="shared" si="18"/>
        <v>0</v>
      </c>
      <c r="O194" s="417"/>
      <c r="P194" s="1"/>
    </row>
    <row r="195" spans="1:16" s="371" customFormat="1" ht="11.25" outlineLevel="2">
      <c r="A195" s="373" t="s">
        <v>55</v>
      </c>
      <c r="B195" s="373" t="s">
        <v>55</v>
      </c>
      <c r="C195" s="373" t="s">
        <v>57</v>
      </c>
      <c r="D195" s="423"/>
      <c r="E195" s="375" t="s">
        <v>488</v>
      </c>
      <c r="F195" s="368">
        <f>SUM(F196:F204)</f>
        <v>0</v>
      </c>
      <c r="G195" s="368">
        <f>SUM(G196:G204)</f>
        <v>0</v>
      </c>
      <c r="H195" s="368">
        <f>G195+F195</f>
        <v>0</v>
      </c>
      <c r="I195" s="368">
        <f>SUM(I196:I204)</f>
        <v>0</v>
      </c>
      <c r="J195" s="368">
        <f>SUM(J196:J204)</f>
        <v>0</v>
      </c>
      <c r="K195" s="368">
        <f>J195+I195</f>
        <v>0</v>
      </c>
      <c r="L195" s="368">
        <f>SUM(L196:L204)</f>
        <v>0</v>
      </c>
      <c r="M195" s="368">
        <f>SUM(M196:M204)</f>
        <v>0</v>
      </c>
      <c r="N195" s="369">
        <f>L195+M195</f>
        <v>0</v>
      </c>
      <c r="O195" s="405"/>
      <c r="P195" s="1"/>
    </row>
    <row r="196" spans="1:16" s="416" customFormat="1" ht="11.25" outlineLevel="4">
      <c r="A196" s="411" t="s">
        <v>55</v>
      </c>
      <c r="B196" s="411" t="s">
        <v>55</v>
      </c>
      <c r="C196" s="411" t="s">
        <v>57</v>
      </c>
      <c r="D196" s="411" t="s">
        <v>253</v>
      </c>
      <c r="E196" s="396" t="s">
        <v>489</v>
      </c>
      <c r="F196" s="412"/>
      <c r="G196" s="412"/>
      <c r="H196" s="413">
        <f t="shared" si="19"/>
        <v>0</v>
      </c>
      <c r="I196" s="412"/>
      <c r="J196" s="412"/>
      <c r="K196" s="413">
        <f t="shared" si="17"/>
        <v>0</v>
      </c>
      <c r="L196" s="412"/>
      <c r="M196" s="412"/>
      <c r="N196" s="414">
        <f t="shared" si="18"/>
        <v>0</v>
      </c>
      <c r="O196" s="422"/>
      <c r="P196" s="1"/>
    </row>
    <row r="197" spans="1:16" s="416" customFormat="1" ht="11.25" outlineLevel="4">
      <c r="A197" s="411" t="s">
        <v>55</v>
      </c>
      <c r="B197" s="411" t="s">
        <v>55</v>
      </c>
      <c r="C197" s="411" t="s">
        <v>57</v>
      </c>
      <c r="D197" s="411" t="s">
        <v>255</v>
      </c>
      <c r="E197" s="396" t="s">
        <v>490</v>
      </c>
      <c r="F197" s="412"/>
      <c r="G197" s="412"/>
      <c r="H197" s="413">
        <f t="shared" si="19"/>
        <v>0</v>
      </c>
      <c r="I197" s="412"/>
      <c r="J197" s="412"/>
      <c r="K197" s="413">
        <f t="shared" si="17"/>
        <v>0</v>
      </c>
      <c r="L197" s="412"/>
      <c r="M197" s="412"/>
      <c r="N197" s="414">
        <f t="shared" si="18"/>
        <v>0</v>
      </c>
      <c r="O197" s="417"/>
      <c r="P197" s="1"/>
    </row>
    <row r="198" spans="1:16" s="416" customFormat="1" ht="11.25" outlineLevel="4">
      <c r="A198" s="411" t="s">
        <v>55</v>
      </c>
      <c r="B198" s="411" t="s">
        <v>55</v>
      </c>
      <c r="C198" s="411" t="s">
        <v>57</v>
      </c>
      <c r="D198" s="411" t="s">
        <v>263</v>
      </c>
      <c r="E198" s="396" t="s">
        <v>491</v>
      </c>
      <c r="F198" s="412"/>
      <c r="G198" s="412"/>
      <c r="H198" s="413">
        <f t="shared" si="19"/>
        <v>0</v>
      </c>
      <c r="I198" s="412"/>
      <c r="J198" s="412"/>
      <c r="K198" s="413">
        <f t="shared" si="17"/>
        <v>0</v>
      </c>
      <c r="L198" s="412"/>
      <c r="M198" s="412"/>
      <c r="N198" s="414">
        <f t="shared" si="18"/>
        <v>0</v>
      </c>
      <c r="O198" s="417"/>
      <c r="P198" s="1"/>
    </row>
    <row r="199" spans="1:16" s="416" customFormat="1" ht="11.25" outlineLevel="4">
      <c r="A199" s="411" t="s">
        <v>55</v>
      </c>
      <c r="B199" s="411" t="s">
        <v>55</v>
      </c>
      <c r="C199" s="411" t="s">
        <v>57</v>
      </c>
      <c r="D199" s="411" t="s">
        <v>272</v>
      </c>
      <c r="E199" s="396" t="s">
        <v>492</v>
      </c>
      <c r="F199" s="412"/>
      <c r="G199" s="412"/>
      <c r="H199" s="413">
        <f>F199+G199</f>
        <v>0</v>
      </c>
      <c r="I199" s="412"/>
      <c r="J199" s="412"/>
      <c r="K199" s="413">
        <f t="shared" si="17"/>
        <v>0</v>
      </c>
      <c r="L199" s="412"/>
      <c r="M199" s="412"/>
      <c r="N199" s="414">
        <f t="shared" si="18"/>
        <v>0</v>
      </c>
      <c r="O199" s="417"/>
      <c r="P199" s="1"/>
    </row>
    <row r="200" spans="1:16" s="416" customFormat="1" ht="11.25" outlineLevel="4">
      <c r="A200" s="411" t="s">
        <v>55</v>
      </c>
      <c r="B200" s="411" t="s">
        <v>55</v>
      </c>
      <c r="C200" s="411" t="s">
        <v>57</v>
      </c>
      <c r="D200" s="411" t="s">
        <v>387</v>
      </c>
      <c r="E200" s="396" t="s">
        <v>493</v>
      </c>
      <c r="F200" s="412"/>
      <c r="G200" s="412"/>
      <c r="H200" s="413">
        <f t="shared" si="19"/>
        <v>0</v>
      </c>
      <c r="I200" s="412"/>
      <c r="J200" s="412"/>
      <c r="K200" s="413">
        <f t="shared" si="17"/>
        <v>0</v>
      </c>
      <c r="L200" s="412"/>
      <c r="M200" s="412"/>
      <c r="N200" s="414">
        <f t="shared" si="18"/>
        <v>0</v>
      </c>
      <c r="O200" s="417"/>
      <c r="P200" s="1"/>
    </row>
    <row r="201" spans="1:16" s="416" customFormat="1" ht="11.25" outlineLevel="4">
      <c r="A201" s="411" t="s">
        <v>55</v>
      </c>
      <c r="B201" s="411" t="s">
        <v>55</v>
      </c>
      <c r="C201" s="411" t="s">
        <v>57</v>
      </c>
      <c r="D201" s="411" t="s">
        <v>274</v>
      </c>
      <c r="E201" s="396" t="s">
        <v>494</v>
      </c>
      <c r="F201" s="412"/>
      <c r="G201" s="412"/>
      <c r="H201" s="413">
        <f t="shared" si="19"/>
        <v>0</v>
      </c>
      <c r="I201" s="412"/>
      <c r="J201" s="412"/>
      <c r="K201" s="413">
        <f t="shared" si="17"/>
        <v>0</v>
      </c>
      <c r="L201" s="412"/>
      <c r="M201" s="412"/>
      <c r="N201" s="414">
        <f t="shared" si="18"/>
        <v>0</v>
      </c>
      <c r="O201" s="417"/>
      <c r="P201" s="1"/>
    </row>
    <row r="202" spans="1:16" s="416" customFormat="1" ht="11.25" outlineLevel="4">
      <c r="A202" s="411" t="s">
        <v>55</v>
      </c>
      <c r="B202" s="411" t="s">
        <v>55</v>
      </c>
      <c r="C202" s="411" t="s">
        <v>57</v>
      </c>
      <c r="D202" s="411" t="s">
        <v>276</v>
      </c>
      <c r="E202" s="396" t="s">
        <v>495</v>
      </c>
      <c r="F202" s="412"/>
      <c r="G202" s="412"/>
      <c r="H202" s="413">
        <f t="shared" si="19"/>
        <v>0</v>
      </c>
      <c r="I202" s="412"/>
      <c r="J202" s="412"/>
      <c r="K202" s="413">
        <f t="shared" si="17"/>
        <v>0</v>
      </c>
      <c r="L202" s="412"/>
      <c r="M202" s="412"/>
      <c r="N202" s="414">
        <f t="shared" si="18"/>
        <v>0</v>
      </c>
      <c r="O202" s="417"/>
      <c r="P202" s="1"/>
    </row>
    <row r="203" spans="1:16" s="416" customFormat="1" ht="11.25" outlineLevel="4">
      <c r="A203" s="411" t="s">
        <v>55</v>
      </c>
      <c r="B203" s="411" t="s">
        <v>55</v>
      </c>
      <c r="C203" s="411" t="s">
        <v>57</v>
      </c>
      <c r="D203" s="411" t="s">
        <v>278</v>
      </c>
      <c r="E203" s="396" t="s">
        <v>496</v>
      </c>
      <c r="F203" s="412"/>
      <c r="G203" s="412"/>
      <c r="H203" s="413">
        <f t="shared" si="19"/>
        <v>0</v>
      </c>
      <c r="I203" s="412"/>
      <c r="J203" s="412"/>
      <c r="K203" s="413">
        <f t="shared" si="17"/>
        <v>0</v>
      </c>
      <c r="L203" s="412"/>
      <c r="M203" s="412"/>
      <c r="N203" s="414">
        <f t="shared" si="18"/>
        <v>0</v>
      </c>
      <c r="O203" s="417"/>
      <c r="P203" s="1"/>
    </row>
    <row r="204" spans="1:16" s="416" customFormat="1" ht="12" outlineLevel="4" thickBot="1">
      <c r="A204" s="411" t="s">
        <v>55</v>
      </c>
      <c r="B204" s="411" t="s">
        <v>55</v>
      </c>
      <c r="C204" s="411" t="s">
        <v>57</v>
      </c>
      <c r="D204" s="411" t="s">
        <v>280</v>
      </c>
      <c r="E204" s="396" t="s">
        <v>497</v>
      </c>
      <c r="F204" s="412"/>
      <c r="G204" s="412"/>
      <c r="H204" s="413">
        <f t="shared" si="19"/>
        <v>0</v>
      </c>
      <c r="I204" s="412"/>
      <c r="J204" s="412"/>
      <c r="K204" s="413">
        <f t="shared" si="17"/>
        <v>0</v>
      </c>
      <c r="L204" s="412"/>
      <c r="M204" s="412"/>
      <c r="N204" s="414">
        <f t="shared" si="18"/>
        <v>0</v>
      </c>
      <c r="O204" s="417"/>
      <c r="P204" s="1"/>
    </row>
    <row r="205" spans="1:16" s="424" customFormat="1" ht="12" outlineLevel="1" thickBot="1">
      <c r="A205" s="359" t="s">
        <v>55</v>
      </c>
      <c r="B205" s="359" t="s">
        <v>56</v>
      </c>
      <c r="C205" s="359"/>
      <c r="D205" s="359"/>
      <c r="E205" s="360" t="s">
        <v>498</v>
      </c>
      <c r="F205" s="361">
        <f>F206+F224+F309</f>
        <v>0</v>
      </c>
      <c r="G205" s="361">
        <f>G206+G224+G309</f>
        <v>70000000</v>
      </c>
      <c r="H205" s="361">
        <f>F205+G205</f>
        <v>70000000</v>
      </c>
      <c r="I205" s="361">
        <f>I206+I224+I309</f>
        <v>0</v>
      </c>
      <c r="J205" s="361">
        <f>J206+J224+J309</f>
        <v>53275000</v>
      </c>
      <c r="K205" s="361">
        <f>I205+J205</f>
        <v>53275000</v>
      </c>
      <c r="L205" s="361">
        <f>L206+L224+L309</f>
        <v>0</v>
      </c>
      <c r="M205" s="361">
        <f>M206+M224+M309</f>
        <v>0</v>
      </c>
      <c r="N205" s="381">
        <f>L205+M205</f>
        <v>0</v>
      </c>
      <c r="O205" s="382"/>
      <c r="P205" s="1"/>
    </row>
    <row r="206" spans="1:16" s="371" customFormat="1" ht="11.25" outlineLevel="2">
      <c r="A206" s="364" t="s">
        <v>55</v>
      </c>
      <c r="B206" s="364" t="s">
        <v>56</v>
      </c>
      <c r="C206" s="364" t="s">
        <v>53</v>
      </c>
      <c r="D206" s="364"/>
      <c r="E206" s="366" t="s">
        <v>499</v>
      </c>
      <c r="F206" s="383">
        <f>SUM(F207:F223)</f>
        <v>0</v>
      </c>
      <c r="G206" s="383">
        <f>SUM(G207:G223)</f>
        <v>0</v>
      </c>
      <c r="H206" s="383">
        <f>F206+G206</f>
        <v>0</v>
      </c>
      <c r="I206" s="383">
        <f>SUM(I207:I223)</f>
        <v>0</v>
      </c>
      <c r="J206" s="383">
        <f>SUM(J207:J223)</f>
        <v>0</v>
      </c>
      <c r="K206" s="383">
        <f>I206+J206</f>
        <v>0</v>
      </c>
      <c r="L206" s="383">
        <f>SUM(L207:L223)</f>
        <v>0</v>
      </c>
      <c r="M206" s="383">
        <f>SUM(M207:M223)</f>
        <v>0</v>
      </c>
      <c r="N206" s="384">
        <f>L206+M206</f>
        <v>0</v>
      </c>
      <c r="O206" s="385"/>
      <c r="P206" s="1"/>
    </row>
    <row r="207" spans="1:16" s="416" customFormat="1" ht="11.25" outlineLevel="4">
      <c r="A207" s="411" t="s">
        <v>55</v>
      </c>
      <c r="B207" s="411" t="s">
        <v>56</v>
      </c>
      <c r="C207" s="411" t="s">
        <v>53</v>
      </c>
      <c r="D207" s="411" t="s">
        <v>253</v>
      </c>
      <c r="E207" s="396" t="s">
        <v>500</v>
      </c>
      <c r="F207" s="412"/>
      <c r="G207" s="412"/>
      <c r="H207" s="413">
        <f t="shared" si="19"/>
        <v>0</v>
      </c>
      <c r="I207" s="412"/>
      <c r="J207" s="412"/>
      <c r="K207" s="413">
        <f t="shared" si="17"/>
        <v>0</v>
      </c>
      <c r="L207" s="412"/>
      <c r="M207" s="412"/>
      <c r="N207" s="414">
        <f t="shared" si="18"/>
        <v>0</v>
      </c>
      <c r="O207" s="422"/>
      <c r="P207" s="1"/>
    </row>
    <row r="208" spans="1:16" s="416" customFormat="1" ht="22.5" outlineLevel="4">
      <c r="A208" s="411" t="s">
        <v>55</v>
      </c>
      <c r="B208" s="411" t="s">
        <v>56</v>
      </c>
      <c r="C208" s="411" t="s">
        <v>53</v>
      </c>
      <c r="D208" s="411" t="s">
        <v>255</v>
      </c>
      <c r="E208" s="396" t="s">
        <v>501</v>
      </c>
      <c r="F208" s="412"/>
      <c r="G208" s="412"/>
      <c r="H208" s="413">
        <f t="shared" si="19"/>
        <v>0</v>
      </c>
      <c r="I208" s="412"/>
      <c r="J208" s="412"/>
      <c r="K208" s="413">
        <f t="shared" si="17"/>
        <v>0</v>
      </c>
      <c r="L208" s="412"/>
      <c r="M208" s="412"/>
      <c r="N208" s="414">
        <f t="shared" si="18"/>
        <v>0</v>
      </c>
      <c r="O208" s="417"/>
      <c r="P208" s="1"/>
    </row>
    <row r="209" spans="1:16" s="416" customFormat="1" ht="24" customHeight="1" outlineLevel="4">
      <c r="A209" s="411" t="s">
        <v>55</v>
      </c>
      <c r="B209" s="411" t="s">
        <v>56</v>
      </c>
      <c r="C209" s="411" t="s">
        <v>53</v>
      </c>
      <c r="D209" s="411" t="s">
        <v>263</v>
      </c>
      <c r="E209" s="396" t="s">
        <v>502</v>
      </c>
      <c r="F209" s="412"/>
      <c r="G209" s="412"/>
      <c r="H209" s="413">
        <f t="shared" si="19"/>
        <v>0</v>
      </c>
      <c r="I209" s="412"/>
      <c r="J209" s="412"/>
      <c r="K209" s="413">
        <f t="shared" si="17"/>
        <v>0</v>
      </c>
      <c r="L209" s="412"/>
      <c r="M209" s="412"/>
      <c r="N209" s="414">
        <f t="shared" si="18"/>
        <v>0</v>
      </c>
      <c r="O209" s="417"/>
      <c r="P209" s="1"/>
    </row>
    <row r="210" spans="1:16" s="416" customFormat="1" ht="22.5" outlineLevel="4">
      <c r="A210" s="411" t="s">
        <v>55</v>
      </c>
      <c r="B210" s="411" t="s">
        <v>56</v>
      </c>
      <c r="C210" s="411" t="s">
        <v>53</v>
      </c>
      <c r="D210" s="411" t="s">
        <v>272</v>
      </c>
      <c r="E210" s="396" t="s">
        <v>503</v>
      </c>
      <c r="F210" s="412"/>
      <c r="G210" s="412"/>
      <c r="H210" s="413">
        <f t="shared" si="19"/>
        <v>0</v>
      </c>
      <c r="I210" s="412"/>
      <c r="J210" s="412"/>
      <c r="K210" s="413">
        <f t="shared" si="17"/>
        <v>0</v>
      </c>
      <c r="L210" s="412"/>
      <c r="M210" s="412"/>
      <c r="N210" s="414">
        <f t="shared" si="18"/>
        <v>0</v>
      </c>
      <c r="O210" s="417"/>
      <c r="P210" s="1"/>
    </row>
    <row r="211" spans="1:16" s="416" customFormat="1" ht="22.5" outlineLevel="4">
      <c r="A211" s="411" t="s">
        <v>55</v>
      </c>
      <c r="B211" s="411" t="s">
        <v>56</v>
      </c>
      <c r="C211" s="411" t="s">
        <v>53</v>
      </c>
      <c r="D211" s="411" t="s">
        <v>274</v>
      </c>
      <c r="E211" s="396" t="s">
        <v>504</v>
      </c>
      <c r="F211" s="412"/>
      <c r="G211" s="412"/>
      <c r="H211" s="413">
        <f t="shared" si="19"/>
        <v>0</v>
      </c>
      <c r="I211" s="412"/>
      <c r="J211" s="412"/>
      <c r="K211" s="413">
        <f t="shared" si="17"/>
        <v>0</v>
      </c>
      <c r="L211" s="412"/>
      <c r="M211" s="412"/>
      <c r="N211" s="414">
        <f t="shared" si="18"/>
        <v>0</v>
      </c>
      <c r="O211" s="417"/>
      <c r="P211" s="1"/>
    </row>
    <row r="212" spans="1:16" s="416" customFormat="1" ht="11.25" outlineLevel="4">
      <c r="A212" s="411" t="s">
        <v>55</v>
      </c>
      <c r="B212" s="411" t="s">
        <v>56</v>
      </c>
      <c r="C212" s="411" t="s">
        <v>53</v>
      </c>
      <c r="D212" s="411" t="s">
        <v>276</v>
      </c>
      <c r="E212" s="396" t="s">
        <v>505</v>
      </c>
      <c r="F212" s="412"/>
      <c r="G212" s="412"/>
      <c r="H212" s="413">
        <f t="shared" si="19"/>
        <v>0</v>
      </c>
      <c r="I212" s="412"/>
      <c r="J212" s="412"/>
      <c r="K212" s="413">
        <f t="shared" si="17"/>
        <v>0</v>
      </c>
      <c r="L212" s="412"/>
      <c r="M212" s="412"/>
      <c r="N212" s="414">
        <f t="shared" si="18"/>
        <v>0</v>
      </c>
      <c r="O212" s="417"/>
      <c r="P212" s="1"/>
    </row>
    <row r="213" spans="1:16" s="416" customFormat="1" ht="11.25" outlineLevel="4">
      <c r="A213" s="411" t="s">
        <v>55</v>
      </c>
      <c r="B213" s="411" t="s">
        <v>56</v>
      </c>
      <c r="C213" s="411" t="s">
        <v>53</v>
      </c>
      <c r="D213" s="411" t="s">
        <v>278</v>
      </c>
      <c r="E213" s="396" t="s">
        <v>506</v>
      </c>
      <c r="F213" s="412"/>
      <c r="G213" s="412"/>
      <c r="H213" s="413">
        <f t="shared" si="19"/>
        <v>0</v>
      </c>
      <c r="I213" s="412"/>
      <c r="J213" s="412"/>
      <c r="K213" s="413">
        <f t="shared" si="17"/>
        <v>0</v>
      </c>
      <c r="L213" s="412"/>
      <c r="M213" s="412"/>
      <c r="N213" s="414">
        <f t="shared" si="18"/>
        <v>0</v>
      </c>
      <c r="O213" s="417"/>
      <c r="P213" s="1"/>
    </row>
    <row r="214" spans="1:16" s="416" customFormat="1" ht="22.5" outlineLevel="4">
      <c r="A214" s="411" t="s">
        <v>55</v>
      </c>
      <c r="B214" s="411" t="s">
        <v>56</v>
      </c>
      <c r="C214" s="411" t="s">
        <v>53</v>
      </c>
      <c r="D214" s="411" t="s">
        <v>280</v>
      </c>
      <c r="E214" s="396" t="s">
        <v>507</v>
      </c>
      <c r="F214" s="412"/>
      <c r="G214" s="412"/>
      <c r="H214" s="413">
        <f t="shared" si="19"/>
        <v>0</v>
      </c>
      <c r="I214" s="412"/>
      <c r="J214" s="412"/>
      <c r="K214" s="413">
        <f t="shared" si="17"/>
        <v>0</v>
      </c>
      <c r="L214" s="412"/>
      <c r="M214" s="412"/>
      <c r="N214" s="414">
        <f t="shared" si="18"/>
        <v>0</v>
      </c>
      <c r="O214" s="417"/>
      <c r="P214" s="1"/>
    </row>
    <row r="215" spans="1:16" s="416" customFormat="1" ht="11.25" outlineLevel="4">
      <c r="A215" s="411" t="s">
        <v>55</v>
      </c>
      <c r="B215" s="411" t="s">
        <v>56</v>
      </c>
      <c r="C215" s="411" t="s">
        <v>53</v>
      </c>
      <c r="D215" s="411" t="s">
        <v>284</v>
      </c>
      <c r="E215" s="396" t="s">
        <v>508</v>
      </c>
      <c r="F215" s="412"/>
      <c r="G215" s="412"/>
      <c r="H215" s="413">
        <f t="shared" si="19"/>
        <v>0</v>
      </c>
      <c r="I215" s="412"/>
      <c r="J215" s="412"/>
      <c r="K215" s="413">
        <f t="shared" si="17"/>
        <v>0</v>
      </c>
      <c r="L215" s="412"/>
      <c r="M215" s="412"/>
      <c r="N215" s="414">
        <f t="shared" si="18"/>
        <v>0</v>
      </c>
      <c r="O215" s="417"/>
      <c r="P215" s="1"/>
    </row>
    <row r="216" spans="1:16" s="416" customFormat="1" ht="22.5" outlineLevel="4">
      <c r="A216" s="411" t="s">
        <v>55</v>
      </c>
      <c r="B216" s="411" t="s">
        <v>56</v>
      </c>
      <c r="C216" s="411" t="s">
        <v>53</v>
      </c>
      <c r="D216" s="411" t="s">
        <v>286</v>
      </c>
      <c r="E216" s="396" t="s">
        <v>509</v>
      </c>
      <c r="F216" s="412"/>
      <c r="G216" s="412"/>
      <c r="H216" s="413">
        <f t="shared" si="19"/>
        <v>0</v>
      </c>
      <c r="I216" s="412"/>
      <c r="J216" s="412"/>
      <c r="K216" s="413">
        <f t="shared" si="17"/>
        <v>0</v>
      </c>
      <c r="L216" s="412"/>
      <c r="M216" s="412"/>
      <c r="N216" s="414">
        <f t="shared" si="18"/>
        <v>0</v>
      </c>
      <c r="O216" s="417"/>
      <c r="P216" s="1"/>
    </row>
    <row r="217" spans="1:16" s="416" customFormat="1" ht="11.25" outlineLevel="4">
      <c r="A217" s="411" t="s">
        <v>55</v>
      </c>
      <c r="B217" s="411" t="s">
        <v>56</v>
      </c>
      <c r="C217" s="411" t="s">
        <v>53</v>
      </c>
      <c r="D217" s="411" t="s">
        <v>396</v>
      </c>
      <c r="E217" s="396" t="s">
        <v>510</v>
      </c>
      <c r="F217" s="412"/>
      <c r="G217" s="412"/>
      <c r="H217" s="413">
        <f t="shared" si="19"/>
        <v>0</v>
      </c>
      <c r="I217" s="412"/>
      <c r="J217" s="412"/>
      <c r="K217" s="413">
        <f t="shared" si="17"/>
        <v>0</v>
      </c>
      <c r="L217" s="412"/>
      <c r="M217" s="412"/>
      <c r="N217" s="414">
        <f t="shared" si="18"/>
        <v>0</v>
      </c>
      <c r="O217" s="417"/>
      <c r="P217" s="1"/>
    </row>
    <row r="218" spans="1:16" s="416" customFormat="1" ht="11.25" outlineLevel="4">
      <c r="A218" s="411" t="s">
        <v>55</v>
      </c>
      <c r="B218" s="411" t="s">
        <v>56</v>
      </c>
      <c r="C218" s="411" t="s">
        <v>53</v>
      </c>
      <c r="D218" s="411" t="s">
        <v>290</v>
      </c>
      <c r="E218" s="396" t="s">
        <v>511</v>
      </c>
      <c r="F218" s="412"/>
      <c r="G218" s="412"/>
      <c r="H218" s="413">
        <f t="shared" si="19"/>
        <v>0</v>
      </c>
      <c r="I218" s="412"/>
      <c r="J218" s="412"/>
      <c r="K218" s="413">
        <f t="shared" si="17"/>
        <v>0</v>
      </c>
      <c r="L218" s="412"/>
      <c r="M218" s="412"/>
      <c r="N218" s="414">
        <f t="shared" si="18"/>
        <v>0</v>
      </c>
      <c r="O218" s="417"/>
      <c r="P218" s="1"/>
    </row>
    <row r="219" spans="1:16" s="416" customFormat="1" ht="11.25" outlineLevel="4">
      <c r="A219" s="411" t="s">
        <v>55</v>
      </c>
      <c r="B219" s="411" t="s">
        <v>56</v>
      </c>
      <c r="C219" s="411" t="s">
        <v>53</v>
      </c>
      <c r="D219" s="411" t="s">
        <v>398</v>
      </c>
      <c r="E219" s="396" t="s">
        <v>512</v>
      </c>
      <c r="F219" s="412"/>
      <c r="G219" s="412"/>
      <c r="H219" s="413">
        <f t="shared" si="19"/>
        <v>0</v>
      </c>
      <c r="I219" s="412"/>
      <c r="J219" s="412"/>
      <c r="K219" s="413">
        <f t="shared" ref="K219:K282" si="20">I219+J219</f>
        <v>0</v>
      </c>
      <c r="L219" s="412"/>
      <c r="M219" s="412"/>
      <c r="N219" s="414">
        <f t="shared" ref="N219:N282" si="21">L219+M219</f>
        <v>0</v>
      </c>
      <c r="O219" s="417"/>
      <c r="P219" s="1"/>
    </row>
    <row r="220" spans="1:16" s="416" customFormat="1" ht="11.25" outlineLevel="4">
      <c r="A220" s="411" t="s">
        <v>55</v>
      </c>
      <c r="B220" s="411" t="s">
        <v>56</v>
      </c>
      <c r="C220" s="411" t="s">
        <v>53</v>
      </c>
      <c r="D220" s="411" t="s">
        <v>292</v>
      </c>
      <c r="E220" s="396" t="s">
        <v>513</v>
      </c>
      <c r="F220" s="412"/>
      <c r="G220" s="412"/>
      <c r="H220" s="413">
        <f t="shared" ref="H220:H283" si="22">F220+G220</f>
        <v>0</v>
      </c>
      <c r="I220" s="412"/>
      <c r="J220" s="412"/>
      <c r="K220" s="413">
        <f t="shared" si="20"/>
        <v>0</v>
      </c>
      <c r="L220" s="412"/>
      <c r="M220" s="412"/>
      <c r="N220" s="414">
        <f t="shared" si="21"/>
        <v>0</v>
      </c>
      <c r="O220" s="417"/>
      <c r="P220" s="1"/>
    </row>
    <row r="221" spans="1:16" s="416" customFormat="1" ht="11.25" outlineLevel="4">
      <c r="A221" s="411" t="s">
        <v>55</v>
      </c>
      <c r="B221" s="411" t="s">
        <v>56</v>
      </c>
      <c r="C221" s="411" t="s">
        <v>53</v>
      </c>
      <c r="D221" s="411" t="s">
        <v>294</v>
      </c>
      <c r="E221" s="396" t="s">
        <v>514</v>
      </c>
      <c r="F221" s="412"/>
      <c r="G221" s="412"/>
      <c r="H221" s="413">
        <f t="shared" si="22"/>
        <v>0</v>
      </c>
      <c r="I221" s="412"/>
      <c r="J221" s="412"/>
      <c r="K221" s="413">
        <f t="shared" si="20"/>
        <v>0</v>
      </c>
      <c r="L221" s="412"/>
      <c r="M221" s="412"/>
      <c r="N221" s="414">
        <f t="shared" si="21"/>
        <v>0</v>
      </c>
      <c r="O221" s="417"/>
      <c r="P221" s="1"/>
    </row>
    <row r="222" spans="1:16" s="416" customFormat="1" ht="22.5" outlineLevel="4">
      <c r="A222" s="411" t="s">
        <v>55</v>
      </c>
      <c r="B222" s="411" t="s">
        <v>56</v>
      </c>
      <c r="C222" s="411" t="s">
        <v>53</v>
      </c>
      <c r="D222" s="411" t="s">
        <v>296</v>
      </c>
      <c r="E222" s="396" t="s">
        <v>515</v>
      </c>
      <c r="F222" s="412"/>
      <c r="G222" s="412"/>
      <c r="H222" s="413">
        <f t="shared" si="22"/>
        <v>0</v>
      </c>
      <c r="I222" s="412"/>
      <c r="J222" s="412"/>
      <c r="K222" s="413">
        <f t="shared" si="20"/>
        <v>0</v>
      </c>
      <c r="L222" s="412"/>
      <c r="M222" s="412"/>
      <c r="N222" s="414">
        <f t="shared" si="21"/>
        <v>0</v>
      </c>
      <c r="O222" s="417"/>
      <c r="P222" s="1"/>
    </row>
    <row r="223" spans="1:16" s="416" customFormat="1" ht="11.25" outlineLevel="4">
      <c r="A223" s="411" t="s">
        <v>55</v>
      </c>
      <c r="B223" s="411" t="s">
        <v>56</v>
      </c>
      <c r="C223" s="411" t="s">
        <v>53</v>
      </c>
      <c r="D223" s="411"/>
      <c r="E223" s="3"/>
      <c r="F223" s="412"/>
      <c r="G223" s="412"/>
      <c r="H223" s="413">
        <f t="shared" si="22"/>
        <v>0</v>
      </c>
      <c r="I223" s="412"/>
      <c r="J223" s="412"/>
      <c r="K223" s="413">
        <f t="shared" si="20"/>
        <v>0</v>
      </c>
      <c r="L223" s="412"/>
      <c r="M223" s="412"/>
      <c r="N223" s="414">
        <f t="shared" si="21"/>
        <v>0</v>
      </c>
      <c r="O223" s="417"/>
      <c r="P223" s="1"/>
    </row>
    <row r="224" spans="1:16" s="371" customFormat="1" ht="11.25" outlineLevel="2">
      <c r="A224" s="373" t="s">
        <v>55</v>
      </c>
      <c r="B224" s="373" t="s">
        <v>56</v>
      </c>
      <c r="C224" s="373" t="s">
        <v>54</v>
      </c>
      <c r="D224" s="373"/>
      <c r="E224" s="375" t="s">
        <v>516</v>
      </c>
      <c r="F224" s="368">
        <f>SUM(F225:F308)</f>
        <v>0</v>
      </c>
      <c r="G224" s="368">
        <f>SUM(G225:G308)</f>
        <v>70000000</v>
      </c>
      <c r="H224" s="368">
        <f>G224+F224</f>
        <v>70000000</v>
      </c>
      <c r="I224" s="368">
        <f>SUM(I225:I308)</f>
        <v>0</v>
      </c>
      <c r="J224" s="368">
        <f>SUM(J225:J308)</f>
        <v>53275000</v>
      </c>
      <c r="K224" s="368">
        <f>J224+I224</f>
        <v>53275000</v>
      </c>
      <c r="L224" s="368">
        <f>SUM(L225:L308)</f>
        <v>0</v>
      </c>
      <c r="M224" s="368">
        <f>SUM(M225:M308)</f>
        <v>0</v>
      </c>
      <c r="N224" s="369">
        <f>L224+M224</f>
        <v>0</v>
      </c>
      <c r="O224" s="405"/>
      <c r="P224" s="1"/>
    </row>
    <row r="225" spans="1:16" s="416" customFormat="1" ht="11.25" outlineLevel="4">
      <c r="A225" s="411" t="s">
        <v>55</v>
      </c>
      <c r="B225" s="411" t="s">
        <v>56</v>
      </c>
      <c r="C225" s="411" t="s">
        <v>54</v>
      </c>
      <c r="D225" s="411" t="s">
        <v>253</v>
      </c>
      <c r="E225" s="396" t="s">
        <v>517</v>
      </c>
      <c r="F225" s="412"/>
      <c r="G225" s="412"/>
      <c r="H225" s="413">
        <f t="shared" si="22"/>
        <v>0</v>
      </c>
      <c r="I225" s="412"/>
      <c r="J225" s="412"/>
      <c r="K225" s="413">
        <f t="shared" si="20"/>
        <v>0</v>
      </c>
      <c r="L225" s="412"/>
      <c r="M225" s="412"/>
      <c r="N225" s="414">
        <f t="shared" si="21"/>
        <v>0</v>
      </c>
      <c r="O225" s="422"/>
      <c r="P225" s="1"/>
    </row>
    <row r="226" spans="1:16" s="416" customFormat="1" ht="11.25" outlineLevel="4">
      <c r="A226" s="411" t="s">
        <v>55</v>
      </c>
      <c r="B226" s="411" t="s">
        <v>56</v>
      </c>
      <c r="C226" s="411" t="s">
        <v>54</v>
      </c>
      <c r="D226" s="411" t="s">
        <v>255</v>
      </c>
      <c r="E226" s="396" t="s">
        <v>518</v>
      </c>
      <c r="F226" s="412"/>
      <c r="G226" s="412"/>
      <c r="H226" s="413">
        <f t="shared" si="22"/>
        <v>0</v>
      </c>
      <c r="I226" s="412"/>
      <c r="J226" s="412"/>
      <c r="K226" s="413">
        <f t="shared" si="20"/>
        <v>0</v>
      </c>
      <c r="L226" s="412"/>
      <c r="M226" s="412"/>
      <c r="N226" s="414">
        <f t="shared" si="21"/>
        <v>0</v>
      </c>
      <c r="O226" s="417"/>
      <c r="P226" s="1"/>
    </row>
    <row r="227" spans="1:16" s="416" customFormat="1" ht="11.25" outlineLevel="4">
      <c r="A227" s="411" t="s">
        <v>55</v>
      </c>
      <c r="B227" s="411" t="s">
        <v>56</v>
      </c>
      <c r="C227" s="411" t="s">
        <v>54</v>
      </c>
      <c r="D227" s="411" t="s">
        <v>272</v>
      </c>
      <c r="E227" s="396" t="s">
        <v>519</v>
      </c>
      <c r="F227" s="412"/>
      <c r="G227" s="412"/>
      <c r="H227" s="413">
        <f t="shared" si="22"/>
        <v>0</v>
      </c>
      <c r="I227" s="412"/>
      <c r="J227" s="412"/>
      <c r="K227" s="413">
        <f t="shared" si="20"/>
        <v>0</v>
      </c>
      <c r="L227" s="412"/>
      <c r="M227" s="412"/>
      <c r="N227" s="414">
        <f t="shared" si="21"/>
        <v>0</v>
      </c>
      <c r="O227" s="417"/>
      <c r="P227" s="1"/>
    </row>
    <row r="228" spans="1:16" s="416" customFormat="1" ht="22.5" outlineLevel="4">
      <c r="A228" s="411" t="s">
        <v>55</v>
      </c>
      <c r="B228" s="411" t="s">
        <v>56</v>
      </c>
      <c r="C228" s="411" t="s">
        <v>54</v>
      </c>
      <c r="D228" s="411" t="s">
        <v>274</v>
      </c>
      <c r="E228" s="396" t="s">
        <v>520</v>
      </c>
      <c r="F228" s="412"/>
      <c r="G228" s="412"/>
      <c r="H228" s="413">
        <f t="shared" si="22"/>
        <v>0</v>
      </c>
      <c r="I228" s="412"/>
      <c r="J228" s="412"/>
      <c r="K228" s="413">
        <f t="shared" si="20"/>
        <v>0</v>
      </c>
      <c r="L228" s="412"/>
      <c r="M228" s="412"/>
      <c r="N228" s="414">
        <f t="shared" si="21"/>
        <v>0</v>
      </c>
      <c r="O228" s="417"/>
      <c r="P228" s="1"/>
    </row>
    <row r="229" spans="1:16" s="416" customFormat="1" ht="11.25" outlineLevel="4">
      <c r="A229" s="411" t="s">
        <v>55</v>
      </c>
      <c r="B229" s="411" t="s">
        <v>56</v>
      </c>
      <c r="C229" s="411" t="s">
        <v>54</v>
      </c>
      <c r="D229" s="411" t="s">
        <v>276</v>
      </c>
      <c r="E229" s="396" t="s">
        <v>521</v>
      </c>
      <c r="F229" s="412"/>
      <c r="G229" s="412"/>
      <c r="H229" s="413">
        <f t="shared" si="22"/>
        <v>0</v>
      </c>
      <c r="I229" s="412"/>
      <c r="J229" s="412"/>
      <c r="K229" s="413">
        <f t="shared" si="20"/>
        <v>0</v>
      </c>
      <c r="L229" s="412"/>
      <c r="M229" s="412"/>
      <c r="N229" s="414">
        <f t="shared" si="21"/>
        <v>0</v>
      </c>
      <c r="O229" s="417"/>
      <c r="P229" s="1"/>
    </row>
    <row r="230" spans="1:16" s="416" customFormat="1" ht="11.25" outlineLevel="4">
      <c r="A230" s="411" t="s">
        <v>55</v>
      </c>
      <c r="B230" s="411" t="s">
        <v>56</v>
      </c>
      <c r="C230" s="411" t="s">
        <v>54</v>
      </c>
      <c r="D230" s="411" t="s">
        <v>278</v>
      </c>
      <c r="E230" s="396" t="s">
        <v>522</v>
      </c>
      <c r="F230" s="412"/>
      <c r="G230" s="412"/>
      <c r="H230" s="413">
        <f t="shared" si="22"/>
        <v>0</v>
      </c>
      <c r="I230" s="412"/>
      <c r="J230" s="412"/>
      <c r="K230" s="413">
        <f t="shared" si="20"/>
        <v>0</v>
      </c>
      <c r="L230" s="412"/>
      <c r="M230" s="412"/>
      <c r="N230" s="414">
        <f t="shared" si="21"/>
        <v>0</v>
      </c>
      <c r="O230" s="417"/>
      <c r="P230" s="1"/>
    </row>
    <row r="231" spans="1:16" s="416" customFormat="1" ht="11.25" outlineLevel="4">
      <c r="A231" s="411" t="s">
        <v>55</v>
      </c>
      <c r="B231" s="411" t="s">
        <v>56</v>
      </c>
      <c r="C231" s="411" t="s">
        <v>54</v>
      </c>
      <c r="D231" s="411" t="s">
        <v>280</v>
      </c>
      <c r="E231" s="396" t="s">
        <v>523</v>
      </c>
      <c r="F231" s="412"/>
      <c r="G231" s="412"/>
      <c r="H231" s="413">
        <f t="shared" si="22"/>
        <v>0</v>
      </c>
      <c r="I231" s="412"/>
      <c r="J231" s="412"/>
      <c r="K231" s="413">
        <f t="shared" si="20"/>
        <v>0</v>
      </c>
      <c r="L231" s="412"/>
      <c r="M231" s="412"/>
      <c r="N231" s="414">
        <f t="shared" si="21"/>
        <v>0</v>
      </c>
      <c r="O231" s="417"/>
      <c r="P231" s="1"/>
    </row>
    <row r="232" spans="1:16" s="416" customFormat="1" ht="11.25" outlineLevel="4">
      <c r="A232" s="411" t="s">
        <v>55</v>
      </c>
      <c r="B232" s="411" t="s">
        <v>56</v>
      </c>
      <c r="C232" s="411" t="s">
        <v>54</v>
      </c>
      <c r="D232" s="411" t="s">
        <v>282</v>
      </c>
      <c r="E232" s="396" t="s">
        <v>524</v>
      </c>
      <c r="F232" s="412"/>
      <c r="G232" s="412"/>
      <c r="H232" s="413">
        <f t="shared" si="22"/>
        <v>0</v>
      </c>
      <c r="I232" s="412"/>
      <c r="J232" s="412"/>
      <c r="K232" s="413">
        <f t="shared" si="20"/>
        <v>0</v>
      </c>
      <c r="L232" s="412"/>
      <c r="M232" s="412"/>
      <c r="N232" s="414">
        <f t="shared" si="21"/>
        <v>0</v>
      </c>
      <c r="O232" s="417"/>
      <c r="P232" s="1"/>
    </row>
    <row r="233" spans="1:16" s="416" customFormat="1" ht="11.25" outlineLevel="4">
      <c r="A233" s="411" t="s">
        <v>55</v>
      </c>
      <c r="B233" s="411" t="s">
        <v>56</v>
      </c>
      <c r="C233" s="411" t="s">
        <v>54</v>
      </c>
      <c r="D233" s="411" t="s">
        <v>284</v>
      </c>
      <c r="E233" s="396" t="s">
        <v>525</v>
      </c>
      <c r="F233" s="412"/>
      <c r="G233" s="412"/>
      <c r="H233" s="413">
        <f t="shared" si="22"/>
        <v>0</v>
      </c>
      <c r="I233" s="412"/>
      <c r="J233" s="412"/>
      <c r="K233" s="413">
        <f t="shared" si="20"/>
        <v>0</v>
      </c>
      <c r="L233" s="412"/>
      <c r="M233" s="412"/>
      <c r="N233" s="414">
        <f t="shared" si="21"/>
        <v>0</v>
      </c>
      <c r="O233" s="417"/>
      <c r="P233" s="1"/>
    </row>
    <row r="234" spans="1:16" s="416" customFormat="1" ht="11.25" outlineLevel="4">
      <c r="A234" s="411" t="s">
        <v>55</v>
      </c>
      <c r="B234" s="411" t="s">
        <v>56</v>
      </c>
      <c r="C234" s="411" t="s">
        <v>54</v>
      </c>
      <c r="D234" s="411" t="s">
        <v>286</v>
      </c>
      <c r="E234" s="396" t="s">
        <v>526</v>
      </c>
      <c r="F234" s="412"/>
      <c r="G234" s="412">
        <v>70000000</v>
      </c>
      <c r="H234" s="413">
        <f t="shared" si="22"/>
        <v>70000000</v>
      </c>
      <c r="I234" s="412"/>
      <c r="J234" s="412">
        <v>53275000</v>
      </c>
      <c r="K234" s="413">
        <f t="shared" si="20"/>
        <v>53275000</v>
      </c>
      <c r="L234" s="412"/>
      <c r="M234" s="412"/>
      <c r="N234" s="414">
        <f t="shared" si="21"/>
        <v>0</v>
      </c>
      <c r="O234" s="417"/>
      <c r="P234" s="1"/>
    </row>
    <row r="235" spans="1:16" s="416" customFormat="1" ht="11.25" outlineLevel="4">
      <c r="A235" s="411" t="s">
        <v>55</v>
      </c>
      <c r="B235" s="411" t="s">
        <v>56</v>
      </c>
      <c r="C235" s="411" t="s">
        <v>54</v>
      </c>
      <c r="D235" s="411" t="s">
        <v>288</v>
      </c>
      <c r="E235" s="396" t="s">
        <v>527</v>
      </c>
      <c r="F235" s="412"/>
      <c r="G235" s="412"/>
      <c r="H235" s="413">
        <f>F235+G235</f>
        <v>0</v>
      </c>
      <c r="I235" s="412"/>
      <c r="J235" s="412"/>
      <c r="K235" s="413">
        <f>I235+J235</f>
        <v>0</v>
      </c>
      <c r="L235" s="412"/>
      <c r="M235" s="412"/>
      <c r="N235" s="414">
        <f>L235+M235</f>
        <v>0</v>
      </c>
      <c r="O235" s="417"/>
      <c r="P235" s="1"/>
    </row>
    <row r="236" spans="1:16" s="416" customFormat="1" ht="11.25" outlineLevel="4">
      <c r="A236" s="411" t="s">
        <v>55</v>
      </c>
      <c r="B236" s="411" t="s">
        <v>56</v>
      </c>
      <c r="C236" s="411" t="s">
        <v>54</v>
      </c>
      <c r="D236" s="411" t="s">
        <v>396</v>
      </c>
      <c r="E236" s="396" t="s">
        <v>528</v>
      </c>
      <c r="F236" s="412"/>
      <c r="G236" s="412"/>
      <c r="H236" s="413">
        <f t="shared" si="22"/>
        <v>0</v>
      </c>
      <c r="I236" s="412"/>
      <c r="J236" s="412"/>
      <c r="K236" s="413">
        <f t="shared" si="20"/>
        <v>0</v>
      </c>
      <c r="L236" s="412"/>
      <c r="M236" s="412"/>
      <c r="N236" s="414">
        <f t="shared" si="21"/>
        <v>0</v>
      </c>
      <c r="O236" s="417"/>
      <c r="P236" s="1"/>
    </row>
    <row r="237" spans="1:16" s="416" customFormat="1" ht="11.25" outlineLevel="4">
      <c r="A237" s="411" t="s">
        <v>55</v>
      </c>
      <c r="B237" s="411" t="s">
        <v>56</v>
      </c>
      <c r="C237" s="411" t="s">
        <v>54</v>
      </c>
      <c r="D237" s="411" t="s">
        <v>290</v>
      </c>
      <c r="E237" s="396" t="s">
        <v>529</v>
      </c>
      <c r="F237" s="412"/>
      <c r="G237" s="412"/>
      <c r="H237" s="413">
        <f t="shared" si="22"/>
        <v>0</v>
      </c>
      <c r="I237" s="412"/>
      <c r="J237" s="412"/>
      <c r="K237" s="413">
        <f t="shared" si="20"/>
        <v>0</v>
      </c>
      <c r="L237" s="412"/>
      <c r="M237" s="412"/>
      <c r="N237" s="414">
        <f t="shared" si="21"/>
        <v>0</v>
      </c>
      <c r="O237" s="417"/>
      <c r="P237" s="1"/>
    </row>
    <row r="238" spans="1:16" s="416" customFormat="1" ht="22.5" outlineLevel="4">
      <c r="A238" s="411" t="s">
        <v>55</v>
      </c>
      <c r="B238" s="411" t="s">
        <v>56</v>
      </c>
      <c r="C238" s="411" t="s">
        <v>54</v>
      </c>
      <c r="D238" s="411" t="s">
        <v>398</v>
      </c>
      <c r="E238" s="396" t="s">
        <v>530</v>
      </c>
      <c r="F238" s="412"/>
      <c r="G238" s="412"/>
      <c r="H238" s="413">
        <f t="shared" si="22"/>
        <v>0</v>
      </c>
      <c r="I238" s="412"/>
      <c r="J238" s="412"/>
      <c r="K238" s="413">
        <f t="shared" si="20"/>
        <v>0</v>
      </c>
      <c r="L238" s="412"/>
      <c r="M238" s="412"/>
      <c r="N238" s="414">
        <f t="shared" si="21"/>
        <v>0</v>
      </c>
      <c r="O238" s="417"/>
      <c r="P238" s="1"/>
    </row>
    <row r="239" spans="1:16" s="416" customFormat="1" ht="11.25" outlineLevel="4">
      <c r="A239" s="411" t="s">
        <v>55</v>
      </c>
      <c r="B239" s="411" t="s">
        <v>56</v>
      </c>
      <c r="C239" s="411" t="s">
        <v>54</v>
      </c>
      <c r="D239" s="411" t="s">
        <v>292</v>
      </c>
      <c r="E239" s="396" t="s">
        <v>531</v>
      </c>
      <c r="F239" s="412"/>
      <c r="G239" s="412"/>
      <c r="H239" s="413">
        <f t="shared" si="22"/>
        <v>0</v>
      </c>
      <c r="I239" s="412"/>
      <c r="J239" s="412"/>
      <c r="K239" s="413">
        <f t="shared" si="20"/>
        <v>0</v>
      </c>
      <c r="L239" s="412"/>
      <c r="M239" s="412"/>
      <c r="N239" s="414">
        <f t="shared" si="21"/>
        <v>0</v>
      </c>
      <c r="O239" s="417"/>
      <c r="P239" s="1"/>
    </row>
    <row r="240" spans="1:16" s="416" customFormat="1" ht="11.25" outlineLevel="4">
      <c r="A240" s="411" t="s">
        <v>55</v>
      </c>
      <c r="B240" s="411" t="s">
        <v>56</v>
      </c>
      <c r="C240" s="411" t="s">
        <v>54</v>
      </c>
      <c r="D240" s="411" t="s">
        <v>294</v>
      </c>
      <c r="E240" s="396" t="s">
        <v>532</v>
      </c>
      <c r="F240" s="412"/>
      <c r="G240" s="412"/>
      <c r="H240" s="413">
        <f t="shared" si="22"/>
        <v>0</v>
      </c>
      <c r="I240" s="412"/>
      <c r="J240" s="412"/>
      <c r="K240" s="413">
        <f t="shared" si="20"/>
        <v>0</v>
      </c>
      <c r="L240" s="412"/>
      <c r="M240" s="412"/>
      <c r="N240" s="414">
        <f t="shared" si="21"/>
        <v>0</v>
      </c>
      <c r="O240" s="417"/>
      <c r="P240" s="1"/>
    </row>
    <row r="241" spans="1:16" s="416" customFormat="1" ht="11.25" outlineLevel="4">
      <c r="A241" s="411" t="s">
        <v>55</v>
      </c>
      <c r="B241" s="411" t="s">
        <v>56</v>
      </c>
      <c r="C241" s="411" t="s">
        <v>54</v>
      </c>
      <c r="D241" s="411" t="s">
        <v>296</v>
      </c>
      <c r="E241" s="396" t="s">
        <v>533</v>
      </c>
      <c r="F241" s="412"/>
      <c r="G241" s="412"/>
      <c r="H241" s="413">
        <f t="shared" si="22"/>
        <v>0</v>
      </c>
      <c r="I241" s="412"/>
      <c r="J241" s="412"/>
      <c r="K241" s="413">
        <f t="shared" si="20"/>
        <v>0</v>
      </c>
      <c r="L241" s="412"/>
      <c r="M241" s="412"/>
      <c r="N241" s="414">
        <f t="shared" si="21"/>
        <v>0</v>
      </c>
      <c r="O241" s="417"/>
      <c r="P241" s="1"/>
    </row>
    <row r="242" spans="1:16" s="416" customFormat="1" ht="11.25" outlineLevel="4">
      <c r="A242" s="411" t="s">
        <v>55</v>
      </c>
      <c r="B242" s="411" t="s">
        <v>56</v>
      </c>
      <c r="C242" s="411" t="s">
        <v>54</v>
      </c>
      <c r="D242" s="411" t="s">
        <v>298</v>
      </c>
      <c r="E242" s="396" t="s">
        <v>534</v>
      </c>
      <c r="F242" s="412"/>
      <c r="G242" s="412"/>
      <c r="H242" s="413">
        <f t="shared" si="22"/>
        <v>0</v>
      </c>
      <c r="I242" s="412"/>
      <c r="J242" s="412"/>
      <c r="K242" s="413">
        <f t="shared" si="20"/>
        <v>0</v>
      </c>
      <c r="L242" s="412"/>
      <c r="M242" s="412"/>
      <c r="N242" s="414">
        <f t="shared" si="21"/>
        <v>0</v>
      </c>
      <c r="O242" s="417"/>
      <c r="P242" s="1"/>
    </row>
    <row r="243" spans="1:16" s="416" customFormat="1" ht="11.25" outlineLevel="4">
      <c r="A243" s="411" t="s">
        <v>55</v>
      </c>
      <c r="B243" s="411" t="s">
        <v>56</v>
      </c>
      <c r="C243" s="411" t="s">
        <v>54</v>
      </c>
      <c r="D243" s="411" t="s">
        <v>300</v>
      </c>
      <c r="E243" s="396" t="s">
        <v>535</v>
      </c>
      <c r="F243" s="412"/>
      <c r="G243" s="412"/>
      <c r="H243" s="413">
        <f t="shared" si="22"/>
        <v>0</v>
      </c>
      <c r="I243" s="412"/>
      <c r="J243" s="412"/>
      <c r="K243" s="413">
        <f t="shared" si="20"/>
        <v>0</v>
      </c>
      <c r="L243" s="412"/>
      <c r="M243" s="412"/>
      <c r="N243" s="414">
        <f t="shared" si="21"/>
        <v>0</v>
      </c>
      <c r="O243" s="417"/>
      <c r="P243" s="1"/>
    </row>
    <row r="244" spans="1:16" s="416" customFormat="1" ht="11.25" outlineLevel="4">
      <c r="A244" s="411" t="s">
        <v>55</v>
      </c>
      <c r="B244" s="411" t="s">
        <v>56</v>
      </c>
      <c r="C244" s="411" t="s">
        <v>54</v>
      </c>
      <c r="D244" s="411" t="s">
        <v>405</v>
      </c>
      <c r="E244" s="396" t="s">
        <v>536</v>
      </c>
      <c r="F244" s="412"/>
      <c r="G244" s="412"/>
      <c r="H244" s="413">
        <f t="shared" si="22"/>
        <v>0</v>
      </c>
      <c r="I244" s="412"/>
      <c r="J244" s="412"/>
      <c r="K244" s="413">
        <f t="shared" si="20"/>
        <v>0</v>
      </c>
      <c r="L244" s="412"/>
      <c r="M244" s="412"/>
      <c r="N244" s="414">
        <f t="shared" si="21"/>
        <v>0</v>
      </c>
      <c r="O244" s="417"/>
      <c r="P244" s="1"/>
    </row>
    <row r="245" spans="1:16" s="416" customFormat="1" ht="11.25" outlineLevel="4">
      <c r="A245" s="411" t="s">
        <v>55</v>
      </c>
      <c r="B245" s="411" t="s">
        <v>56</v>
      </c>
      <c r="C245" s="411" t="s">
        <v>54</v>
      </c>
      <c r="D245" s="411" t="s">
        <v>302</v>
      </c>
      <c r="E245" s="396" t="s">
        <v>537</v>
      </c>
      <c r="F245" s="412"/>
      <c r="G245" s="412"/>
      <c r="H245" s="413">
        <f t="shared" si="22"/>
        <v>0</v>
      </c>
      <c r="I245" s="412"/>
      <c r="J245" s="412"/>
      <c r="K245" s="413">
        <f t="shared" si="20"/>
        <v>0</v>
      </c>
      <c r="L245" s="412"/>
      <c r="M245" s="412"/>
      <c r="N245" s="414">
        <f t="shared" si="21"/>
        <v>0</v>
      </c>
      <c r="O245" s="417"/>
      <c r="P245" s="1"/>
    </row>
    <row r="246" spans="1:16" s="416" customFormat="1" ht="22.5" outlineLevel="4">
      <c r="A246" s="411" t="s">
        <v>55</v>
      </c>
      <c r="B246" s="411" t="s">
        <v>56</v>
      </c>
      <c r="C246" s="411" t="s">
        <v>54</v>
      </c>
      <c r="D246" s="411" t="s">
        <v>304</v>
      </c>
      <c r="E246" s="396" t="s">
        <v>538</v>
      </c>
      <c r="F246" s="412"/>
      <c r="G246" s="412"/>
      <c r="H246" s="413">
        <f t="shared" si="22"/>
        <v>0</v>
      </c>
      <c r="I246" s="412"/>
      <c r="J246" s="412"/>
      <c r="K246" s="413">
        <f t="shared" si="20"/>
        <v>0</v>
      </c>
      <c r="L246" s="412"/>
      <c r="M246" s="412"/>
      <c r="N246" s="414">
        <f t="shared" si="21"/>
        <v>0</v>
      </c>
      <c r="O246" s="417"/>
      <c r="P246" s="1"/>
    </row>
    <row r="247" spans="1:16" s="416" customFormat="1" ht="11.25" outlineLevel="4">
      <c r="A247" s="411" t="s">
        <v>55</v>
      </c>
      <c r="B247" s="411" t="s">
        <v>56</v>
      </c>
      <c r="C247" s="411" t="s">
        <v>54</v>
      </c>
      <c r="D247" s="411" t="s">
        <v>306</v>
      </c>
      <c r="E247" s="396" t="s">
        <v>539</v>
      </c>
      <c r="F247" s="412"/>
      <c r="G247" s="412"/>
      <c r="H247" s="413">
        <f t="shared" si="22"/>
        <v>0</v>
      </c>
      <c r="I247" s="412"/>
      <c r="J247" s="412"/>
      <c r="K247" s="413">
        <f t="shared" si="20"/>
        <v>0</v>
      </c>
      <c r="L247" s="412"/>
      <c r="M247" s="412"/>
      <c r="N247" s="414">
        <f t="shared" si="21"/>
        <v>0</v>
      </c>
      <c r="O247" s="417"/>
      <c r="P247" s="1"/>
    </row>
    <row r="248" spans="1:16" s="416" customFormat="1" ht="22.5" customHeight="1" outlineLevel="4">
      <c r="A248" s="411" t="s">
        <v>55</v>
      </c>
      <c r="B248" s="411" t="s">
        <v>56</v>
      </c>
      <c r="C248" s="411" t="s">
        <v>54</v>
      </c>
      <c r="D248" s="411" t="s">
        <v>308</v>
      </c>
      <c r="E248" s="396" t="s">
        <v>540</v>
      </c>
      <c r="F248" s="412"/>
      <c r="G248" s="412"/>
      <c r="H248" s="413">
        <f t="shared" si="22"/>
        <v>0</v>
      </c>
      <c r="I248" s="412"/>
      <c r="J248" s="412"/>
      <c r="K248" s="413">
        <f t="shared" si="20"/>
        <v>0</v>
      </c>
      <c r="L248" s="412"/>
      <c r="M248" s="412"/>
      <c r="N248" s="414">
        <f t="shared" si="21"/>
        <v>0</v>
      </c>
      <c r="O248" s="417"/>
      <c r="P248" s="1"/>
    </row>
    <row r="249" spans="1:16" s="416" customFormat="1" ht="22.5" outlineLevel="4">
      <c r="A249" s="411" t="s">
        <v>55</v>
      </c>
      <c r="B249" s="411" t="s">
        <v>56</v>
      </c>
      <c r="C249" s="411" t="s">
        <v>54</v>
      </c>
      <c r="D249" s="411" t="s">
        <v>411</v>
      </c>
      <c r="E249" s="396" t="s">
        <v>541</v>
      </c>
      <c r="F249" s="412"/>
      <c r="G249" s="412"/>
      <c r="H249" s="413">
        <f t="shared" si="22"/>
        <v>0</v>
      </c>
      <c r="I249" s="412"/>
      <c r="J249" s="412"/>
      <c r="K249" s="413">
        <f t="shared" si="20"/>
        <v>0</v>
      </c>
      <c r="L249" s="412"/>
      <c r="M249" s="412"/>
      <c r="N249" s="414">
        <f t="shared" si="21"/>
        <v>0</v>
      </c>
      <c r="O249" s="417"/>
      <c r="P249" s="1"/>
    </row>
    <row r="250" spans="1:16" s="416" customFormat="1" ht="11.25" outlineLevel="4">
      <c r="A250" s="411" t="s">
        <v>55</v>
      </c>
      <c r="B250" s="411" t="s">
        <v>56</v>
      </c>
      <c r="C250" s="411" t="s">
        <v>54</v>
      </c>
      <c r="D250" s="411" t="s">
        <v>312</v>
      </c>
      <c r="E250" s="396" t="s">
        <v>542</v>
      </c>
      <c r="F250" s="412"/>
      <c r="G250" s="412"/>
      <c r="H250" s="413">
        <f t="shared" si="22"/>
        <v>0</v>
      </c>
      <c r="I250" s="412"/>
      <c r="J250" s="412"/>
      <c r="K250" s="413">
        <f t="shared" si="20"/>
        <v>0</v>
      </c>
      <c r="L250" s="412"/>
      <c r="M250" s="412"/>
      <c r="N250" s="414">
        <f t="shared" si="21"/>
        <v>0</v>
      </c>
      <c r="O250" s="417"/>
      <c r="P250" s="1"/>
    </row>
    <row r="251" spans="1:16" s="416" customFormat="1" ht="11.25" outlineLevel="4">
      <c r="A251" s="411" t="s">
        <v>55</v>
      </c>
      <c r="B251" s="411" t="s">
        <v>56</v>
      </c>
      <c r="C251" s="411" t="s">
        <v>54</v>
      </c>
      <c r="D251" s="411" t="s">
        <v>415</v>
      </c>
      <c r="E251" s="396" t="s">
        <v>543</v>
      </c>
      <c r="F251" s="412"/>
      <c r="G251" s="412"/>
      <c r="H251" s="413">
        <f t="shared" si="22"/>
        <v>0</v>
      </c>
      <c r="I251" s="412"/>
      <c r="J251" s="412"/>
      <c r="K251" s="413">
        <f t="shared" si="20"/>
        <v>0</v>
      </c>
      <c r="L251" s="412"/>
      <c r="M251" s="412"/>
      <c r="N251" s="414">
        <f t="shared" si="21"/>
        <v>0</v>
      </c>
      <c r="O251" s="417"/>
      <c r="P251" s="1"/>
    </row>
    <row r="252" spans="1:16" s="416" customFormat="1" ht="22.5" outlineLevel="4">
      <c r="A252" s="411" t="s">
        <v>55</v>
      </c>
      <c r="B252" s="411" t="s">
        <v>56</v>
      </c>
      <c r="C252" s="411" t="s">
        <v>54</v>
      </c>
      <c r="D252" s="411" t="s">
        <v>417</v>
      </c>
      <c r="E252" s="396" t="s">
        <v>544</v>
      </c>
      <c r="F252" s="412"/>
      <c r="G252" s="412"/>
      <c r="H252" s="413">
        <f t="shared" si="22"/>
        <v>0</v>
      </c>
      <c r="I252" s="412"/>
      <c r="J252" s="412"/>
      <c r="K252" s="413">
        <f t="shared" si="20"/>
        <v>0</v>
      </c>
      <c r="L252" s="412"/>
      <c r="M252" s="412"/>
      <c r="N252" s="414">
        <f t="shared" si="21"/>
        <v>0</v>
      </c>
      <c r="O252" s="417"/>
      <c r="P252" s="1"/>
    </row>
    <row r="253" spans="1:16" s="416" customFormat="1" ht="11.25" outlineLevel="4">
      <c r="A253" s="411" t="s">
        <v>55</v>
      </c>
      <c r="B253" s="411" t="s">
        <v>56</v>
      </c>
      <c r="C253" s="411" t="s">
        <v>54</v>
      </c>
      <c r="D253" s="411" t="s">
        <v>314</v>
      </c>
      <c r="E253" s="396" t="s">
        <v>545</v>
      </c>
      <c r="F253" s="412"/>
      <c r="G253" s="412"/>
      <c r="H253" s="413">
        <f t="shared" si="22"/>
        <v>0</v>
      </c>
      <c r="I253" s="412"/>
      <c r="J253" s="412"/>
      <c r="K253" s="413">
        <f t="shared" si="20"/>
        <v>0</v>
      </c>
      <c r="L253" s="412"/>
      <c r="M253" s="412"/>
      <c r="N253" s="414">
        <f t="shared" si="21"/>
        <v>0</v>
      </c>
      <c r="O253" s="417"/>
      <c r="P253" s="1"/>
    </row>
    <row r="254" spans="1:16" s="416" customFormat="1" ht="35.25" customHeight="1" outlineLevel="4">
      <c r="A254" s="411" t="s">
        <v>55</v>
      </c>
      <c r="B254" s="411" t="s">
        <v>56</v>
      </c>
      <c r="C254" s="411" t="s">
        <v>54</v>
      </c>
      <c r="D254" s="411" t="s">
        <v>425</v>
      </c>
      <c r="E254" s="396" t="s">
        <v>546</v>
      </c>
      <c r="F254" s="412"/>
      <c r="G254" s="412"/>
      <c r="H254" s="413">
        <f t="shared" si="22"/>
        <v>0</v>
      </c>
      <c r="I254" s="412"/>
      <c r="J254" s="412"/>
      <c r="K254" s="413">
        <f t="shared" si="20"/>
        <v>0</v>
      </c>
      <c r="L254" s="412"/>
      <c r="M254" s="412"/>
      <c r="N254" s="414">
        <f t="shared" si="21"/>
        <v>0</v>
      </c>
      <c r="O254" s="417"/>
      <c r="P254" s="1"/>
    </row>
    <row r="255" spans="1:16" s="416" customFormat="1" ht="22.5" outlineLevel="4">
      <c r="A255" s="411" t="s">
        <v>55</v>
      </c>
      <c r="B255" s="411" t="s">
        <v>56</v>
      </c>
      <c r="C255" s="411" t="s">
        <v>54</v>
      </c>
      <c r="D255" s="411" t="s">
        <v>427</v>
      </c>
      <c r="E255" s="396" t="s">
        <v>547</v>
      </c>
      <c r="F255" s="412"/>
      <c r="G255" s="412"/>
      <c r="H255" s="413">
        <f t="shared" si="22"/>
        <v>0</v>
      </c>
      <c r="I255" s="412"/>
      <c r="J255" s="412"/>
      <c r="K255" s="413">
        <f t="shared" si="20"/>
        <v>0</v>
      </c>
      <c r="L255" s="412"/>
      <c r="M255" s="412"/>
      <c r="N255" s="414">
        <f t="shared" si="21"/>
        <v>0</v>
      </c>
      <c r="O255" s="417"/>
      <c r="P255" s="1"/>
    </row>
    <row r="256" spans="1:16" s="416" customFormat="1" ht="11.25" outlineLevel="4">
      <c r="A256" s="411" t="s">
        <v>55</v>
      </c>
      <c r="B256" s="411" t="s">
        <v>56</v>
      </c>
      <c r="C256" s="411" t="s">
        <v>54</v>
      </c>
      <c r="D256" s="411" t="s">
        <v>322</v>
      </c>
      <c r="E256" s="396" t="s">
        <v>548</v>
      </c>
      <c r="F256" s="412"/>
      <c r="G256" s="412"/>
      <c r="H256" s="413">
        <f t="shared" si="22"/>
        <v>0</v>
      </c>
      <c r="I256" s="412"/>
      <c r="J256" s="412"/>
      <c r="K256" s="413">
        <f t="shared" si="20"/>
        <v>0</v>
      </c>
      <c r="L256" s="412"/>
      <c r="M256" s="412"/>
      <c r="N256" s="414">
        <f t="shared" si="21"/>
        <v>0</v>
      </c>
      <c r="O256" s="417"/>
      <c r="P256" s="1"/>
    </row>
    <row r="257" spans="1:16" s="416" customFormat="1" ht="11.25" outlineLevel="4">
      <c r="A257" s="411" t="s">
        <v>55</v>
      </c>
      <c r="B257" s="411" t="s">
        <v>56</v>
      </c>
      <c r="C257" s="411" t="s">
        <v>54</v>
      </c>
      <c r="D257" s="411" t="s">
        <v>324</v>
      </c>
      <c r="E257" s="396" t="s">
        <v>549</v>
      </c>
      <c r="F257" s="412"/>
      <c r="G257" s="412"/>
      <c r="H257" s="413">
        <f t="shared" si="22"/>
        <v>0</v>
      </c>
      <c r="I257" s="412"/>
      <c r="J257" s="412"/>
      <c r="K257" s="413">
        <f t="shared" si="20"/>
        <v>0</v>
      </c>
      <c r="L257" s="412"/>
      <c r="M257" s="412"/>
      <c r="N257" s="414">
        <f t="shared" si="21"/>
        <v>0</v>
      </c>
      <c r="O257" s="417"/>
      <c r="P257" s="1"/>
    </row>
    <row r="258" spans="1:16" s="416" customFormat="1" ht="22.5" outlineLevel="4">
      <c r="A258" s="411" t="s">
        <v>55</v>
      </c>
      <c r="B258" s="411" t="s">
        <v>56</v>
      </c>
      <c r="C258" s="411" t="s">
        <v>54</v>
      </c>
      <c r="D258" s="411" t="s">
        <v>457</v>
      </c>
      <c r="E258" s="396" t="s">
        <v>550</v>
      </c>
      <c r="F258" s="412"/>
      <c r="G258" s="412"/>
      <c r="H258" s="413">
        <f t="shared" si="22"/>
        <v>0</v>
      </c>
      <c r="I258" s="412"/>
      <c r="J258" s="412"/>
      <c r="K258" s="413">
        <f t="shared" si="20"/>
        <v>0</v>
      </c>
      <c r="L258" s="412"/>
      <c r="M258" s="412"/>
      <c r="N258" s="414">
        <f t="shared" si="21"/>
        <v>0</v>
      </c>
      <c r="O258" s="417"/>
      <c r="P258" s="1"/>
    </row>
    <row r="259" spans="1:16" s="416" customFormat="1" ht="11.25" outlineLevel="4">
      <c r="A259" s="411" t="s">
        <v>55</v>
      </c>
      <c r="B259" s="411" t="s">
        <v>56</v>
      </c>
      <c r="C259" s="411" t="s">
        <v>54</v>
      </c>
      <c r="D259" s="411" t="s">
        <v>326</v>
      </c>
      <c r="E259" s="396" t="s">
        <v>551</v>
      </c>
      <c r="F259" s="412"/>
      <c r="G259" s="412"/>
      <c r="H259" s="413">
        <f t="shared" si="22"/>
        <v>0</v>
      </c>
      <c r="I259" s="412"/>
      <c r="J259" s="412"/>
      <c r="K259" s="413">
        <f t="shared" si="20"/>
        <v>0</v>
      </c>
      <c r="L259" s="412"/>
      <c r="M259" s="412"/>
      <c r="N259" s="414">
        <f t="shared" si="21"/>
        <v>0</v>
      </c>
      <c r="O259" s="417"/>
      <c r="P259" s="1"/>
    </row>
    <row r="260" spans="1:16" s="416" customFormat="1" ht="22.5" outlineLevel="4">
      <c r="A260" s="411" t="s">
        <v>55</v>
      </c>
      <c r="B260" s="411" t="s">
        <v>56</v>
      </c>
      <c r="C260" s="411" t="s">
        <v>54</v>
      </c>
      <c r="D260" s="411" t="s">
        <v>460</v>
      </c>
      <c r="E260" s="396" t="s">
        <v>552</v>
      </c>
      <c r="F260" s="412"/>
      <c r="G260" s="412"/>
      <c r="H260" s="413">
        <f t="shared" si="22"/>
        <v>0</v>
      </c>
      <c r="I260" s="412"/>
      <c r="J260" s="412"/>
      <c r="K260" s="413">
        <f t="shared" si="20"/>
        <v>0</v>
      </c>
      <c r="L260" s="412"/>
      <c r="M260" s="412"/>
      <c r="N260" s="414">
        <f t="shared" si="21"/>
        <v>0</v>
      </c>
      <c r="O260" s="417"/>
      <c r="P260" s="1"/>
    </row>
    <row r="261" spans="1:16" s="416" customFormat="1" ht="11.25" outlineLevel="4">
      <c r="A261" s="411" t="s">
        <v>55</v>
      </c>
      <c r="B261" s="411" t="s">
        <v>56</v>
      </c>
      <c r="C261" s="411" t="s">
        <v>54</v>
      </c>
      <c r="D261" s="411" t="s">
        <v>462</v>
      </c>
      <c r="E261" s="396" t="s">
        <v>553</v>
      </c>
      <c r="F261" s="412"/>
      <c r="G261" s="412"/>
      <c r="H261" s="413">
        <f t="shared" si="22"/>
        <v>0</v>
      </c>
      <c r="I261" s="412"/>
      <c r="J261" s="412"/>
      <c r="K261" s="413">
        <f t="shared" si="20"/>
        <v>0</v>
      </c>
      <c r="L261" s="412"/>
      <c r="M261" s="412"/>
      <c r="N261" s="414">
        <f t="shared" si="21"/>
        <v>0</v>
      </c>
      <c r="O261" s="417"/>
      <c r="P261" s="1"/>
    </row>
    <row r="262" spans="1:16" s="416" customFormat="1" ht="11.25" outlineLevel="4">
      <c r="A262" s="411" t="s">
        <v>55</v>
      </c>
      <c r="B262" s="411" t="s">
        <v>56</v>
      </c>
      <c r="C262" s="411" t="s">
        <v>54</v>
      </c>
      <c r="D262" s="411" t="s">
        <v>464</v>
      </c>
      <c r="E262" s="396" t="s">
        <v>554</v>
      </c>
      <c r="F262" s="412"/>
      <c r="G262" s="412"/>
      <c r="H262" s="413">
        <f t="shared" si="22"/>
        <v>0</v>
      </c>
      <c r="I262" s="412"/>
      <c r="J262" s="412"/>
      <c r="K262" s="413">
        <f t="shared" si="20"/>
        <v>0</v>
      </c>
      <c r="L262" s="412"/>
      <c r="M262" s="412"/>
      <c r="N262" s="414">
        <f t="shared" si="21"/>
        <v>0</v>
      </c>
      <c r="O262" s="417"/>
      <c r="P262" s="1"/>
    </row>
    <row r="263" spans="1:16" s="416" customFormat="1" ht="22.5" outlineLevel="4">
      <c r="A263" s="411" t="s">
        <v>55</v>
      </c>
      <c r="B263" s="411" t="s">
        <v>56</v>
      </c>
      <c r="C263" s="411" t="s">
        <v>54</v>
      </c>
      <c r="D263" s="411" t="s">
        <v>466</v>
      </c>
      <c r="E263" s="396" t="s">
        <v>555</v>
      </c>
      <c r="F263" s="412"/>
      <c r="G263" s="412"/>
      <c r="H263" s="413">
        <f t="shared" si="22"/>
        <v>0</v>
      </c>
      <c r="I263" s="412"/>
      <c r="J263" s="412"/>
      <c r="K263" s="413">
        <f t="shared" si="20"/>
        <v>0</v>
      </c>
      <c r="L263" s="412"/>
      <c r="M263" s="412"/>
      <c r="N263" s="414">
        <f t="shared" si="21"/>
        <v>0</v>
      </c>
      <c r="O263" s="417"/>
      <c r="P263" s="1"/>
    </row>
    <row r="264" spans="1:16" s="416" customFormat="1" ht="22.5" outlineLevel="4">
      <c r="A264" s="411" t="s">
        <v>55</v>
      </c>
      <c r="B264" s="411" t="s">
        <v>56</v>
      </c>
      <c r="C264" s="411" t="s">
        <v>54</v>
      </c>
      <c r="D264" s="411" t="s">
        <v>468</v>
      </c>
      <c r="E264" s="396" t="s">
        <v>556</v>
      </c>
      <c r="F264" s="412"/>
      <c r="G264" s="412"/>
      <c r="H264" s="413">
        <f t="shared" si="22"/>
        <v>0</v>
      </c>
      <c r="I264" s="412"/>
      <c r="J264" s="412"/>
      <c r="K264" s="413">
        <f t="shared" si="20"/>
        <v>0</v>
      </c>
      <c r="L264" s="412"/>
      <c r="M264" s="412"/>
      <c r="N264" s="414">
        <f t="shared" si="21"/>
        <v>0</v>
      </c>
      <c r="O264" s="417"/>
      <c r="P264" s="1"/>
    </row>
    <row r="265" spans="1:16" s="416" customFormat="1" ht="22.5" outlineLevel="4">
      <c r="A265" s="411" t="s">
        <v>55</v>
      </c>
      <c r="B265" s="411" t="s">
        <v>56</v>
      </c>
      <c r="C265" s="411" t="s">
        <v>54</v>
      </c>
      <c r="D265" s="411" t="s">
        <v>470</v>
      </c>
      <c r="E265" s="396" t="s">
        <v>557</v>
      </c>
      <c r="F265" s="412"/>
      <c r="G265" s="412"/>
      <c r="H265" s="413">
        <f t="shared" si="22"/>
        <v>0</v>
      </c>
      <c r="I265" s="412"/>
      <c r="J265" s="412"/>
      <c r="K265" s="413">
        <f t="shared" si="20"/>
        <v>0</v>
      </c>
      <c r="L265" s="412"/>
      <c r="M265" s="412"/>
      <c r="N265" s="414">
        <f t="shared" si="21"/>
        <v>0</v>
      </c>
      <c r="O265" s="417"/>
      <c r="P265" s="1"/>
    </row>
    <row r="266" spans="1:16" s="416" customFormat="1" ht="11.25" outlineLevel="4">
      <c r="A266" s="411" t="s">
        <v>55</v>
      </c>
      <c r="B266" s="411" t="s">
        <v>56</v>
      </c>
      <c r="C266" s="411" t="s">
        <v>54</v>
      </c>
      <c r="D266" s="411" t="s">
        <v>558</v>
      </c>
      <c r="E266" s="396" t="s">
        <v>559</v>
      </c>
      <c r="F266" s="412"/>
      <c r="G266" s="412"/>
      <c r="H266" s="413">
        <f t="shared" si="22"/>
        <v>0</v>
      </c>
      <c r="I266" s="412"/>
      <c r="J266" s="412"/>
      <c r="K266" s="413">
        <f t="shared" si="20"/>
        <v>0</v>
      </c>
      <c r="L266" s="412"/>
      <c r="M266" s="412"/>
      <c r="N266" s="414">
        <f t="shared" si="21"/>
        <v>0</v>
      </c>
      <c r="O266" s="417"/>
      <c r="P266" s="1"/>
    </row>
    <row r="267" spans="1:16" s="416" customFormat="1" ht="11.25" outlineLevel="4">
      <c r="A267" s="411" t="s">
        <v>55</v>
      </c>
      <c r="B267" s="411" t="s">
        <v>56</v>
      </c>
      <c r="C267" s="411" t="s">
        <v>54</v>
      </c>
      <c r="D267" s="411" t="s">
        <v>328</v>
      </c>
      <c r="E267" s="396" t="s">
        <v>560</v>
      </c>
      <c r="F267" s="412"/>
      <c r="G267" s="412"/>
      <c r="H267" s="413">
        <f t="shared" si="22"/>
        <v>0</v>
      </c>
      <c r="I267" s="412"/>
      <c r="J267" s="412"/>
      <c r="K267" s="413">
        <f t="shared" si="20"/>
        <v>0</v>
      </c>
      <c r="L267" s="412"/>
      <c r="M267" s="412"/>
      <c r="N267" s="414">
        <f t="shared" si="21"/>
        <v>0</v>
      </c>
      <c r="O267" s="417"/>
      <c r="P267" s="1"/>
    </row>
    <row r="268" spans="1:16" s="416" customFormat="1" ht="11.25" outlineLevel="4">
      <c r="A268" s="411" t="s">
        <v>55</v>
      </c>
      <c r="B268" s="411" t="s">
        <v>56</v>
      </c>
      <c r="C268" s="411" t="s">
        <v>54</v>
      </c>
      <c r="D268" s="411" t="s">
        <v>330</v>
      </c>
      <c r="E268" s="396" t="s">
        <v>561</v>
      </c>
      <c r="F268" s="412"/>
      <c r="G268" s="412"/>
      <c r="H268" s="413">
        <f t="shared" si="22"/>
        <v>0</v>
      </c>
      <c r="I268" s="412"/>
      <c r="J268" s="412"/>
      <c r="K268" s="413">
        <f t="shared" si="20"/>
        <v>0</v>
      </c>
      <c r="L268" s="412"/>
      <c r="M268" s="412"/>
      <c r="N268" s="414">
        <f t="shared" si="21"/>
        <v>0</v>
      </c>
      <c r="O268" s="417"/>
      <c r="P268" s="1"/>
    </row>
    <row r="269" spans="1:16" s="416" customFormat="1" ht="22.5" outlineLevel="4">
      <c r="A269" s="411" t="s">
        <v>55</v>
      </c>
      <c r="B269" s="411" t="s">
        <v>56</v>
      </c>
      <c r="C269" s="411" t="s">
        <v>54</v>
      </c>
      <c r="D269" s="411" t="s">
        <v>332</v>
      </c>
      <c r="E269" s="396" t="s">
        <v>562</v>
      </c>
      <c r="F269" s="412"/>
      <c r="G269" s="412"/>
      <c r="H269" s="413">
        <f t="shared" si="22"/>
        <v>0</v>
      </c>
      <c r="I269" s="412"/>
      <c r="J269" s="412"/>
      <c r="K269" s="413">
        <f t="shared" si="20"/>
        <v>0</v>
      </c>
      <c r="L269" s="412"/>
      <c r="M269" s="412"/>
      <c r="N269" s="414">
        <f t="shared" si="21"/>
        <v>0</v>
      </c>
      <c r="O269" s="417"/>
      <c r="P269" s="1"/>
    </row>
    <row r="270" spans="1:16" s="416" customFormat="1" ht="22.5" outlineLevel="4">
      <c r="A270" s="411" t="s">
        <v>55</v>
      </c>
      <c r="B270" s="411" t="s">
        <v>56</v>
      </c>
      <c r="C270" s="411" t="s">
        <v>54</v>
      </c>
      <c r="D270" s="411" t="s">
        <v>334</v>
      </c>
      <c r="E270" s="396" t="s">
        <v>563</v>
      </c>
      <c r="F270" s="412"/>
      <c r="G270" s="412"/>
      <c r="H270" s="413">
        <f t="shared" si="22"/>
        <v>0</v>
      </c>
      <c r="I270" s="412"/>
      <c r="J270" s="412"/>
      <c r="K270" s="413">
        <f t="shared" si="20"/>
        <v>0</v>
      </c>
      <c r="L270" s="412"/>
      <c r="M270" s="412"/>
      <c r="N270" s="414">
        <f t="shared" si="21"/>
        <v>0</v>
      </c>
      <c r="O270" s="417"/>
      <c r="P270" s="1"/>
    </row>
    <row r="271" spans="1:16" s="416" customFormat="1" ht="22.5" outlineLevel="4">
      <c r="A271" s="411" t="s">
        <v>55</v>
      </c>
      <c r="B271" s="411" t="s">
        <v>56</v>
      </c>
      <c r="C271" s="411" t="s">
        <v>54</v>
      </c>
      <c r="D271" s="411" t="s">
        <v>336</v>
      </c>
      <c r="E271" s="396" t="s">
        <v>564</v>
      </c>
      <c r="F271" s="412"/>
      <c r="G271" s="412"/>
      <c r="H271" s="413">
        <f t="shared" si="22"/>
        <v>0</v>
      </c>
      <c r="I271" s="412"/>
      <c r="J271" s="412"/>
      <c r="K271" s="413">
        <f t="shared" si="20"/>
        <v>0</v>
      </c>
      <c r="L271" s="412"/>
      <c r="M271" s="412"/>
      <c r="N271" s="414">
        <f t="shared" si="21"/>
        <v>0</v>
      </c>
      <c r="O271" s="417"/>
      <c r="P271" s="1"/>
    </row>
    <row r="272" spans="1:16" s="416" customFormat="1" ht="22.5" outlineLevel="4">
      <c r="A272" s="411" t="s">
        <v>55</v>
      </c>
      <c r="B272" s="411" t="s">
        <v>56</v>
      </c>
      <c r="C272" s="411" t="s">
        <v>54</v>
      </c>
      <c r="D272" s="411" t="s">
        <v>565</v>
      </c>
      <c r="E272" s="396" t="s">
        <v>566</v>
      </c>
      <c r="F272" s="412"/>
      <c r="G272" s="412"/>
      <c r="H272" s="413">
        <f t="shared" si="22"/>
        <v>0</v>
      </c>
      <c r="I272" s="412"/>
      <c r="J272" s="412"/>
      <c r="K272" s="413">
        <f t="shared" si="20"/>
        <v>0</v>
      </c>
      <c r="L272" s="412"/>
      <c r="M272" s="412"/>
      <c r="N272" s="414">
        <f t="shared" si="21"/>
        <v>0</v>
      </c>
      <c r="O272" s="417"/>
      <c r="P272" s="1"/>
    </row>
    <row r="273" spans="1:16" s="416" customFormat="1" ht="22.5" outlineLevel="4">
      <c r="A273" s="411" t="s">
        <v>55</v>
      </c>
      <c r="B273" s="411" t="s">
        <v>56</v>
      </c>
      <c r="C273" s="411" t="s">
        <v>54</v>
      </c>
      <c r="D273" s="411" t="s">
        <v>338</v>
      </c>
      <c r="E273" s="396" t="s">
        <v>567</v>
      </c>
      <c r="F273" s="412"/>
      <c r="G273" s="412"/>
      <c r="H273" s="413">
        <f t="shared" si="22"/>
        <v>0</v>
      </c>
      <c r="I273" s="412"/>
      <c r="J273" s="412"/>
      <c r="K273" s="413">
        <f t="shared" si="20"/>
        <v>0</v>
      </c>
      <c r="L273" s="412"/>
      <c r="M273" s="412"/>
      <c r="N273" s="414">
        <f t="shared" si="21"/>
        <v>0</v>
      </c>
      <c r="O273" s="417"/>
      <c r="P273" s="1"/>
    </row>
    <row r="274" spans="1:16" s="416" customFormat="1" ht="22.5" outlineLevel="4">
      <c r="A274" s="411" t="s">
        <v>55</v>
      </c>
      <c r="B274" s="411" t="s">
        <v>56</v>
      </c>
      <c r="C274" s="411" t="s">
        <v>54</v>
      </c>
      <c r="D274" s="411" t="s">
        <v>340</v>
      </c>
      <c r="E274" s="396" t="s">
        <v>568</v>
      </c>
      <c r="F274" s="412"/>
      <c r="G274" s="412"/>
      <c r="H274" s="413">
        <f t="shared" si="22"/>
        <v>0</v>
      </c>
      <c r="I274" s="412"/>
      <c r="J274" s="412"/>
      <c r="K274" s="413">
        <f t="shared" si="20"/>
        <v>0</v>
      </c>
      <c r="L274" s="412"/>
      <c r="M274" s="412"/>
      <c r="N274" s="414">
        <f t="shared" si="21"/>
        <v>0</v>
      </c>
      <c r="O274" s="417"/>
      <c r="P274" s="1"/>
    </row>
    <row r="275" spans="1:16" s="416" customFormat="1" ht="22.5" outlineLevel="4">
      <c r="A275" s="411" t="s">
        <v>55</v>
      </c>
      <c r="B275" s="411" t="s">
        <v>56</v>
      </c>
      <c r="C275" s="411" t="s">
        <v>54</v>
      </c>
      <c r="D275" s="411" t="s">
        <v>475</v>
      </c>
      <c r="E275" s="396" t="s">
        <v>569</v>
      </c>
      <c r="F275" s="412"/>
      <c r="G275" s="412"/>
      <c r="H275" s="413">
        <f t="shared" si="22"/>
        <v>0</v>
      </c>
      <c r="I275" s="412"/>
      <c r="J275" s="412"/>
      <c r="K275" s="413">
        <f t="shared" si="20"/>
        <v>0</v>
      </c>
      <c r="L275" s="412"/>
      <c r="M275" s="412"/>
      <c r="N275" s="414">
        <f t="shared" si="21"/>
        <v>0</v>
      </c>
      <c r="O275" s="417"/>
      <c r="P275" s="1"/>
    </row>
    <row r="276" spans="1:16" s="416" customFormat="1" ht="22.5" outlineLevel="4">
      <c r="A276" s="411" t="s">
        <v>55</v>
      </c>
      <c r="B276" s="411" t="s">
        <v>56</v>
      </c>
      <c r="C276" s="411" t="s">
        <v>54</v>
      </c>
      <c r="D276" s="411" t="s">
        <v>477</v>
      </c>
      <c r="E276" s="396" t="s">
        <v>570</v>
      </c>
      <c r="F276" s="412"/>
      <c r="G276" s="412"/>
      <c r="H276" s="413">
        <f t="shared" si="22"/>
        <v>0</v>
      </c>
      <c r="I276" s="412"/>
      <c r="J276" s="412"/>
      <c r="K276" s="413">
        <f t="shared" si="20"/>
        <v>0</v>
      </c>
      <c r="L276" s="412"/>
      <c r="M276" s="412"/>
      <c r="N276" s="414">
        <f t="shared" si="21"/>
        <v>0</v>
      </c>
      <c r="O276" s="417"/>
      <c r="P276" s="1"/>
    </row>
    <row r="277" spans="1:16" s="416" customFormat="1" ht="22.5" outlineLevel="4">
      <c r="A277" s="411" t="s">
        <v>55</v>
      </c>
      <c r="B277" s="411" t="s">
        <v>56</v>
      </c>
      <c r="C277" s="411" t="s">
        <v>54</v>
      </c>
      <c r="D277" s="411" t="s">
        <v>479</v>
      </c>
      <c r="E277" s="396" t="s">
        <v>571</v>
      </c>
      <c r="F277" s="412"/>
      <c r="G277" s="412"/>
      <c r="H277" s="413">
        <f t="shared" si="22"/>
        <v>0</v>
      </c>
      <c r="I277" s="412"/>
      <c r="J277" s="412"/>
      <c r="K277" s="413">
        <f t="shared" si="20"/>
        <v>0</v>
      </c>
      <c r="L277" s="412"/>
      <c r="M277" s="412"/>
      <c r="N277" s="414">
        <f t="shared" si="21"/>
        <v>0</v>
      </c>
      <c r="O277" s="417"/>
      <c r="P277" s="1"/>
    </row>
    <row r="278" spans="1:16" s="416" customFormat="1" ht="22.5" outlineLevel="4">
      <c r="A278" s="411" t="s">
        <v>55</v>
      </c>
      <c r="B278" s="411" t="s">
        <v>56</v>
      </c>
      <c r="C278" s="411" t="s">
        <v>54</v>
      </c>
      <c r="D278" s="411" t="s">
        <v>342</v>
      </c>
      <c r="E278" s="396" t="s">
        <v>572</v>
      </c>
      <c r="F278" s="412"/>
      <c r="G278" s="412"/>
      <c r="H278" s="413">
        <f t="shared" si="22"/>
        <v>0</v>
      </c>
      <c r="I278" s="412"/>
      <c r="J278" s="412"/>
      <c r="K278" s="413">
        <f t="shared" si="20"/>
        <v>0</v>
      </c>
      <c r="L278" s="412"/>
      <c r="M278" s="412"/>
      <c r="N278" s="414">
        <f t="shared" si="21"/>
        <v>0</v>
      </c>
      <c r="O278" s="417"/>
      <c r="P278" s="1"/>
    </row>
    <row r="279" spans="1:16" s="416" customFormat="1" ht="22.5" outlineLevel="4">
      <c r="A279" s="411" t="s">
        <v>55</v>
      </c>
      <c r="B279" s="411" t="s">
        <v>56</v>
      </c>
      <c r="C279" s="411" t="s">
        <v>54</v>
      </c>
      <c r="D279" s="411" t="s">
        <v>344</v>
      </c>
      <c r="E279" s="396" t="s">
        <v>573</v>
      </c>
      <c r="F279" s="412"/>
      <c r="G279" s="412"/>
      <c r="H279" s="413">
        <f t="shared" si="22"/>
        <v>0</v>
      </c>
      <c r="I279" s="412"/>
      <c r="J279" s="412"/>
      <c r="K279" s="413">
        <f t="shared" si="20"/>
        <v>0</v>
      </c>
      <c r="L279" s="412"/>
      <c r="M279" s="412"/>
      <c r="N279" s="414">
        <f t="shared" si="21"/>
        <v>0</v>
      </c>
      <c r="O279" s="417"/>
      <c r="P279" s="1"/>
    </row>
    <row r="280" spans="1:16" s="416" customFormat="1" ht="22.5" outlineLevel="4">
      <c r="A280" s="411" t="s">
        <v>55</v>
      </c>
      <c r="B280" s="411" t="s">
        <v>56</v>
      </c>
      <c r="C280" s="411" t="s">
        <v>54</v>
      </c>
      <c r="D280" s="411" t="s">
        <v>483</v>
      </c>
      <c r="E280" s="396" t="s">
        <v>574</v>
      </c>
      <c r="F280" s="412"/>
      <c r="G280" s="412"/>
      <c r="H280" s="413">
        <f t="shared" si="22"/>
        <v>0</v>
      </c>
      <c r="I280" s="412"/>
      <c r="J280" s="412"/>
      <c r="K280" s="413">
        <f t="shared" si="20"/>
        <v>0</v>
      </c>
      <c r="L280" s="412"/>
      <c r="M280" s="412"/>
      <c r="N280" s="414">
        <f t="shared" si="21"/>
        <v>0</v>
      </c>
      <c r="O280" s="417"/>
      <c r="P280" s="1"/>
    </row>
    <row r="281" spans="1:16" s="416" customFormat="1" ht="22.5" outlineLevel="4">
      <c r="A281" s="411" t="s">
        <v>55</v>
      </c>
      <c r="B281" s="411" t="s">
        <v>56</v>
      </c>
      <c r="C281" s="411" t="s">
        <v>54</v>
      </c>
      <c r="D281" s="411" t="s">
        <v>485</v>
      </c>
      <c r="E281" s="396" t="s">
        <v>575</v>
      </c>
      <c r="F281" s="412"/>
      <c r="G281" s="412"/>
      <c r="H281" s="413">
        <f t="shared" si="22"/>
        <v>0</v>
      </c>
      <c r="I281" s="412"/>
      <c r="J281" s="412"/>
      <c r="K281" s="413">
        <f t="shared" si="20"/>
        <v>0</v>
      </c>
      <c r="L281" s="412"/>
      <c r="M281" s="412"/>
      <c r="N281" s="414">
        <f t="shared" si="21"/>
        <v>0</v>
      </c>
      <c r="O281" s="417"/>
      <c r="P281" s="1"/>
    </row>
    <row r="282" spans="1:16" s="416" customFormat="1" ht="22.5" outlineLevel="4">
      <c r="A282" s="411" t="s">
        <v>55</v>
      </c>
      <c r="B282" s="411" t="s">
        <v>56</v>
      </c>
      <c r="C282" s="411" t="s">
        <v>54</v>
      </c>
      <c r="D282" s="411" t="s">
        <v>346</v>
      </c>
      <c r="E282" s="396" t="s">
        <v>576</v>
      </c>
      <c r="F282" s="412"/>
      <c r="G282" s="412"/>
      <c r="H282" s="413">
        <f t="shared" si="22"/>
        <v>0</v>
      </c>
      <c r="I282" s="412"/>
      <c r="J282" s="412"/>
      <c r="K282" s="413">
        <f t="shared" si="20"/>
        <v>0</v>
      </c>
      <c r="L282" s="412"/>
      <c r="M282" s="412"/>
      <c r="N282" s="414">
        <f t="shared" si="21"/>
        <v>0</v>
      </c>
      <c r="O282" s="417"/>
      <c r="P282" s="1"/>
    </row>
    <row r="283" spans="1:16" s="416" customFormat="1" ht="11.25" outlineLevel="4">
      <c r="A283" s="411" t="s">
        <v>55</v>
      </c>
      <c r="B283" s="411" t="s">
        <v>56</v>
      </c>
      <c r="C283" s="411" t="s">
        <v>54</v>
      </c>
      <c r="D283" s="411" t="s">
        <v>348</v>
      </c>
      <c r="E283" s="396" t="s">
        <v>577</v>
      </c>
      <c r="F283" s="412"/>
      <c r="G283" s="412"/>
      <c r="H283" s="413">
        <f t="shared" si="22"/>
        <v>0</v>
      </c>
      <c r="I283" s="412"/>
      <c r="J283" s="412"/>
      <c r="K283" s="413">
        <f t="shared" ref="K283:K401" si="23">I283+J283</f>
        <v>0</v>
      </c>
      <c r="L283" s="412"/>
      <c r="M283" s="412"/>
      <c r="N283" s="414">
        <f t="shared" ref="N283:N380" si="24">L283+M283</f>
        <v>0</v>
      </c>
      <c r="O283" s="417"/>
      <c r="P283" s="1"/>
    </row>
    <row r="284" spans="1:16" s="416" customFormat="1" ht="22.5" outlineLevel="4">
      <c r="A284" s="411" t="s">
        <v>55</v>
      </c>
      <c r="B284" s="411" t="s">
        <v>56</v>
      </c>
      <c r="C284" s="411" t="s">
        <v>54</v>
      </c>
      <c r="D284" s="411" t="s">
        <v>350</v>
      </c>
      <c r="E284" s="396" t="s">
        <v>578</v>
      </c>
      <c r="F284" s="412"/>
      <c r="G284" s="412"/>
      <c r="H284" s="413">
        <f t="shared" ref="H284:H403" si="25">F284+G284</f>
        <v>0</v>
      </c>
      <c r="I284" s="412"/>
      <c r="J284" s="412"/>
      <c r="K284" s="413">
        <f t="shared" si="23"/>
        <v>0</v>
      </c>
      <c r="L284" s="412"/>
      <c r="M284" s="412"/>
      <c r="N284" s="414">
        <f t="shared" si="24"/>
        <v>0</v>
      </c>
      <c r="O284" s="417"/>
      <c r="P284" s="1"/>
    </row>
    <row r="285" spans="1:16" s="416" customFormat="1" ht="22.5" outlineLevel="4">
      <c r="A285" s="411" t="s">
        <v>55</v>
      </c>
      <c r="B285" s="411" t="s">
        <v>56</v>
      </c>
      <c r="C285" s="411" t="s">
        <v>54</v>
      </c>
      <c r="D285" s="411" t="s">
        <v>352</v>
      </c>
      <c r="E285" s="396" t="s">
        <v>579</v>
      </c>
      <c r="F285" s="412"/>
      <c r="G285" s="412"/>
      <c r="H285" s="413">
        <f t="shared" si="25"/>
        <v>0</v>
      </c>
      <c r="I285" s="412"/>
      <c r="J285" s="412"/>
      <c r="K285" s="413">
        <f t="shared" si="23"/>
        <v>0</v>
      </c>
      <c r="L285" s="412"/>
      <c r="M285" s="412"/>
      <c r="N285" s="414">
        <f t="shared" si="24"/>
        <v>0</v>
      </c>
      <c r="O285" s="417"/>
      <c r="P285" s="1"/>
    </row>
    <row r="286" spans="1:16" s="416" customFormat="1" ht="22.5" outlineLevel="4">
      <c r="A286" s="411" t="s">
        <v>55</v>
      </c>
      <c r="B286" s="411" t="s">
        <v>56</v>
      </c>
      <c r="C286" s="411" t="s">
        <v>54</v>
      </c>
      <c r="D286" s="411" t="s">
        <v>580</v>
      </c>
      <c r="E286" s="396" t="s">
        <v>581</v>
      </c>
      <c r="F286" s="412"/>
      <c r="G286" s="412"/>
      <c r="H286" s="413">
        <f t="shared" si="25"/>
        <v>0</v>
      </c>
      <c r="I286" s="412"/>
      <c r="J286" s="412"/>
      <c r="K286" s="413">
        <f t="shared" si="23"/>
        <v>0</v>
      </c>
      <c r="L286" s="412"/>
      <c r="M286" s="412"/>
      <c r="N286" s="414">
        <f t="shared" si="24"/>
        <v>0</v>
      </c>
      <c r="O286" s="417"/>
      <c r="P286" s="1"/>
    </row>
    <row r="287" spans="1:16" s="416" customFormat="1" ht="22.5" outlineLevel="4">
      <c r="A287" s="411" t="s">
        <v>55</v>
      </c>
      <c r="B287" s="411" t="s">
        <v>56</v>
      </c>
      <c r="C287" s="411" t="s">
        <v>54</v>
      </c>
      <c r="D287" s="411" t="s">
        <v>354</v>
      </c>
      <c r="E287" s="396" t="s">
        <v>582</v>
      </c>
      <c r="F287" s="412"/>
      <c r="G287" s="412"/>
      <c r="H287" s="413">
        <f t="shared" si="25"/>
        <v>0</v>
      </c>
      <c r="I287" s="412"/>
      <c r="J287" s="412"/>
      <c r="K287" s="413">
        <f t="shared" si="23"/>
        <v>0</v>
      </c>
      <c r="L287" s="412"/>
      <c r="M287" s="412"/>
      <c r="N287" s="414">
        <f t="shared" si="24"/>
        <v>0</v>
      </c>
      <c r="O287" s="417"/>
      <c r="P287" s="1"/>
    </row>
    <row r="288" spans="1:16" s="416" customFormat="1" ht="11.25" outlineLevel="4">
      <c r="A288" s="411" t="s">
        <v>55</v>
      </c>
      <c r="B288" s="411" t="s">
        <v>56</v>
      </c>
      <c r="C288" s="411" t="s">
        <v>54</v>
      </c>
      <c r="D288" s="411" t="s">
        <v>583</v>
      </c>
      <c r="E288" s="396" t="s">
        <v>584</v>
      </c>
      <c r="F288" s="412"/>
      <c r="G288" s="412"/>
      <c r="H288" s="413">
        <f t="shared" si="25"/>
        <v>0</v>
      </c>
      <c r="I288" s="412"/>
      <c r="J288" s="412"/>
      <c r="K288" s="413">
        <f t="shared" si="23"/>
        <v>0</v>
      </c>
      <c r="L288" s="412"/>
      <c r="M288" s="412"/>
      <c r="N288" s="414">
        <f t="shared" si="24"/>
        <v>0</v>
      </c>
      <c r="O288" s="417"/>
      <c r="P288" s="1"/>
    </row>
    <row r="289" spans="1:16" s="416" customFormat="1" ht="22.5" outlineLevel="4">
      <c r="A289" s="411" t="s">
        <v>55</v>
      </c>
      <c r="B289" s="411" t="s">
        <v>56</v>
      </c>
      <c r="C289" s="411" t="s">
        <v>54</v>
      </c>
      <c r="D289" s="411" t="s">
        <v>356</v>
      </c>
      <c r="E289" s="396" t="s">
        <v>585</v>
      </c>
      <c r="F289" s="412"/>
      <c r="G289" s="412"/>
      <c r="H289" s="413">
        <f t="shared" si="25"/>
        <v>0</v>
      </c>
      <c r="I289" s="412"/>
      <c r="J289" s="412"/>
      <c r="K289" s="413">
        <f t="shared" si="23"/>
        <v>0</v>
      </c>
      <c r="L289" s="412"/>
      <c r="M289" s="412"/>
      <c r="N289" s="414">
        <f t="shared" si="24"/>
        <v>0</v>
      </c>
      <c r="O289" s="417"/>
      <c r="P289" s="1"/>
    </row>
    <row r="290" spans="1:16" s="416" customFormat="1" ht="22.5" outlineLevel="4">
      <c r="A290" s="411" t="s">
        <v>55</v>
      </c>
      <c r="B290" s="411" t="s">
        <v>56</v>
      </c>
      <c r="C290" s="411" t="s">
        <v>54</v>
      </c>
      <c r="D290" s="411" t="s">
        <v>586</v>
      </c>
      <c r="E290" s="396" t="s">
        <v>587</v>
      </c>
      <c r="F290" s="412"/>
      <c r="G290" s="412"/>
      <c r="H290" s="413">
        <f t="shared" si="25"/>
        <v>0</v>
      </c>
      <c r="I290" s="412"/>
      <c r="J290" s="412"/>
      <c r="K290" s="413">
        <f t="shared" si="23"/>
        <v>0</v>
      </c>
      <c r="L290" s="412"/>
      <c r="M290" s="412"/>
      <c r="N290" s="414">
        <f t="shared" si="24"/>
        <v>0</v>
      </c>
      <c r="O290" s="417"/>
      <c r="P290" s="1"/>
    </row>
    <row r="291" spans="1:16" s="416" customFormat="1" ht="22.5" outlineLevel="4">
      <c r="A291" s="411" t="s">
        <v>55</v>
      </c>
      <c r="B291" s="411" t="s">
        <v>56</v>
      </c>
      <c r="C291" s="411" t="s">
        <v>54</v>
      </c>
      <c r="D291" s="411" t="s">
        <v>358</v>
      </c>
      <c r="E291" s="396" t="s">
        <v>588</v>
      </c>
      <c r="F291" s="412"/>
      <c r="G291" s="412"/>
      <c r="H291" s="413">
        <f t="shared" si="25"/>
        <v>0</v>
      </c>
      <c r="I291" s="412"/>
      <c r="J291" s="412"/>
      <c r="K291" s="413">
        <f t="shared" si="23"/>
        <v>0</v>
      </c>
      <c r="L291" s="412"/>
      <c r="M291" s="412"/>
      <c r="N291" s="414">
        <f t="shared" si="24"/>
        <v>0</v>
      </c>
      <c r="O291" s="417"/>
      <c r="P291" s="1"/>
    </row>
    <row r="292" spans="1:16" s="416" customFormat="1" ht="22.5" outlineLevel="4">
      <c r="A292" s="411" t="s">
        <v>55</v>
      </c>
      <c r="B292" s="411" t="s">
        <v>56</v>
      </c>
      <c r="C292" s="411" t="s">
        <v>54</v>
      </c>
      <c r="D292" s="411" t="s">
        <v>360</v>
      </c>
      <c r="E292" s="396" t="s">
        <v>589</v>
      </c>
      <c r="F292" s="412"/>
      <c r="G292" s="412"/>
      <c r="H292" s="413">
        <f t="shared" si="25"/>
        <v>0</v>
      </c>
      <c r="I292" s="412"/>
      <c r="J292" s="412"/>
      <c r="K292" s="413">
        <f t="shared" si="23"/>
        <v>0</v>
      </c>
      <c r="L292" s="412"/>
      <c r="M292" s="412"/>
      <c r="N292" s="414">
        <f t="shared" si="24"/>
        <v>0</v>
      </c>
      <c r="O292" s="417"/>
      <c r="P292" s="1"/>
    </row>
    <row r="293" spans="1:16" s="416" customFormat="1" ht="22.5" outlineLevel="4">
      <c r="A293" s="411" t="s">
        <v>55</v>
      </c>
      <c r="B293" s="411" t="s">
        <v>56</v>
      </c>
      <c r="C293" s="411" t="s">
        <v>54</v>
      </c>
      <c r="D293" s="411" t="s">
        <v>590</v>
      </c>
      <c r="E293" s="396" t="s">
        <v>591</v>
      </c>
      <c r="F293" s="412"/>
      <c r="G293" s="412"/>
      <c r="H293" s="413">
        <f t="shared" si="25"/>
        <v>0</v>
      </c>
      <c r="I293" s="412"/>
      <c r="J293" s="412"/>
      <c r="K293" s="413">
        <f t="shared" si="23"/>
        <v>0</v>
      </c>
      <c r="L293" s="412"/>
      <c r="M293" s="412"/>
      <c r="N293" s="414">
        <f t="shared" si="24"/>
        <v>0</v>
      </c>
      <c r="O293" s="417"/>
      <c r="P293" s="1"/>
    </row>
    <row r="294" spans="1:16" s="416" customFormat="1" ht="11.25" outlineLevel="4">
      <c r="A294" s="411" t="s">
        <v>55</v>
      </c>
      <c r="B294" s="411" t="s">
        <v>56</v>
      </c>
      <c r="C294" s="411" t="s">
        <v>54</v>
      </c>
      <c r="D294" s="411" t="s">
        <v>362</v>
      </c>
      <c r="E294" s="396" t="s">
        <v>592</v>
      </c>
      <c r="F294" s="412"/>
      <c r="G294" s="412"/>
      <c r="H294" s="413">
        <f t="shared" si="25"/>
        <v>0</v>
      </c>
      <c r="I294" s="412"/>
      <c r="J294" s="412"/>
      <c r="K294" s="413">
        <f t="shared" si="23"/>
        <v>0</v>
      </c>
      <c r="L294" s="412"/>
      <c r="M294" s="412"/>
      <c r="N294" s="414">
        <f t="shared" si="24"/>
        <v>0</v>
      </c>
      <c r="O294" s="417"/>
      <c r="P294" s="1"/>
    </row>
    <row r="295" spans="1:16" s="416" customFormat="1" ht="11.25" outlineLevel="4">
      <c r="A295" s="411" t="s">
        <v>55</v>
      </c>
      <c r="B295" s="411" t="s">
        <v>56</v>
      </c>
      <c r="C295" s="411" t="s">
        <v>54</v>
      </c>
      <c r="D295" s="411" t="s">
        <v>364</v>
      </c>
      <c r="E295" s="396" t="s">
        <v>593</v>
      </c>
      <c r="F295" s="412"/>
      <c r="G295" s="412"/>
      <c r="H295" s="413">
        <f t="shared" si="25"/>
        <v>0</v>
      </c>
      <c r="I295" s="412"/>
      <c r="J295" s="412"/>
      <c r="K295" s="413">
        <f t="shared" si="23"/>
        <v>0</v>
      </c>
      <c r="L295" s="412"/>
      <c r="M295" s="412"/>
      <c r="N295" s="414">
        <f t="shared" si="24"/>
        <v>0</v>
      </c>
      <c r="O295" s="417"/>
      <c r="P295" s="1"/>
    </row>
    <row r="296" spans="1:16" s="416" customFormat="1" ht="11.25" outlineLevel="4">
      <c r="A296" s="411" t="s">
        <v>55</v>
      </c>
      <c r="B296" s="411" t="s">
        <v>56</v>
      </c>
      <c r="C296" s="411" t="s">
        <v>54</v>
      </c>
      <c r="D296" s="411" t="s">
        <v>366</v>
      </c>
      <c r="E296" s="396" t="s">
        <v>594</v>
      </c>
      <c r="F296" s="412"/>
      <c r="G296" s="412"/>
      <c r="H296" s="413">
        <f t="shared" si="25"/>
        <v>0</v>
      </c>
      <c r="I296" s="412"/>
      <c r="J296" s="412"/>
      <c r="K296" s="413">
        <f t="shared" si="23"/>
        <v>0</v>
      </c>
      <c r="L296" s="412"/>
      <c r="M296" s="412"/>
      <c r="N296" s="414">
        <f t="shared" si="24"/>
        <v>0</v>
      </c>
      <c r="O296" s="417"/>
      <c r="P296" s="1"/>
    </row>
    <row r="297" spans="1:16" s="416" customFormat="1" ht="11.25" outlineLevel="4">
      <c r="A297" s="411" t="s">
        <v>55</v>
      </c>
      <c r="B297" s="411" t="s">
        <v>56</v>
      </c>
      <c r="C297" s="411" t="s">
        <v>54</v>
      </c>
      <c r="D297" s="411" t="s">
        <v>368</v>
      </c>
      <c r="E297" s="396" t="s">
        <v>595</v>
      </c>
      <c r="F297" s="412"/>
      <c r="G297" s="412"/>
      <c r="H297" s="413">
        <f t="shared" si="25"/>
        <v>0</v>
      </c>
      <c r="I297" s="412"/>
      <c r="J297" s="412"/>
      <c r="K297" s="413">
        <f t="shared" si="23"/>
        <v>0</v>
      </c>
      <c r="L297" s="412"/>
      <c r="M297" s="412"/>
      <c r="N297" s="414">
        <f t="shared" si="24"/>
        <v>0</v>
      </c>
      <c r="O297" s="417"/>
      <c r="P297" s="1"/>
    </row>
    <row r="298" spans="1:16" s="416" customFormat="1" ht="11.25" outlineLevel="4">
      <c r="A298" s="411" t="s">
        <v>55</v>
      </c>
      <c r="B298" s="411" t="s">
        <v>56</v>
      </c>
      <c r="C298" s="411" t="s">
        <v>54</v>
      </c>
      <c r="D298" s="411" t="s">
        <v>370</v>
      </c>
      <c r="E298" s="396" t="s">
        <v>596</v>
      </c>
      <c r="F298" s="412"/>
      <c r="G298" s="412"/>
      <c r="H298" s="413">
        <f t="shared" si="25"/>
        <v>0</v>
      </c>
      <c r="I298" s="412"/>
      <c r="J298" s="412"/>
      <c r="K298" s="413">
        <f t="shared" si="23"/>
        <v>0</v>
      </c>
      <c r="L298" s="412"/>
      <c r="M298" s="412"/>
      <c r="N298" s="414">
        <f t="shared" si="24"/>
        <v>0</v>
      </c>
      <c r="O298" s="417"/>
      <c r="P298" s="1"/>
    </row>
    <row r="299" spans="1:16" s="416" customFormat="1" ht="22.5" outlineLevel="4">
      <c r="A299" s="411" t="s">
        <v>55</v>
      </c>
      <c r="B299" s="411" t="s">
        <v>56</v>
      </c>
      <c r="C299" s="411" t="s">
        <v>54</v>
      </c>
      <c r="D299" s="411" t="s">
        <v>372</v>
      </c>
      <c r="E299" s="396" t="s">
        <v>597</v>
      </c>
      <c r="F299" s="412"/>
      <c r="G299" s="412"/>
      <c r="H299" s="413">
        <f t="shared" si="25"/>
        <v>0</v>
      </c>
      <c r="I299" s="412"/>
      <c r="J299" s="412"/>
      <c r="K299" s="413">
        <f t="shared" si="23"/>
        <v>0</v>
      </c>
      <c r="L299" s="412"/>
      <c r="M299" s="412"/>
      <c r="N299" s="414">
        <f t="shared" si="24"/>
        <v>0</v>
      </c>
      <c r="O299" s="417"/>
      <c r="P299" s="1"/>
    </row>
    <row r="300" spans="1:16" s="416" customFormat="1" ht="22.5" outlineLevel="4">
      <c r="A300" s="411" t="s">
        <v>55</v>
      </c>
      <c r="B300" s="411" t="s">
        <v>56</v>
      </c>
      <c r="C300" s="411" t="s">
        <v>54</v>
      </c>
      <c r="D300" s="411" t="s">
        <v>374</v>
      </c>
      <c r="E300" s="396" t="s">
        <v>598</v>
      </c>
      <c r="F300" s="412"/>
      <c r="G300" s="412"/>
      <c r="H300" s="413">
        <f t="shared" si="25"/>
        <v>0</v>
      </c>
      <c r="I300" s="412"/>
      <c r="J300" s="412"/>
      <c r="K300" s="413">
        <f t="shared" si="23"/>
        <v>0</v>
      </c>
      <c r="L300" s="412"/>
      <c r="M300" s="412"/>
      <c r="N300" s="414">
        <f t="shared" si="24"/>
        <v>0</v>
      </c>
      <c r="O300" s="417"/>
      <c r="P300" s="1"/>
    </row>
    <row r="301" spans="1:16" s="416" customFormat="1" ht="11.25" outlineLevel="4">
      <c r="A301" s="411" t="s">
        <v>55</v>
      </c>
      <c r="B301" s="411" t="s">
        <v>56</v>
      </c>
      <c r="C301" s="411" t="s">
        <v>54</v>
      </c>
      <c r="D301" s="411" t="s">
        <v>376</v>
      </c>
      <c r="E301" s="396" t="s">
        <v>599</v>
      </c>
      <c r="F301" s="412"/>
      <c r="G301" s="412"/>
      <c r="H301" s="413">
        <f t="shared" si="25"/>
        <v>0</v>
      </c>
      <c r="I301" s="412"/>
      <c r="J301" s="412"/>
      <c r="K301" s="413">
        <f t="shared" si="23"/>
        <v>0</v>
      </c>
      <c r="L301" s="412"/>
      <c r="M301" s="412"/>
      <c r="N301" s="414">
        <f t="shared" si="24"/>
        <v>0</v>
      </c>
      <c r="O301" s="417"/>
      <c r="P301" s="1"/>
    </row>
    <row r="302" spans="1:16" s="416" customFormat="1" ht="11.25" outlineLevel="4">
      <c r="A302" s="411" t="s">
        <v>55</v>
      </c>
      <c r="B302" s="411" t="s">
        <v>56</v>
      </c>
      <c r="C302" s="411" t="s">
        <v>54</v>
      </c>
      <c r="D302" s="411" t="s">
        <v>378</v>
      </c>
      <c r="E302" s="396" t="s">
        <v>600</v>
      </c>
      <c r="F302" s="412"/>
      <c r="G302" s="412"/>
      <c r="H302" s="413">
        <f t="shared" si="25"/>
        <v>0</v>
      </c>
      <c r="I302" s="412"/>
      <c r="J302" s="412"/>
      <c r="K302" s="413">
        <f t="shared" si="23"/>
        <v>0</v>
      </c>
      <c r="L302" s="412"/>
      <c r="M302" s="412"/>
      <c r="N302" s="414">
        <f t="shared" si="24"/>
        <v>0</v>
      </c>
      <c r="O302" s="417"/>
      <c r="P302" s="1"/>
    </row>
    <row r="303" spans="1:16" s="416" customFormat="1" ht="11.25" outlineLevel="4">
      <c r="A303" s="411" t="s">
        <v>55</v>
      </c>
      <c r="B303" s="411" t="s">
        <v>56</v>
      </c>
      <c r="C303" s="411" t="s">
        <v>54</v>
      </c>
      <c r="D303" s="411" t="s">
        <v>380</v>
      </c>
      <c r="E303" s="396" t="s">
        <v>601</v>
      </c>
      <c r="F303" s="412"/>
      <c r="G303" s="412"/>
      <c r="H303" s="413">
        <f t="shared" si="25"/>
        <v>0</v>
      </c>
      <c r="I303" s="412"/>
      <c r="J303" s="412"/>
      <c r="K303" s="413">
        <f t="shared" si="23"/>
        <v>0</v>
      </c>
      <c r="L303" s="412"/>
      <c r="M303" s="412"/>
      <c r="N303" s="414">
        <f t="shared" si="24"/>
        <v>0</v>
      </c>
      <c r="O303" s="417"/>
      <c r="P303" s="1"/>
    </row>
    <row r="304" spans="1:16" s="416" customFormat="1" ht="11.25" outlineLevel="4">
      <c r="A304" s="411" t="s">
        <v>55</v>
      </c>
      <c r="B304" s="411" t="s">
        <v>56</v>
      </c>
      <c r="C304" s="411" t="s">
        <v>54</v>
      </c>
      <c r="D304" s="411" t="s">
        <v>602</v>
      </c>
      <c r="E304" s="396" t="s">
        <v>603</v>
      </c>
      <c r="F304" s="412"/>
      <c r="G304" s="412"/>
      <c r="H304" s="413">
        <f t="shared" si="25"/>
        <v>0</v>
      </c>
      <c r="I304" s="412"/>
      <c r="J304" s="412"/>
      <c r="K304" s="413">
        <f t="shared" si="23"/>
        <v>0</v>
      </c>
      <c r="L304" s="412"/>
      <c r="M304" s="412"/>
      <c r="N304" s="414">
        <f t="shared" si="24"/>
        <v>0</v>
      </c>
      <c r="O304" s="417"/>
      <c r="P304" s="1"/>
    </row>
    <row r="305" spans="1:16" s="416" customFormat="1" ht="22.5" outlineLevel="4">
      <c r="A305" s="411" t="s">
        <v>55</v>
      </c>
      <c r="B305" s="411" t="s">
        <v>56</v>
      </c>
      <c r="C305" s="411" t="s">
        <v>54</v>
      </c>
      <c r="D305" s="411" t="s">
        <v>604</v>
      </c>
      <c r="E305" s="396" t="s">
        <v>605</v>
      </c>
      <c r="F305" s="412"/>
      <c r="G305" s="412"/>
      <c r="H305" s="413">
        <f t="shared" si="25"/>
        <v>0</v>
      </c>
      <c r="I305" s="412"/>
      <c r="J305" s="412"/>
      <c r="K305" s="413">
        <f t="shared" si="23"/>
        <v>0</v>
      </c>
      <c r="L305" s="412"/>
      <c r="M305" s="412"/>
      <c r="N305" s="414">
        <f t="shared" si="24"/>
        <v>0</v>
      </c>
      <c r="O305" s="417"/>
      <c r="P305" s="1"/>
    </row>
    <row r="306" spans="1:16" s="416" customFormat="1" ht="11.25" outlineLevel="4">
      <c r="A306" s="411" t="s">
        <v>55</v>
      </c>
      <c r="B306" s="411" t="s">
        <v>56</v>
      </c>
      <c r="C306" s="411" t="s">
        <v>54</v>
      </c>
      <c r="D306" s="411" t="s">
        <v>606</v>
      </c>
      <c r="E306" s="396" t="s">
        <v>607</v>
      </c>
      <c r="F306" s="412"/>
      <c r="G306" s="412"/>
      <c r="H306" s="413">
        <f t="shared" si="25"/>
        <v>0</v>
      </c>
      <c r="I306" s="412"/>
      <c r="J306" s="412"/>
      <c r="K306" s="413">
        <f t="shared" si="23"/>
        <v>0</v>
      </c>
      <c r="L306" s="412"/>
      <c r="M306" s="412"/>
      <c r="N306" s="414">
        <f t="shared" si="24"/>
        <v>0</v>
      </c>
      <c r="O306" s="417"/>
      <c r="P306" s="1"/>
    </row>
    <row r="307" spans="1:16" s="416" customFormat="1" ht="24.75" customHeight="1" outlineLevel="4">
      <c r="A307" s="411" t="s">
        <v>55</v>
      </c>
      <c r="B307" s="411" t="s">
        <v>56</v>
      </c>
      <c r="C307" s="411" t="s">
        <v>54</v>
      </c>
      <c r="D307" s="411" t="s">
        <v>608</v>
      </c>
      <c r="E307" s="396" t="s">
        <v>609</v>
      </c>
      <c r="F307" s="412"/>
      <c r="G307" s="412"/>
      <c r="H307" s="413">
        <f t="shared" si="25"/>
        <v>0</v>
      </c>
      <c r="I307" s="412"/>
      <c r="J307" s="412"/>
      <c r="K307" s="413">
        <f t="shared" si="23"/>
        <v>0</v>
      </c>
      <c r="L307" s="412"/>
      <c r="M307" s="412"/>
      <c r="N307" s="414">
        <f t="shared" si="24"/>
        <v>0</v>
      </c>
      <c r="O307" s="417"/>
      <c r="P307" s="1"/>
    </row>
    <row r="308" spans="1:16" s="416" customFormat="1" ht="11.25" outlineLevel="4">
      <c r="A308" s="411" t="s">
        <v>55</v>
      </c>
      <c r="B308" s="411" t="s">
        <v>56</v>
      </c>
      <c r="C308" s="411" t="s">
        <v>54</v>
      </c>
      <c r="D308" s="411"/>
      <c r="E308" s="3"/>
      <c r="F308" s="412"/>
      <c r="G308" s="412"/>
      <c r="H308" s="413">
        <f t="shared" si="25"/>
        <v>0</v>
      </c>
      <c r="I308" s="412"/>
      <c r="J308" s="412"/>
      <c r="K308" s="413">
        <f t="shared" si="23"/>
        <v>0</v>
      </c>
      <c r="L308" s="412"/>
      <c r="M308" s="412"/>
      <c r="N308" s="414">
        <f t="shared" si="24"/>
        <v>0</v>
      </c>
      <c r="O308" s="417"/>
      <c r="P308" s="1"/>
    </row>
    <row r="309" spans="1:16" s="371" customFormat="1" ht="11.25" outlineLevel="2">
      <c r="A309" s="373" t="s">
        <v>55</v>
      </c>
      <c r="B309" s="373" t="s">
        <v>56</v>
      </c>
      <c r="C309" s="373" t="s">
        <v>55</v>
      </c>
      <c r="D309" s="373"/>
      <c r="E309" s="375" t="s">
        <v>610</v>
      </c>
      <c r="F309" s="368">
        <f>SUM(F310:F322)</f>
        <v>0</v>
      </c>
      <c r="G309" s="368">
        <f>SUM(G310:G322)</f>
        <v>0</v>
      </c>
      <c r="H309" s="368">
        <f>G309+F309</f>
        <v>0</v>
      </c>
      <c r="I309" s="368">
        <f>SUM(I310:I322)</f>
        <v>0</v>
      </c>
      <c r="J309" s="368">
        <f>SUM(J310:J322)</f>
        <v>0</v>
      </c>
      <c r="K309" s="368">
        <f>J309+I309</f>
        <v>0</v>
      </c>
      <c r="L309" s="368">
        <f>SUM(L310:L322)</f>
        <v>0</v>
      </c>
      <c r="M309" s="368">
        <f>SUM(M310:M322)</f>
        <v>0</v>
      </c>
      <c r="N309" s="369">
        <f t="shared" si="24"/>
        <v>0</v>
      </c>
      <c r="O309" s="405"/>
      <c r="P309" s="1"/>
    </row>
    <row r="310" spans="1:16" s="416" customFormat="1" ht="11.25" outlineLevel="4">
      <c r="A310" s="411" t="s">
        <v>55</v>
      </c>
      <c r="B310" s="411" t="s">
        <v>56</v>
      </c>
      <c r="C310" s="411" t="s">
        <v>55</v>
      </c>
      <c r="D310" s="411" t="s">
        <v>253</v>
      </c>
      <c r="E310" s="396" t="s">
        <v>611</v>
      </c>
      <c r="F310" s="412"/>
      <c r="G310" s="412"/>
      <c r="H310" s="413">
        <f t="shared" si="25"/>
        <v>0</v>
      </c>
      <c r="I310" s="412"/>
      <c r="J310" s="412"/>
      <c r="K310" s="413">
        <f t="shared" si="23"/>
        <v>0</v>
      </c>
      <c r="L310" s="412"/>
      <c r="M310" s="412"/>
      <c r="N310" s="414">
        <f t="shared" si="24"/>
        <v>0</v>
      </c>
      <c r="O310" s="422"/>
      <c r="P310" s="1"/>
    </row>
    <row r="311" spans="1:16" s="416" customFormat="1" ht="11.25" outlineLevel="4">
      <c r="A311" s="411" t="s">
        <v>55</v>
      </c>
      <c r="B311" s="411" t="s">
        <v>56</v>
      </c>
      <c r="C311" s="411" t="s">
        <v>55</v>
      </c>
      <c r="D311" s="411" t="s">
        <v>255</v>
      </c>
      <c r="E311" s="396" t="s">
        <v>612</v>
      </c>
      <c r="F311" s="412"/>
      <c r="G311" s="412"/>
      <c r="H311" s="413">
        <f t="shared" si="25"/>
        <v>0</v>
      </c>
      <c r="I311" s="412"/>
      <c r="J311" s="412"/>
      <c r="K311" s="413">
        <f t="shared" si="23"/>
        <v>0</v>
      </c>
      <c r="L311" s="412"/>
      <c r="M311" s="412"/>
      <c r="N311" s="414">
        <f t="shared" si="24"/>
        <v>0</v>
      </c>
      <c r="O311" s="417"/>
      <c r="P311" s="1"/>
    </row>
    <row r="312" spans="1:16" s="416" customFormat="1" ht="22.5" outlineLevel="4">
      <c r="A312" s="411" t="s">
        <v>55</v>
      </c>
      <c r="B312" s="411" t="s">
        <v>56</v>
      </c>
      <c r="C312" s="411" t="s">
        <v>55</v>
      </c>
      <c r="D312" s="411" t="s">
        <v>263</v>
      </c>
      <c r="E312" s="396" t="s">
        <v>613</v>
      </c>
      <c r="F312" s="412"/>
      <c r="G312" s="412"/>
      <c r="H312" s="413">
        <f t="shared" si="25"/>
        <v>0</v>
      </c>
      <c r="I312" s="412"/>
      <c r="J312" s="412"/>
      <c r="K312" s="413">
        <f t="shared" si="23"/>
        <v>0</v>
      </c>
      <c r="L312" s="412"/>
      <c r="M312" s="412"/>
      <c r="N312" s="414">
        <f t="shared" si="24"/>
        <v>0</v>
      </c>
      <c r="O312" s="417"/>
      <c r="P312" s="1"/>
    </row>
    <row r="313" spans="1:16" s="416" customFormat="1" ht="22.5" outlineLevel="4">
      <c r="A313" s="411" t="s">
        <v>55</v>
      </c>
      <c r="B313" s="411" t="s">
        <v>56</v>
      </c>
      <c r="C313" s="411" t="s">
        <v>55</v>
      </c>
      <c r="D313" s="411" t="s">
        <v>272</v>
      </c>
      <c r="E313" s="396" t="s">
        <v>614</v>
      </c>
      <c r="F313" s="412"/>
      <c r="G313" s="412"/>
      <c r="H313" s="413">
        <f t="shared" si="25"/>
        <v>0</v>
      </c>
      <c r="I313" s="412"/>
      <c r="J313" s="412"/>
      <c r="K313" s="413">
        <f t="shared" si="23"/>
        <v>0</v>
      </c>
      <c r="L313" s="412"/>
      <c r="M313" s="412"/>
      <c r="N313" s="414">
        <f t="shared" si="24"/>
        <v>0</v>
      </c>
      <c r="O313" s="417"/>
      <c r="P313" s="1"/>
    </row>
    <row r="314" spans="1:16" s="416" customFormat="1" ht="11.25" outlineLevel="4">
      <c r="A314" s="411" t="s">
        <v>55</v>
      </c>
      <c r="B314" s="411" t="s">
        <v>56</v>
      </c>
      <c r="C314" s="411" t="s">
        <v>55</v>
      </c>
      <c r="D314" s="411" t="s">
        <v>387</v>
      </c>
      <c r="E314" s="396" t="s">
        <v>615</v>
      </c>
      <c r="F314" s="412"/>
      <c r="G314" s="412"/>
      <c r="H314" s="413">
        <f t="shared" si="25"/>
        <v>0</v>
      </c>
      <c r="I314" s="412"/>
      <c r="J314" s="412"/>
      <c r="K314" s="413">
        <f t="shared" si="23"/>
        <v>0</v>
      </c>
      <c r="L314" s="412"/>
      <c r="M314" s="412"/>
      <c r="N314" s="414">
        <f t="shared" si="24"/>
        <v>0</v>
      </c>
      <c r="O314" s="417"/>
      <c r="P314" s="1"/>
    </row>
    <row r="315" spans="1:16" s="416" customFormat="1" ht="11.25" outlineLevel="4">
      <c r="A315" s="411" t="s">
        <v>55</v>
      </c>
      <c r="B315" s="411" t="s">
        <v>56</v>
      </c>
      <c r="C315" s="411" t="s">
        <v>55</v>
      </c>
      <c r="D315" s="411" t="s">
        <v>274</v>
      </c>
      <c r="E315" s="396" t="s">
        <v>616</v>
      </c>
      <c r="F315" s="412"/>
      <c r="G315" s="412"/>
      <c r="H315" s="413">
        <f t="shared" si="25"/>
        <v>0</v>
      </c>
      <c r="I315" s="412"/>
      <c r="J315" s="412"/>
      <c r="K315" s="413">
        <f t="shared" si="23"/>
        <v>0</v>
      </c>
      <c r="L315" s="412"/>
      <c r="M315" s="412"/>
      <c r="N315" s="414">
        <f t="shared" si="24"/>
        <v>0</v>
      </c>
      <c r="O315" s="417"/>
      <c r="P315" s="1"/>
    </row>
    <row r="316" spans="1:16" s="416" customFormat="1" ht="22.5" customHeight="1" outlineLevel="4">
      <c r="A316" s="411" t="s">
        <v>55</v>
      </c>
      <c r="B316" s="411" t="s">
        <v>56</v>
      </c>
      <c r="C316" s="411" t="s">
        <v>55</v>
      </c>
      <c r="D316" s="411" t="s">
        <v>276</v>
      </c>
      <c r="E316" s="396" t="s">
        <v>617</v>
      </c>
      <c r="F316" s="412"/>
      <c r="G316" s="412"/>
      <c r="H316" s="413">
        <f t="shared" si="25"/>
        <v>0</v>
      </c>
      <c r="I316" s="412"/>
      <c r="J316" s="412"/>
      <c r="K316" s="413">
        <f t="shared" si="23"/>
        <v>0</v>
      </c>
      <c r="L316" s="412"/>
      <c r="M316" s="412"/>
      <c r="N316" s="414">
        <f t="shared" si="24"/>
        <v>0</v>
      </c>
      <c r="O316" s="417"/>
      <c r="P316" s="1"/>
    </row>
    <row r="317" spans="1:16" s="416" customFormat="1" ht="22.5" outlineLevel="4">
      <c r="A317" s="411" t="s">
        <v>55</v>
      </c>
      <c r="B317" s="411" t="s">
        <v>56</v>
      </c>
      <c r="C317" s="411" t="s">
        <v>55</v>
      </c>
      <c r="D317" s="411" t="s">
        <v>278</v>
      </c>
      <c r="E317" s="396" t="s">
        <v>618</v>
      </c>
      <c r="F317" s="412"/>
      <c r="G317" s="412"/>
      <c r="H317" s="413">
        <f t="shared" si="25"/>
        <v>0</v>
      </c>
      <c r="I317" s="412"/>
      <c r="J317" s="412"/>
      <c r="K317" s="413">
        <f t="shared" si="23"/>
        <v>0</v>
      </c>
      <c r="L317" s="412"/>
      <c r="M317" s="412"/>
      <c r="N317" s="414">
        <f t="shared" si="24"/>
        <v>0</v>
      </c>
      <c r="O317" s="417"/>
      <c r="P317" s="1"/>
    </row>
    <row r="318" spans="1:16" s="416" customFormat="1" ht="11.25" outlineLevel="4">
      <c r="A318" s="411" t="s">
        <v>55</v>
      </c>
      <c r="B318" s="411" t="s">
        <v>56</v>
      </c>
      <c r="C318" s="411" t="s">
        <v>55</v>
      </c>
      <c r="D318" s="411" t="s">
        <v>280</v>
      </c>
      <c r="E318" s="396" t="s">
        <v>619</v>
      </c>
      <c r="F318" s="412"/>
      <c r="G318" s="412"/>
      <c r="H318" s="413">
        <f t="shared" si="25"/>
        <v>0</v>
      </c>
      <c r="I318" s="412"/>
      <c r="J318" s="412"/>
      <c r="K318" s="413">
        <f t="shared" si="23"/>
        <v>0</v>
      </c>
      <c r="L318" s="412"/>
      <c r="M318" s="412"/>
      <c r="N318" s="414">
        <f t="shared" si="24"/>
        <v>0</v>
      </c>
      <c r="O318" s="417"/>
      <c r="P318" s="1"/>
    </row>
    <row r="319" spans="1:16" s="416" customFormat="1" ht="11.25" outlineLevel="4">
      <c r="A319" s="411" t="s">
        <v>55</v>
      </c>
      <c r="B319" s="411" t="s">
        <v>56</v>
      </c>
      <c r="C319" s="411" t="s">
        <v>55</v>
      </c>
      <c r="D319" s="411" t="s">
        <v>282</v>
      </c>
      <c r="E319" s="396" t="s">
        <v>620</v>
      </c>
      <c r="F319" s="412"/>
      <c r="G319" s="412"/>
      <c r="H319" s="413">
        <f t="shared" si="25"/>
        <v>0</v>
      </c>
      <c r="I319" s="412"/>
      <c r="J319" s="412"/>
      <c r="K319" s="413">
        <f t="shared" si="23"/>
        <v>0</v>
      </c>
      <c r="L319" s="412"/>
      <c r="M319" s="412"/>
      <c r="N319" s="414">
        <f t="shared" si="24"/>
        <v>0</v>
      </c>
      <c r="O319" s="417"/>
      <c r="P319" s="1"/>
    </row>
    <row r="320" spans="1:16" s="416" customFormat="1" ht="24" customHeight="1" outlineLevel="4">
      <c r="A320" s="411" t="s">
        <v>55</v>
      </c>
      <c r="B320" s="411" t="s">
        <v>56</v>
      </c>
      <c r="C320" s="411" t="s">
        <v>55</v>
      </c>
      <c r="D320" s="411" t="s">
        <v>284</v>
      </c>
      <c r="E320" s="396" t="s">
        <v>621</v>
      </c>
      <c r="F320" s="412"/>
      <c r="G320" s="412"/>
      <c r="H320" s="413">
        <f t="shared" si="25"/>
        <v>0</v>
      </c>
      <c r="I320" s="412"/>
      <c r="J320" s="412"/>
      <c r="K320" s="413">
        <f t="shared" si="23"/>
        <v>0</v>
      </c>
      <c r="L320" s="412"/>
      <c r="M320" s="412"/>
      <c r="N320" s="414">
        <f t="shared" si="24"/>
        <v>0</v>
      </c>
      <c r="O320" s="417"/>
      <c r="P320" s="1"/>
    </row>
    <row r="321" spans="1:16" s="416" customFormat="1" ht="22.5" outlineLevel="4">
      <c r="A321" s="411" t="s">
        <v>55</v>
      </c>
      <c r="B321" s="411" t="s">
        <v>56</v>
      </c>
      <c r="C321" s="411" t="s">
        <v>55</v>
      </c>
      <c r="D321" s="411" t="s">
        <v>286</v>
      </c>
      <c r="E321" s="396" t="s">
        <v>622</v>
      </c>
      <c r="F321" s="412"/>
      <c r="G321" s="412"/>
      <c r="H321" s="413">
        <f t="shared" si="25"/>
        <v>0</v>
      </c>
      <c r="I321" s="412"/>
      <c r="J321" s="412"/>
      <c r="K321" s="413">
        <f t="shared" si="23"/>
        <v>0</v>
      </c>
      <c r="L321" s="412"/>
      <c r="M321" s="412"/>
      <c r="N321" s="414">
        <f t="shared" si="24"/>
        <v>0</v>
      </c>
      <c r="O321" s="417"/>
      <c r="P321" s="1"/>
    </row>
    <row r="322" spans="1:16" s="416" customFormat="1" ht="12" outlineLevel="4" thickBot="1">
      <c r="A322" s="411" t="s">
        <v>55</v>
      </c>
      <c r="B322" s="411" t="s">
        <v>56</v>
      </c>
      <c r="C322" s="411" t="s">
        <v>55</v>
      </c>
      <c r="D322" s="411"/>
      <c r="E322" s="3"/>
      <c r="F322" s="412"/>
      <c r="G322" s="412"/>
      <c r="H322" s="413">
        <f t="shared" si="25"/>
        <v>0</v>
      </c>
      <c r="I322" s="412"/>
      <c r="J322" s="412"/>
      <c r="K322" s="413">
        <f t="shared" si="23"/>
        <v>0</v>
      </c>
      <c r="L322" s="412"/>
      <c r="M322" s="412"/>
      <c r="N322" s="414">
        <f t="shared" si="24"/>
        <v>0</v>
      </c>
      <c r="O322" s="417"/>
      <c r="P322" s="1"/>
    </row>
    <row r="323" spans="1:16" ht="12" outlineLevel="1" thickBot="1">
      <c r="A323" s="425" t="s">
        <v>55</v>
      </c>
      <c r="B323" s="425" t="s">
        <v>58</v>
      </c>
      <c r="C323" s="425"/>
      <c r="D323" s="425"/>
      <c r="E323" s="360" t="s">
        <v>623</v>
      </c>
      <c r="F323" s="426">
        <f>F324</f>
        <v>0</v>
      </c>
      <c r="G323" s="426">
        <f>G324</f>
        <v>0</v>
      </c>
      <c r="H323" s="426">
        <f>F323+G323</f>
        <v>0</v>
      </c>
      <c r="I323" s="426">
        <f>I324</f>
        <v>0</v>
      </c>
      <c r="J323" s="426">
        <f>J324</f>
        <v>0</v>
      </c>
      <c r="K323" s="426">
        <f>I323+J323</f>
        <v>0</v>
      </c>
      <c r="L323" s="426">
        <f>L324</f>
        <v>0</v>
      </c>
      <c r="M323" s="426">
        <f>M324</f>
        <v>0</v>
      </c>
      <c r="N323" s="427">
        <f>L323+M323</f>
        <v>0</v>
      </c>
      <c r="O323" s="428"/>
    </row>
    <row r="324" spans="1:16" ht="11.25" outlineLevel="2">
      <c r="A324" s="429" t="s">
        <v>55</v>
      </c>
      <c r="B324" s="429" t="s">
        <v>58</v>
      </c>
      <c r="C324" s="429" t="s">
        <v>53</v>
      </c>
      <c r="D324" s="429"/>
      <c r="E324" s="375" t="s">
        <v>623</v>
      </c>
      <c r="F324" s="388">
        <f>SUM(F325:F340)</f>
        <v>0</v>
      </c>
      <c r="G324" s="388">
        <f>SUM(G325:G340)</f>
        <v>0</v>
      </c>
      <c r="H324" s="388">
        <f>G324+F324</f>
        <v>0</v>
      </c>
      <c r="I324" s="388">
        <f>SUM(I325:I340)</f>
        <v>0</v>
      </c>
      <c r="J324" s="388">
        <f>SUM(J325:J340)</f>
        <v>0</v>
      </c>
      <c r="K324" s="388">
        <f>J324+I324</f>
        <v>0</v>
      </c>
      <c r="L324" s="388">
        <f>SUM(L325:L340)</f>
        <v>0</v>
      </c>
      <c r="M324" s="388">
        <f>SUM(M325:M340)</f>
        <v>0</v>
      </c>
      <c r="N324" s="380">
        <f>L324+M324</f>
        <v>0</v>
      </c>
      <c r="O324" s="390"/>
    </row>
    <row r="325" spans="1:16" s="416" customFormat="1" ht="22.5" outlineLevel="4">
      <c r="A325" s="411" t="s">
        <v>55</v>
      </c>
      <c r="B325" s="411" t="s">
        <v>58</v>
      </c>
      <c r="C325" s="411" t="s">
        <v>53</v>
      </c>
      <c r="D325" s="411" t="s">
        <v>253</v>
      </c>
      <c r="E325" s="396" t="s">
        <v>624</v>
      </c>
      <c r="F325" s="412"/>
      <c r="G325" s="412"/>
      <c r="H325" s="413">
        <f t="shared" si="25"/>
        <v>0</v>
      </c>
      <c r="I325" s="412"/>
      <c r="J325" s="412"/>
      <c r="K325" s="413">
        <f t="shared" si="23"/>
        <v>0</v>
      </c>
      <c r="L325" s="412"/>
      <c r="M325" s="412"/>
      <c r="N325" s="414">
        <f t="shared" si="24"/>
        <v>0</v>
      </c>
      <c r="O325" s="417"/>
      <c r="P325" s="1"/>
    </row>
    <row r="326" spans="1:16" s="416" customFormat="1" ht="22.5" outlineLevel="4">
      <c r="A326" s="411" t="s">
        <v>55</v>
      </c>
      <c r="B326" s="411" t="s">
        <v>58</v>
      </c>
      <c r="C326" s="411" t="s">
        <v>53</v>
      </c>
      <c r="D326" s="411" t="s">
        <v>255</v>
      </c>
      <c r="E326" s="396" t="s">
        <v>625</v>
      </c>
      <c r="F326" s="412"/>
      <c r="G326" s="412"/>
      <c r="H326" s="413">
        <f t="shared" si="25"/>
        <v>0</v>
      </c>
      <c r="I326" s="412"/>
      <c r="J326" s="412"/>
      <c r="K326" s="413">
        <f t="shared" si="23"/>
        <v>0</v>
      </c>
      <c r="L326" s="412"/>
      <c r="M326" s="412"/>
      <c r="N326" s="414">
        <f t="shared" si="24"/>
        <v>0</v>
      </c>
      <c r="O326" s="417"/>
      <c r="P326" s="1"/>
    </row>
    <row r="327" spans="1:16" s="416" customFormat="1" ht="23.25" customHeight="1" outlineLevel="4">
      <c r="A327" s="411" t="s">
        <v>55</v>
      </c>
      <c r="B327" s="411" t="s">
        <v>58</v>
      </c>
      <c r="C327" s="411" t="s">
        <v>53</v>
      </c>
      <c r="D327" s="411" t="s">
        <v>263</v>
      </c>
      <c r="E327" s="396" t="s">
        <v>626</v>
      </c>
      <c r="F327" s="412"/>
      <c r="G327" s="412"/>
      <c r="H327" s="413">
        <f t="shared" si="25"/>
        <v>0</v>
      </c>
      <c r="I327" s="412"/>
      <c r="J327" s="412"/>
      <c r="K327" s="413">
        <f t="shared" si="23"/>
        <v>0</v>
      </c>
      <c r="L327" s="412"/>
      <c r="M327" s="412"/>
      <c r="N327" s="414">
        <f t="shared" si="24"/>
        <v>0</v>
      </c>
      <c r="O327" s="417"/>
      <c r="P327" s="1"/>
    </row>
    <row r="328" spans="1:16" s="416" customFormat="1" ht="11.25" outlineLevel="4">
      <c r="A328" s="411" t="s">
        <v>55</v>
      </c>
      <c r="B328" s="411" t="s">
        <v>58</v>
      </c>
      <c r="C328" s="411" t="s">
        <v>53</v>
      </c>
      <c r="D328" s="411" t="s">
        <v>272</v>
      </c>
      <c r="E328" s="396" t="s">
        <v>627</v>
      </c>
      <c r="F328" s="412"/>
      <c r="G328" s="412"/>
      <c r="H328" s="413">
        <f t="shared" si="25"/>
        <v>0</v>
      </c>
      <c r="I328" s="412"/>
      <c r="J328" s="412"/>
      <c r="K328" s="413">
        <f t="shared" si="23"/>
        <v>0</v>
      </c>
      <c r="L328" s="412"/>
      <c r="M328" s="412"/>
      <c r="N328" s="414">
        <f t="shared" si="24"/>
        <v>0</v>
      </c>
      <c r="O328" s="417"/>
      <c r="P328" s="1"/>
    </row>
    <row r="329" spans="1:16" s="416" customFormat="1" ht="11.25" outlineLevel="4">
      <c r="A329" s="411" t="s">
        <v>55</v>
      </c>
      <c r="B329" s="411" t="s">
        <v>58</v>
      </c>
      <c r="C329" s="411" t="s">
        <v>53</v>
      </c>
      <c r="D329" s="411" t="s">
        <v>387</v>
      </c>
      <c r="E329" s="396" t="s">
        <v>628</v>
      </c>
      <c r="F329" s="412"/>
      <c r="G329" s="412"/>
      <c r="H329" s="413">
        <f t="shared" si="25"/>
        <v>0</v>
      </c>
      <c r="I329" s="412"/>
      <c r="J329" s="412"/>
      <c r="K329" s="413">
        <f t="shared" si="23"/>
        <v>0</v>
      </c>
      <c r="L329" s="412"/>
      <c r="M329" s="412"/>
      <c r="N329" s="414">
        <f t="shared" si="24"/>
        <v>0</v>
      </c>
      <c r="O329" s="417"/>
      <c r="P329" s="1"/>
    </row>
    <row r="330" spans="1:16" s="416" customFormat="1" ht="11.25" outlineLevel="4">
      <c r="A330" s="411" t="s">
        <v>55</v>
      </c>
      <c r="B330" s="411" t="s">
        <v>58</v>
      </c>
      <c r="C330" s="411" t="s">
        <v>53</v>
      </c>
      <c r="D330" s="411" t="s">
        <v>274</v>
      </c>
      <c r="E330" s="396" t="s">
        <v>629</v>
      </c>
      <c r="F330" s="412"/>
      <c r="G330" s="412"/>
      <c r="H330" s="413">
        <f t="shared" si="25"/>
        <v>0</v>
      </c>
      <c r="I330" s="412"/>
      <c r="J330" s="412"/>
      <c r="K330" s="413">
        <f t="shared" si="23"/>
        <v>0</v>
      </c>
      <c r="L330" s="412"/>
      <c r="M330" s="412"/>
      <c r="N330" s="414">
        <f t="shared" si="24"/>
        <v>0</v>
      </c>
      <c r="O330" s="417"/>
      <c r="P330" s="1"/>
    </row>
    <row r="331" spans="1:16" s="416" customFormat="1" ht="11.25" outlineLevel="4">
      <c r="A331" s="411" t="s">
        <v>55</v>
      </c>
      <c r="B331" s="411" t="s">
        <v>58</v>
      </c>
      <c r="C331" s="411" t="s">
        <v>53</v>
      </c>
      <c r="D331" s="411" t="s">
        <v>278</v>
      </c>
      <c r="E331" s="396" t="s">
        <v>630</v>
      </c>
      <c r="F331" s="412"/>
      <c r="G331" s="412"/>
      <c r="H331" s="413">
        <f t="shared" si="25"/>
        <v>0</v>
      </c>
      <c r="I331" s="412"/>
      <c r="J331" s="412"/>
      <c r="K331" s="413">
        <f t="shared" si="23"/>
        <v>0</v>
      </c>
      <c r="L331" s="412"/>
      <c r="M331" s="412"/>
      <c r="N331" s="414">
        <f t="shared" si="24"/>
        <v>0</v>
      </c>
      <c r="O331" s="417"/>
      <c r="P331" s="1"/>
    </row>
    <row r="332" spans="1:16" s="416" customFormat="1" ht="11.25" outlineLevel="4">
      <c r="A332" s="411" t="s">
        <v>55</v>
      </c>
      <c r="B332" s="411" t="s">
        <v>58</v>
      </c>
      <c r="C332" s="411" t="s">
        <v>53</v>
      </c>
      <c r="D332" s="411" t="s">
        <v>280</v>
      </c>
      <c r="E332" s="396" t="s">
        <v>631</v>
      </c>
      <c r="F332" s="412"/>
      <c r="G332" s="412"/>
      <c r="H332" s="413">
        <f t="shared" si="25"/>
        <v>0</v>
      </c>
      <c r="I332" s="412"/>
      <c r="J332" s="412"/>
      <c r="K332" s="413">
        <f t="shared" si="23"/>
        <v>0</v>
      </c>
      <c r="L332" s="412"/>
      <c r="M332" s="412"/>
      <c r="N332" s="414">
        <f t="shared" si="24"/>
        <v>0</v>
      </c>
      <c r="O332" s="417"/>
      <c r="P332" s="1"/>
    </row>
    <row r="333" spans="1:16" s="416" customFormat="1" ht="11.25" outlineLevel="4">
      <c r="A333" s="411" t="s">
        <v>55</v>
      </c>
      <c r="B333" s="411" t="s">
        <v>58</v>
      </c>
      <c r="C333" s="411" t="s">
        <v>53</v>
      </c>
      <c r="D333" s="411" t="s">
        <v>282</v>
      </c>
      <c r="E333" s="396" t="s">
        <v>632</v>
      </c>
      <c r="F333" s="412"/>
      <c r="G333" s="412"/>
      <c r="H333" s="413">
        <f t="shared" si="25"/>
        <v>0</v>
      </c>
      <c r="I333" s="412"/>
      <c r="J333" s="412"/>
      <c r="K333" s="413">
        <f t="shared" si="23"/>
        <v>0</v>
      </c>
      <c r="L333" s="412"/>
      <c r="M333" s="412"/>
      <c r="N333" s="414">
        <f t="shared" si="24"/>
        <v>0</v>
      </c>
      <c r="O333" s="417"/>
      <c r="P333" s="1"/>
    </row>
    <row r="334" spans="1:16" s="416" customFormat="1" ht="22.5" outlineLevel="4">
      <c r="A334" s="411" t="s">
        <v>55</v>
      </c>
      <c r="B334" s="411" t="s">
        <v>58</v>
      </c>
      <c r="C334" s="411" t="s">
        <v>53</v>
      </c>
      <c r="D334" s="411" t="s">
        <v>284</v>
      </c>
      <c r="E334" s="396" t="s">
        <v>633</v>
      </c>
      <c r="F334" s="412"/>
      <c r="G334" s="412"/>
      <c r="H334" s="413">
        <f t="shared" si="25"/>
        <v>0</v>
      </c>
      <c r="I334" s="412"/>
      <c r="J334" s="412"/>
      <c r="K334" s="413">
        <f t="shared" si="23"/>
        <v>0</v>
      </c>
      <c r="L334" s="412"/>
      <c r="M334" s="412"/>
      <c r="N334" s="414">
        <f t="shared" si="24"/>
        <v>0</v>
      </c>
      <c r="O334" s="417"/>
      <c r="P334" s="1"/>
    </row>
    <row r="335" spans="1:16" s="416" customFormat="1" ht="22.5" outlineLevel="4">
      <c r="A335" s="411" t="s">
        <v>55</v>
      </c>
      <c r="B335" s="411" t="s">
        <v>58</v>
      </c>
      <c r="C335" s="411" t="s">
        <v>53</v>
      </c>
      <c r="D335" s="411" t="s">
        <v>286</v>
      </c>
      <c r="E335" s="396" t="s">
        <v>634</v>
      </c>
      <c r="F335" s="412"/>
      <c r="G335" s="412"/>
      <c r="H335" s="413">
        <f t="shared" si="25"/>
        <v>0</v>
      </c>
      <c r="I335" s="412"/>
      <c r="J335" s="412"/>
      <c r="K335" s="413">
        <f t="shared" si="23"/>
        <v>0</v>
      </c>
      <c r="L335" s="412"/>
      <c r="M335" s="412"/>
      <c r="N335" s="414">
        <f t="shared" si="24"/>
        <v>0</v>
      </c>
      <c r="O335" s="417"/>
      <c r="P335" s="1"/>
    </row>
    <row r="336" spans="1:16" s="416" customFormat="1" ht="22.5" outlineLevel="4">
      <c r="A336" s="411" t="s">
        <v>55</v>
      </c>
      <c r="B336" s="411" t="s">
        <v>58</v>
      </c>
      <c r="C336" s="411" t="s">
        <v>53</v>
      </c>
      <c r="D336" s="411" t="s">
        <v>288</v>
      </c>
      <c r="E336" s="396" t="s">
        <v>635</v>
      </c>
      <c r="F336" s="412"/>
      <c r="G336" s="412"/>
      <c r="H336" s="413">
        <f t="shared" si="25"/>
        <v>0</v>
      </c>
      <c r="I336" s="412"/>
      <c r="J336" s="412"/>
      <c r="K336" s="413">
        <f t="shared" si="23"/>
        <v>0</v>
      </c>
      <c r="L336" s="412"/>
      <c r="M336" s="412"/>
      <c r="N336" s="414">
        <f t="shared" si="24"/>
        <v>0</v>
      </c>
      <c r="O336" s="417"/>
      <c r="P336" s="1"/>
    </row>
    <row r="337" spans="1:16" s="416" customFormat="1" ht="22.5" outlineLevel="4">
      <c r="A337" s="411" t="s">
        <v>55</v>
      </c>
      <c r="B337" s="411" t="s">
        <v>58</v>
      </c>
      <c r="C337" s="411" t="s">
        <v>53</v>
      </c>
      <c r="D337" s="411" t="s">
        <v>396</v>
      </c>
      <c r="E337" s="396" t="s">
        <v>636</v>
      </c>
      <c r="F337" s="412"/>
      <c r="G337" s="412"/>
      <c r="H337" s="413">
        <f t="shared" si="25"/>
        <v>0</v>
      </c>
      <c r="I337" s="412"/>
      <c r="J337" s="412"/>
      <c r="K337" s="413">
        <f t="shared" si="23"/>
        <v>0</v>
      </c>
      <c r="L337" s="412"/>
      <c r="M337" s="412"/>
      <c r="N337" s="414">
        <f t="shared" si="24"/>
        <v>0</v>
      </c>
      <c r="O337" s="417"/>
      <c r="P337" s="1"/>
    </row>
    <row r="338" spans="1:16" s="416" customFormat="1" ht="11.25" outlineLevel="4">
      <c r="A338" s="411" t="s">
        <v>55</v>
      </c>
      <c r="B338" s="411" t="s">
        <v>58</v>
      </c>
      <c r="C338" s="411" t="s">
        <v>53</v>
      </c>
      <c r="D338" s="411" t="s">
        <v>290</v>
      </c>
      <c r="E338" s="396" t="s">
        <v>637</v>
      </c>
      <c r="F338" s="412"/>
      <c r="G338" s="412"/>
      <c r="H338" s="413">
        <f t="shared" si="25"/>
        <v>0</v>
      </c>
      <c r="I338" s="412"/>
      <c r="J338" s="412"/>
      <c r="K338" s="413">
        <f t="shared" si="23"/>
        <v>0</v>
      </c>
      <c r="L338" s="412"/>
      <c r="M338" s="412"/>
      <c r="N338" s="414">
        <f t="shared" si="24"/>
        <v>0</v>
      </c>
      <c r="O338" s="417"/>
      <c r="P338" s="1"/>
    </row>
    <row r="339" spans="1:16" s="416" customFormat="1" ht="11.25" outlineLevel="4">
      <c r="A339" s="411" t="s">
        <v>55</v>
      </c>
      <c r="B339" s="411" t="s">
        <v>58</v>
      </c>
      <c r="C339" s="411" t="s">
        <v>53</v>
      </c>
      <c r="D339" s="411" t="s">
        <v>292</v>
      </c>
      <c r="E339" s="396" t="s">
        <v>448</v>
      </c>
      <c r="F339" s="412"/>
      <c r="G339" s="412"/>
      <c r="H339" s="413">
        <f t="shared" si="25"/>
        <v>0</v>
      </c>
      <c r="I339" s="412"/>
      <c r="J339" s="412"/>
      <c r="K339" s="413">
        <f t="shared" si="23"/>
        <v>0</v>
      </c>
      <c r="L339" s="412"/>
      <c r="M339" s="412"/>
      <c r="N339" s="414">
        <f t="shared" si="24"/>
        <v>0</v>
      </c>
      <c r="O339" s="417"/>
      <c r="P339" s="1"/>
    </row>
    <row r="340" spans="1:16" s="416" customFormat="1" ht="12" outlineLevel="4" thickBot="1">
      <c r="A340" s="411" t="s">
        <v>55</v>
      </c>
      <c r="B340" s="411" t="s">
        <v>58</v>
      </c>
      <c r="C340" s="411" t="s">
        <v>53</v>
      </c>
      <c r="D340" s="411"/>
      <c r="E340" s="3"/>
      <c r="F340" s="412"/>
      <c r="G340" s="412"/>
      <c r="H340" s="413">
        <f t="shared" si="25"/>
        <v>0</v>
      </c>
      <c r="I340" s="412"/>
      <c r="J340" s="412"/>
      <c r="K340" s="413">
        <f t="shared" si="23"/>
        <v>0</v>
      </c>
      <c r="L340" s="412"/>
      <c r="M340" s="412"/>
      <c r="N340" s="414">
        <f t="shared" si="24"/>
        <v>0</v>
      </c>
      <c r="O340" s="417"/>
      <c r="P340" s="1"/>
    </row>
    <row r="341" spans="1:16" ht="12" outlineLevel="1" thickBot="1">
      <c r="A341" s="359" t="s">
        <v>55</v>
      </c>
      <c r="B341" s="359" t="s">
        <v>59</v>
      </c>
      <c r="C341" s="359"/>
      <c r="D341" s="359"/>
      <c r="E341" s="360" t="s">
        <v>638</v>
      </c>
      <c r="F341" s="430"/>
      <c r="G341" s="430"/>
      <c r="H341" s="361">
        <f>F341+G341</f>
        <v>0</v>
      </c>
      <c r="I341" s="431"/>
      <c r="J341" s="431"/>
      <c r="K341" s="361">
        <f>I341+J341</f>
        <v>0</v>
      </c>
      <c r="L341" s="431"/>
      <c r="M341" s="431"/>
      <c r="N341" s="381">
        <f>L341+M341</f>
        <v>0</v>
      </c>
      <c r="O341" s="382"/>
    </row>
    <row r="342" spans="1:16" ht="12" outlineLevel="1" thickBot="1">
      <c r="A342" s="359" t="s">
        <v>55</v>
      </c>
      <c r="B342" s="359" t="s">
        <v>60</v>
      </c>
      <c r="C342" s="359"/>
      <c r="D342" s="359"/>
      <c r="E342" s="360" t="s">
        <v>639</v>
      </c>
      <c r="F342" s="361">
        <f>F343</f>
        <v>0</v>
      </c>
      <c r="G342" s="361">
        <f>G343</f>
        <v>0</v>
      </c>
      <c r="H342" s="361">
        <f>F342+G342</f>
        <v>0</v>
      </c>
      <c r="I342" s="361">
        <f>I343</f>
        <v>0</v>
      </c>
      <c r="J342" s="361">
        <f>J343</f>
        <v>0</v>
      </c>
      <c r="K342" s="361">
        <f>I342+J342</f>
        <v>0</v>
      </c>
      <c r="L342" s="361">
        <f>L343</f>
        <v>0</v>
      </c>
      <c r="M342" s="361">
        <f>M343</f>
        <v>0</v>
      </c>
      <c r="N342" s="381">
        <f>L342+M342</f>
        <v>0</v>
      </c>
      <c r="O342" s="382"/>
    </row>
    <row r="343" spans="1:16" ht="11.25" outlineLevel="2">
      <c r="A343" s="429" t="s">
        <v>55</v>
      </c>
      <c r="B343" s="429" t="s">
        <v>60</v>
      </c>
      <c r="C343" s="429" t="s">
        <v>53</v>
      </c>
      <c r="D343" s="429"/>
      <c r="E343" s="375" t="s">
        <v>639</v>
      </c>
      <c r="F343" s="388">
        <f>SUM(F344:F346)</f>
        <v>0</v>
      </c>
      <c r="G343" s="388">
        <f>SUM(G344:G346)</f>
        <v>0</v>
      </c>
      <c r="H343" s="388">
        <f>G343+F343</f>
        <v>0</v>
      </c>
      <c r="I343" s="388">
        <f>SUM(I344:I346)</f>
        <v>0</v>
      </c>
      <c r="J343" s="388">
        <f>SUM(J344:J346)</f>
        <v>0</v>
      </c>
      <c r="K343" s="388">
        <f>J343+I343</f>
        <v>0</v>
      </c>
      <c r="L343" s="388">
        <f>SUM(L344:L346)</f>
        <v>0</v>
      </c>
      <c r="M343" s="388">
        <f>SUM(M344:M346)</f>
        <v>0</v>
      </c>
      <c r="N343" s="380">
        <f>L343+M343</f>
        <v>0</v>
      </c>
      <c r="O343" s="390"/>
    </row>
    <row r="344" spans="1:16" s="416" customFormat="1" ht="11.25" outlineLevel="4">
      <c r="A344" s="411" t="s">
        <v>55</v>
      </c>
      <c r="B344" s="411" t="s">
        <v>60</v>
      </c>
      <c r="C344" s="411" t="s">
        <v>53</v>
      </c>
      <c r="D344" s="411" t="s">
        <v>253</v>
      </c>
      <c r="E344" s="396" t="s">
        <v>640</v>
      </c>
      <c r="F344" s="412"/>
      <c r="G344" s="412"/>
      <c r="H344" s="413">
        <f>F344+G344</f>
        <v>0</v>
      </c>
      <c r="I344" s="412"/>
      <c r="J344" s="412"/>
      <c r="K344" s="413">
        <f t="shared" si="23"/>
        <v>0</v>
      </c>
      <c r="L344" s="412"/>
      <c r="M344" s="412"/>
      <c r="N344" s="414">
        <f t="shared" si="24"/>
        <v>0</v>
      </c>
      <c r="O344" s="417"/>
      <c r="P344" s="1"/>
    </row>
    <row r="345" spans="1:16" s="416" customFormat="1" ht="11.25" outlineLevel="4">
      <c r="A345" s="411" t="s">
        <v>55</v>
      </c>
      <c r="B345" s="411" t="s">
        <v>60</v>
      </c>
      <c r="C345" s="411" t="s">
        <v>53</v>
      </c>
      <c r="D345" s="411" t="s">
        <v>255</v>
      </c>
      <c r="E345" s="396" t="s">
        <v>641</v>
      </c>
      <c r="F345" s="412"/>
      <c r="G345" s="412"/>
      <c r="H345" s="413">
        <f t="shared" ref="H345" si="26">F345+G345</f>
        <v>0</v>
      </c>
      <c r="I345" s="412"/>
      <c r="J345" s="412"/>
      <c r="K345" s="413">
        <f t="shared" si="23"/>
        <v>0</v>
      </c>
      <c r="L345" s="412"/>
      <c r="M345" s="412"/>
      <c r="N345" s="414">
        <f t="shared" si="24"/>
        <v>0</v>
      </c>
      <c r="O345" s="417"/>
      <c r="P345" s="1"/>
    </row>
    <row r="346" spans="1:16" s="416" customFormat="1" ht="12" outlineLevel="4" thickBot="1">
      <c r="A346" s="411" t="s">
        <v>55</v>
      </c>
      <c r="B346" s="411" t="s">
        <v>60</v>
      </c>
      <c r="C346" s="411" t="s">
        <v>53</v>
      </c>
      <c r="D346" s="411"/>
      <c r="E346" s="3"/>
      <c r="F346" s="412"/>
      <c r="G346" s="412"/>
      <c r="H346" s="413">
        <f t="shared" si="25"/>
        <v>0</v>
      </c>
      <c r="I346" s="412"/>
      <c r="J346" s="412"/>
      <c r="K346" s="413">
        <f t="shared" si="23"/>
        <v>0</v>
      </c>
      <c r="L346" s="412"/>
      <c r="M346" s="412"/>
      <c r="N346" s="414">
        <f t="shared" si="24"/>
        <v>0</v>
      </c>
      <c r="O346" s="417"/>
      <c r="P346" s="1"/>
    </row>
    <row r="347" spans="1:16" ht="12" outlineLevel="2" thickBot="1">
      <c r="A347" s="359" t="s">
        <v>55</v>
      </c>
      <c r="B347" s="359" t="s">
        <v>61</v>
      </c>
      <c r="C347" s="359"/>
      <c r="D347" s="359"/>
      <c r="E347" s="360" t="s">
        <v>642</v>
      </c>
      <c r="F347" s="430">
        <f>F348</f>
        <v>0</v>
      </c>
      <c r="G347" s="430">
        <f>G348+G350</f>
        <v>0</v>
      </c>
      <c r="H347" s="361">
        <f t="shared" si="25"/>
        <v>0</v>
      </c>
      <c r="I347" s="430">
        <f>I348+I350</f>
        <v>0</v>
      </c>
      <c r="J347" s="430">
        <f>J348+J350</f>
        <v>0</v>
      </c>
      <c r="K347" s="361">
        <f t="shared" si="23"/>
        <v>0</v>
      </c>
      <c r="L347" s="430">
        <f>L348+L350</f>
        <v>0</v>
      </c>
      <c r="M347" s="430">
        <f>M348+M350</f>
        <v>0</v>
      </c>
      <c r="N347" s="381">
        <f t="shared" si="24"/>
        <v>0</v>
      </c>
      <c r="O347" s="382"/>
    </row>
    <row r="348" spans="1:16" ht="11.25" outlineLevel="3">
      <c r="A348" s="373" t="s">
        <v>55</v>
      </c>
      <c r="B348" s="373" t="s">
        <v>61</v>
      </c>
      <c r="C348" s="373" t="s">
        <v>53</v>
      </c>
      <c r="D348" s="432"/>
      <c r="E348" s="375" t="s">
        <v>643</v>
      </c>
      <c r="F348" s="433">
        <f>SUM(F349:F350)</f>
        <v>0</v>
      </c>
      <c r="G348" s="433">
        <f>SUM(G349:G350)</f>
        <v>0</v>
      </c>
      <c r="H348" s="434">
        <f>F348+G348</f>
        <v>0</v>
      </c>
      <c r="I348" s="433">
        <f>SUM(I349:I350)</f>
        <v>0</v>
      </c>
      <c r="J348" s="433">
        <f>SUM(J349:J350)</f>
        <v>0</v>
      </c>
      <c r="K348" s="434">
        <f>I348+J348</f>
        <v>0</v>
      </c>
      <c r="L348" s="433">
        <f>SUM(L349:L350)</f>
        <v>0</v>
      </c>
      <c r="M348" s="433">
        <f>SUM(M349:M350)</f>
        <v>0</v>
      </c>
      <c r="N348" s="435">
        <f t="shared" si="24"/>
        <v>0</v>
      </c>
      <c r="O348" s="436"/>
    </row>
    <row r="349" spans="1:16" ht="11.25" outlineLevel="3">
      <c r="A349" s="437" t="s">
        <v>55</v>
      </c>
      <c r="B349" s="437" t="s">
        <v>61</v>
      </c>
      <c r="C349" s="437" t="s">
        <v>53</v>
      </c>
      <c r="D349" s="437" t="s">
        <v>253</v>
      </c>
      <c r="E349" s="396" t="s">
        <v>644</v>
      </c>
      <c r="F349" s="438"/>
      <c r="G349" s="438"/>
      <c r="H349" s="439">
        <f>F349+G349</f>
        <v>0</v>
      </c>
      <c r="I349" s="438"/>
      <c r="J349" s="438"/>
      <c r="K349" s="439">
        <f>I349+J349</f>
        <v>0</v>
      </c>
      <c r="L349" s="438"/>
      <c r="M349" s="438"/>
      <c r="N349" s="440">
        <f t="shared" si="24"/>
        <v>0</v>
      </c>
      <c r="O349" s="441"/>
    </row>
    <row r="350" spans="1:16" ht="12" outlineLevel="3" thickBot="1">
      <c r="A350" s="437" t="s">
        <v>55</v>
      </c>
      <c r="B350" s="437" t="s">
        <v>61</v>
      </c>
      <c r="C350" s="437" t="s">
        <v>53</v>
      </c>
      <c r="D350" s="437"/>
      <c r="E350" s="442"/>
      <c r="F350" s="438"/>
      <c r="G350" s="438"/>
      <c r="H350" s="439">
        <f t="shared" si="25"/>
        <v>0</v>
      </c>
      <c r="I350" s="438"/>
      <c r="J350" s="443"/>
      <c r="K350" s="440">
        <f>I350+J350</f>
        <v>0</v>
      </c>
      <c r="L350" s="443"/>
      <c r="M350" s="443"/>
      <c r="N350" s="440">
        <f t="shared" si="24"/>
        <v>0</v>
      </c>
      <c r="O350" s="441"/>
    </row>
    <row r="351" spans="1:16" ht="12" outlineLevel="1" thickBot="1">
      <c r="A351" s="359" t="s">
        <v>55</v>
      </c>
      <c r="B351" s="359" t="s">
        <v>62</v>
      </c>
      <c r="C351" s="359"/>
      <c r="D351" s="359"/>
      <c r="E351" s="360" t="s">
        <v>40</v>
      </c>
      <c r="F351" s="444">
        <v>0</v>
      </c>
      <c r="G351" s="444">
        <v>0</v>
      </c>
      <c r="H351" s="445">
        <f>F351+G351</f>
        <v>0</v>
      </c>
      <c r="I351" s="444">
        <v>0</v>
      </c>
      <c r="J351" s="444">
        <v>0</v>
      </c>
      <c r="K351" s="445">
        <f>I351+J351</f>
        <v>0</v>
      </c>
      <c r="L351" s="444">
        <v>0</v>
      </c>
      <c r="M351" s="444">
        <v>0</v>
      </c>
      <c r="N351" s="446">
        <f t="shared" si="24"/>
        <v>0</v>
      </c>
      <c r="O351" s="428"/>
    </row>
    <row r="352" spans="1:16" ht="12" outlineLevel="1" thickBot="1">
      <c r="A352" s="359" t="s">
        <v>55</v>
      </c>
      <c r="B352" s="359" t="s">
        <v>63</v>
      </c>
      <c r="C352" s="359"/>
      <c r="D352" s="359"/>
      <c r="E352" s="360" t="s">
        <v>645</v>
      </c>
      <c r="F352" s="361">
        <f>F353+F363+F366+F371+F374+F381+F386+F389+F392</f>
        <v>0</v>
      </c>
      <c r="G352" s="361">
        <f>G353+G363+G366+G371+G374+G381+G386+G389+G392</f>
        <v>0</v>
      </c>
      <c r="H352" s="361">
        <f t="shared" si="25"/>
        <v>0</v>
      </c>
      <c r="I352" s="361">
        <f>I353+I363+I366+I371+I374+I381+I386+I389+I392</f>
        <v>0</v>
      </c>
      <c r="J352" s="361">
        <f>J353+J363+J366+J371+J374+J381+J386+J389+J392</f>
        <v>0</v>
      </c>
      <c r="K352" s="361">
        <f t="shared" si="23"/>
        <v>0</v>
      </c>
      <c r="L352" s="361">
        <f>L353+L363+L366+L371+L374+L381+L386+L389+L392</f>
        <v>0</v>
      </c>
      <c r="M352" s="361">
        <f>M353+M363+M366+M371+M374+M381+M386+M389+M392</f>
        <v>0</v>
      </c>
      <c r="N352" s="381">
        <f t="shared" si="24"/>
        <v>0</v>
      </c>
      <c r="O352" s="382"/>
    </row>
    <row r="353" spans="1:16" ht="11.25" outlineLevel="2">
      <c r="A353" s="429" t="s">
        <v>55</v>
      </c>
      <c r="B353" s="429" t="s">
        <v>63</v>
      </c>
      <c r="C353" s="429" t="s">
        <v>53</v>
      </c>
      <c r="D353" s="429"/>
      <c r="E353" s="447" t="s">
        <v>646</v>
      </c>
      <c r="F353" s="388">
        <f>SUM(F354:F362)</f>
        <v>0</v>
      </c>
      <c r="G353" s="388">
        <f>SUM(G354:G362)</f>
        <v>0</v>
      </c>
      <c r="H353" s="388">
        <f>F353+G353</f>
        <v>0</v>
      </c>
      <c r="I353" s="388">
        <f>SUM(I354:I362)</f>
        <v>0</v>
      </c>
      <c r="J353" s="388">
        <f>SUM(J354:J362)</f>
        <v>0</v>
      </c>
      <c r="K353" s="388">
        <f>J353+I353</f>
        <v>0</v>
      </c>
      <c r="L353" s="388">
        <f>SUM(L354:L362)</f>
        <v>0</v>
      </c>
      <c r="M353" s="388">
        <f>SUM(M354:M362)</f>
        <v>0</v>
      </c>
      <c r="N353" s="380">
        <f>L353+M353</f>
        <v>0</v>
      </c>
      <c r="O353" s="390"/>
    </row>
    <row r="354" spans="1:16" s="416" customFormat="1" ht="11.25" outlineLevel="4">
      <c r="A354" s="411" t="s">
        <v>55</v>
      </c>
      <c r="B354" s="411" t="s">
        <v>63</v>
      </c>
      <c r="C354" s="411" t="s">
        <v>53</v>
      </c>
      <c r="D354" s="411" t="s">
        <v>253</v>
      </c>
      <c r="E354" s="396" t="s">
        <v>647</v>
      </c>
      <c r="F354" s="412"/>
      <c r="G354" s="412"/>
      <c r="H354" s="413">
        <f t="shared" si="25"/>
        <v>0</v>
      </c>
      <c r="I354" s="413"/>
      <c r="J354" s="413"/>
      <c r="K354" s="413">
        <f t="shared" si="23"/>
        <v>0</v>
      </c>
      <c r="L354" s="413"/>
      <c r="M354" s="413"/>
      <c r="N354" s="414">
        <f t="shared" si="24"/>
        <v>0</v>
      </c>
      <c r="O354" s="417"/>
      <c r="P354" s="1"/>
    </row>
    <row r="355" spans="1:16" s="416" customFormat="1" ht="11.25" outlineLevel="4">
      <c r="A355" s="411" t="s">
        <v>55</v>
      </c>
      <c r="B355" s="411" t="s">
        <v>63</v>
      </c>
      <c r="C355" s="411" t="s">
        <v>53</v>
      </c>
      <c r="D355" s="411" t="s">
        <v>255</v>
      </c>
      <c r="E355" s="396" t="s">
        <v>648</v>
      </c>
      <c r="F355" s="412"/>
      <c r="G355" s="412"/>
      <c r="H355" s="413">
        <f t="shared" si="25"/>
        <v>0</v>
      </c>
      <c r="I355" s="412"/>
      <c r="J355" s="412"/>
      <c r="K355" s="413">
        <f t="shared" si="23"/>
        <v>0</v>
      </c>
      <c r="L355" s="412"/>
      <c r="M355" s="412"/>
      <c r="N355" s="414">
        <f t="shared" si="24"/>
        <v>0</v>
      </c>
      <c r="O355" s="417"/>
      <c r="P355" s="1"/>
    </row>
    <row r="356" spans="1:16" s="416" customFormat="1" ht="11.25" outlineLevel="4">
      <c r="A356" s="411" t="s">
        <v>55</v>
      </c>
      <c r="B356" s="411" t="s">
        <v>63</v>
      </c>
      <c r="C356" s="411" t="s">
        <v>53</v>
      </c>
      <c r="D356" s="411" t="s">
        <v>263</v>
      </c>
      <c r="E356" s="396" t="s">
        <v>649</v>
      </c>
      <c r="F356" s="412"/>
      <c r="G356" s="412"/>
      <c r="H356" s="413">
        <f t="shared" si="25"/>
        <v>0</v>
      </c>
      <c r="I356" s="412"/>
      <c r="J356" s="412"/>
      <c r="K356" s="413">
        <f t="shared" si="23"/>
        <v>0</v>
      </c>
      <c r="L356" s="412"/>
      <c r="M356" s="412"/>
      <c r="N356" s="414">
        <f t="shared" si="24"/>
        <v>0</v>
      </c>
      <c r="O356" s="417"/>
      <c r="P356" s="1"/>
    </row>
    <row r="357" spans="1:16" s="416" customFormat="1" ht="11.25" outlineLevel="4">
      <c r="A357" s="411" t="s">
        <v>55</v>
      </c>
      <c r="B357" s="411" t="s">
        <v>63</v>
      </c>
      <c r="C357" s="411" t="s">
        <v>53</v>
      </c>
      <c r="D357" s="411" t="s">
        <v>272</v>
      </c>
      <c r="E357" s="396" t="s">
        <v>650</v>
      </c>
      <c r="F357" s="412"/>
      <c r="G357" s="412"/>
      <c r="H357" s="413">
        <f t="shared" si="25"/>
        <v>0</v>
      </c>
      <c r="I357" s="412"/>
      <c r="J357" s="412"/>
      <c r="K357" s="413">
        <f t="shared" si="23"/>
        <v>0</v>
      </c>
      <c r="L357" s="412"/>
      <c r="M357" s="412"/>
      <c r="N357" s="414">
        <f t="shared" si="24"/>
        <v>0</v>
      </c>
      <c r="O357" s="417"/>
      <c r="P357" s="1"/>
    </row>
    <row r="358" spans="1:16" s="416" customFormat="1" ht="11.25" outlineLevel="4">
      <c r="A358" s="411" t="s">
        <v>55</v>
      </c>
      <c r="B358" s="411" t="s">
        <v>63</v>
      </c>
      <c r="C358" s="411" t="s">
        <v>53</v>
      </c>
      <c r="D358" s="411" t="s">
        <v>387</v>
      </c>
      <c r="E358" s="396" t="s">
        <v>651</v>
      </c>
      <c r="F358" s="412"/>
      <c r="G358" s="412"/>
      <c r="H358" s="413">
        <f t="shared" si="25"/>
        <v>0</v>
      </c>
      <c r="I358" s="412"/>
      <c r="J358" s="412"/>
      <c r="K358" s="413">
        <f t="shared" si="23"/>
        <v>0</v>
      </c>
      <c r="L358" s="412"/>
      <c r="M358" s="412"/>
      <c r="N358" s="414">
        <f t="shared" si="24"/>
        <v>0</v>
      </c>
      <c r="O358" s="417"/>
      <c r="P358" s="1"/>
    </row>
    <row r="359" spans="1:16" s="416" customFormat="1" ht="11.25" outlineLevel="4">
      <c r="A359" s="411" t="s">
        <v>55</v>
      </c>
      <c r="B359" s="411" t="s">
        <v>63</v>
      </c>
      <c r="C359" s="411" t="s">
        <v>53</v>
      </c>
      <c r="D359" s="411" t="s">
        <v>274</v>
      </c>
      <c r="E359" s="396" t="s">
        <v>652</v>
      </c>
      <c r="F359" s="412"/>
      <c r="G359" s="412"/>
      <c r="H359" s="413">
        <f t="shared" si="25"/>
        <v>0</v>
      </c>
      <c r="I359" s="412"/>
      <c r="J359" s="412"/>
      <c r="K359" s="413">
        <f t="shared" si="23"/>
        <v>0</v>
      </c>
      <c r="L359" s="412"/>
      <c r="M359" s="412"/>
      <c r="N359" s="414">
        <f t="shared" si="24"/>
        <v>0</v>
      </c>
      <c r="O359" s="417"/>
      <c r="P359" s="1"/>
    </row>
    <row r="360" spans="1:16" s="416" customFormat="1" ht="11.25" outlineLevel="4">
      <c r="A360" s="411" t="s">
        <v>55</v>
      </c>
      <c r="B360" s="411" t="s">
        <v>63</v>
      </c>
      <c r="C360" s="411" t="s">
        <v>53</v>
      </c>
      <c r="D360" s="411" t="s">
        <v>276</v>
      </c>
      <c r="E360" s="396" t="s">
        <v>653</v>
      </c>
      <c r="F360" s="412"/>
      <c r="G360" s="412"/>
      <c r="H360" s="413">
        <f t="shared" si="25"/>
        <v>0</v>
      </c>
      <c r="I360" s="412"/>
      <c r="J360" s="412"/>
      <c r="K360" s="413">
        <f t="shared" si="23"/>
        <v>0</v>
      </c>
      <c r="L360" s="412"/>
      <c r="M360" s="412"/>
      <c r="N360" s="414">
        <f t="shared" si="24"/>
        <v>0</v>
      </c>
      <c r="O360" s="417"/>
      <c r="P360" s="1"/>
    </row>
    <row r="361" spans="1:16" s="416" customFormat="1" ht="11.25" outlineLevel="4">
      <c r="A361" s="411" t="s">
        <v>55</v>
      </c>
      <c r="B361" s="411" t="s">
        <v>63</v>
      </c>
      <c r="C361" s="411" t="s">
        <v>53</v>
      </c>
      <c r="D361" s="411" t="s">
        <v>278</v>
      </c>
      <c r="E361" s="396" t="s">
        <v>654</v>
      </c>
      <c r="F361" s="412"/>
      <c r="G361" s="412"/>
      <c r="H361" s="413">
        <f t="shared" si="25"/>
        <v>0</v>
      </c>
      <c r="I361" s="412"/>
      <c r="J361" s="412"/>
      <c r="K361" s="413">
        <f t="shared" si="23"/>
        <v>0</v>
      </c>
      <c r="L361" s="412"/>
      <c r="M361" s="412"/>
      <c r="N361" s="414">
        <f t="shared" si="24"/>
        <v>0</v>
      </c>
      <c r="O361" s="417"/>
      <c r="P361" s="1"/>
    </row>
    <row r="362" spans="1:16" s="416" customFormat="1" ht="11.25" outlineLevel="4">
      <c r="A362" s="411" t="s">
        <v>55</v>
      </c>
      <c r="B362" s="411" t="s">
        <v>63</v>
      </c>
      <c r="C362" s="411" t="s">
        <v>53</v>
      </c>
      <c r="D362" s="411"/>
      <c r="E362" s="3"/>
      <c r="F362" s="412"/>
      <c r="G362" s="412"/>
      <c r="H362" s="413">
        <f t="shared" si="25"/>
        <v>0</v>
      </c>
      <c r="I362" s="412"/>
      <c r="J362" s="412"/>
      <c r="K362" s="413">
        <f t="shared" si="23"/>
        <v>0</v>
      </c>
      <c r="L362" s="412"/>
      <c r="M362" s="412"/>
      <c r="N362" s="414">
        <f t="shared" si="24"/>
        <v>0</v>
      </c>
      <c r="O362" s="417"/>
      <c r="P362" s="1"/>
    </row>
    <row r="363" spans="1:16" ht="11.25" outlineLevel="2">
      <c r="A363" s="373" t="s">
        <v>55</v>
      </c>
      <c r="B363" s="373" t="s">
        <v>63</v>
      </c>
      <c r="C363" s="373" t="s">
        <v>54</v>
      </c>
      <c r="D363" s="373"/>
      <c r="E363" s="375" t="s">
        <v>655</v>
      </c>
      <c r="F363" s="368">
        <f>SUM(F364:F365)</f>
        <v>0</v>
      </c>
      <c r="G363" s="368">
        <f>SUM(G364:G365)</f>
        <v>0</v>
      </c>
      <c r="H363" s="368">
        <f>F363+G363</f>
        <v>0</v>
      </c>
      <c r="I363" s="368">
        <f>SUM(I364:I365)</f>
        <v>0</v>
      </c>
      <c r="J363" s="368">
        <f>SUM(J364:J365)</f>
        <v>0</v>
      </c>
      <c r="K363" s="368">
        <f>I363+J363</f>
        <v>0</v>
      </c>
      <c r="L363" s="368">
        <f>SUM(L364:L365)</f>
        <v>0</v>
      </c>
      <c r="M363" s="368">
        <f>SUM(M364:M365)</f>
        <v>0</v>
      </c>
      <c r="N363" s="409">
        <f>L363+M363</f>
        <v>0</v>
      </c>
      <c r="O363" s="448"/>
      <c r="P363" s="449"/>
    </row>
    <row r="364" spans="1:16" s="416" customFormat="1" ht="22.5" outlineLevel="4">
      <c r="A364" s="411" t="s">
        <v>55</v>
      </c>
      <c r="B364" s="411" t="s">
        <v>63</v>
      </c>
      <c r="C364" s="411" t="s">
        <v>54</v>
      </c>
      <c r="D364" s="411" t="s">
        <v>253</v>
      </c>
      <c r="E364" s="396" t="s">
        <v>656</v>
      </c>
      <c r="F364" s="412"/>
      <c r="G364" s="412"/>
      <c r="H364" s="413">
        <f t="shared" ref="H364" si="27">F364+G364</f>
        <v>0</v>
      </c>
      <c r="I364" s="412"/>
      <c r="J364" s="412"/>
      <c r="K364" s="413">
        <f>I364+J364</f>
        <v>0</v>
      </c>
      <c r="L364" s="412"/>
      <c r="M364" s="412"/>
      <c r="N364" s="414">
        <f t="shared" ref="N364" si="28">L364+M364</f>
        <v>0</v>
      </c>
      <c r="O364" s="450"/>
      <c r="P364" s="1"/>
    </row>
    <row r="365" spans="1:16" s="416" customFormat="1" ht="11.25" outlineLevel="4">
      <c r="A365" s="411" t="s">
        <v>55</v>
      </c>
      <c r="B365" s="411" t="s">
        <v>63</v>
      </c>
      <c r="C365" s="411" t="s">
        <v>54</v>
      </c>
      <c r="D365" s="411"/>
      <c r="E365" s="3"/>
      <c r="F365" s="412"/>
      <c r="G365" s="412"/>
      <c r="H365" s="413">
        <f t="shared" si="25"/>
        <v>0</v>
      </c>
      <c r="I365" s="412"/>
      <c r="J365" s="412"/>
      <c r="K365" s="413">
        <f>I365+J365</f>
        <v>0</v>
      </c>
      <c r="L365" s="412"/>
      <c r="M365" s="412"/>
      <c r="N365" s="414">
        <f t="shared" si="24"/>
        <v>0</v>
      </c>
      <c r="O365" s="403"/>
      <c r="P365" s="1"/>
    </row>
    <row r="366" spans="1:16" ht="24.75" customHeight="1" outlineLevel="2">
      <c r="A366" s="421" t="s">
        <v>55</v>
      </c>
      <c r="B366" s="421" t="s">
        <v>63</v>
      </c>
      <c r="C366" s="421" t="s">
        <v>55</v>
      </c>
      <c r="D366" s="421"/>
      <c r="E366" s="375" t="s">
        <v>657</v>
      </c>
      <c r="F366" s="368">
        <f>SUM(F367:F370)</f>
        <v>0</v>
      </c>
      <c r="G366" s="368">
        <f>SUM(G367:G370)</f>
        <v>0</v>
      </c>
      <c r="H366" s="368">
        <f>G366+F366</f>
        <v>0</v>
      </c>
      <c r="I366" s="368">
        <f>SUM(I367:I370)</f>
        <v>0</v>
      </c>
      <c r="J366" s="368">
        <f>SUM(J367:J370)</f>
        <v>0</v>
      </c>
      <c r="K366" s="368">
        <f>J366+I366</f>
        <v>0</v>
      </c>
      <c r="L366" s="368">
        <f>SUM(L367:L370)</f>
        <v>0</v>
      </c>
      <c r="M366" s="368">
        <f>SUM(M367:M370)</f>
        <v>0</v>
      </c>
      <c r="N366" s="409">
        <f>L366+M366</f>
        <v>0</v>
      </c>
      <c r="O366" s="451"/>
      <c r="P366" s="449"/>
    </row>
    <row r="367" spans="1:16" s="416" customFormat="1" ht="11.25" outlineLevel="4">
      <c r="A367" s="411" t="s">
        <v>55</v>
      </c>
      <c r="B367" s="411" t="s">
        <v>63</v>
      </c>
      <c r="C367" s="411" t="s">
        <v>55</v>
      </c>
      <c r="D367" s="411" t="s">
        <v>253</v>
      </c>
      <c r="E367" s="396" t="s">
        <v>658</v>
      </c>
      <c r="F367" s="412"/>
      <c r="G367" s="412"/>
      <c r="H367" s="413">
        <f t="shared" si="25"/>
        <v>0</v>
      </c>
      <c r="I367" s="412"/>
      <c r="J367" s="412"/>
      <c r="K367" s="413">
        <f t="shared" si="23"/>
        <v>0</v>
      </c>
      <c r="L367" s="412"/>
      <c r="M367" s="412"/>
      <c r="N367" s="414">
        <f t="shared" si="24"/>
        <v>0</v>
      </c>
      <c r="O367" s="450"/>
      <c r="P367" s="1"/>
    </row>
    <row r="368" spans="1:16" s="416" customFormat="1" ht="11.25" outlineLevel="4">
      <c r="A368" s="411" t="s">
        <v>55</v>
      </c>
      <c r="B368" s="411" t="s">
        <v>63</v>
      </c>
      <c r="C368" s="411" t="s">
        <v>55</v>
      </c>
      <c r="D368" s="411" t="s">
        <v>272</v>
      </c>
      <c r="E368" s="396" t="s">
        <v>659</v>
      </c>
      <c r="F368" s="412"/>
      <c r="G368" s="412"/>
      <c r="H368" s="413">
        <f t="shared" si="25"/>
        <v>0</v>
      </c>
      <c r="I368" s="412"/>
      <c r="J368" s="412"/>
      <c r="K368" s="413">
        <f t="shared" si="23"/>
        <v>0</v>
      </c>
      <c r="L368" s="412"/>
      <c r="M368" s="412"/>
      <c r="N368" s="414">
        <f t="shared" si="24"/>
        <v>0</v>
      </c>
      <c r="O368" s="417"/>
      <c r="P368" s="1"/>
    </row>
    <row r="369" spans="1:16" s="416" customFormat="1" ht="11.25" outlineLevel="4">
      <c r="A369" s="411" t="s">
        <v>55</v>
      </c>
      <c r="B369" s="411" t="s">
        <v>63</v>
      </c>
      <c r="C369" s="411" t="s">
        <v>55</v>
      </c>
      <c r="D369" s="411" t="s">
        <v>387</v>
      </c>
      <c r="E369" s="396" t="s">
        <v>660</v>
      </c>
      <c r="F369" s="412"/>
      <c r="G369" s="412"/>
      <c r="H369" s="413">
        <f t="shared" si="25"/>
        <v>0</v>
      </c>
      <c r="I369" s="412"/>
      <c r="J369" s="412"/>
      <c r="K369" s="413">
        <f t="shared" si="23"/>
        <v>0</v>
      </c>
      <c r="L369" s="412"/>
      <c r="M369" s="412"/>
      <c r="N369" s="414">
        <f t="shared" si="24"/>
        <v>0</v>
      </c>
      <c r="O369" s="417"/>
      <c r="P369" s="1"/>
    </row>
    <row r="370" spans="1:16" s="416" customFormat="1" ht="11.25" outlineLevel="4">
      <c r="A370" s="411" t="s">
        <v>55</v>
      </c>
      <c r="B370" s="411" t="s">
        <v>63</v>
      </c>
      <c r="C370" s="411" t="s">
        <v>55</v>
      </c>
      <c r="D370" s="411"/>
      <c r="E370" s="3"/>
      <c r="F370" s="412"/>
      <c r="G370" s="412"/>
      <c r="H370" s="413">
        <f t="shared" si="25"/>
        <v>0</v>
      </c>
      <c r="I370" s="412"/>
      <c r="J370" s="412"/>
      <c r="K370" s="413">
        <f t="shared" si="23"/>
        <v>0</v>
      </c>
      <c r="L370" s="412"/>
      <c r="M370" s="412"/>
      <c r="N370" s="414">
        <f t="shared" si="24"/>
        <v>0</v>
      </c>
      <c r="O370" s="417"/>
      <c r="P370" s="1"/>
    </row>
    <row r="371" spans="1:16" ht="11.25" outlineLevel="2">
      <c r="A371" s="373" t="s">
        <v>55</v>
      </c>
      <c r="B371" s="373" t="s">
        <v>63</v>
      </c>
      <c r="C371" s="373" t="s">
        <v>57</v>
      </c>
      <c r="D371" s="373"/>
      <c r="E371" s="375" t="s">
        <v>661</v>
      </c>
      <c r="F371" s="368">
        <f>SUM(F372:F373)</f>
        <v>0</v>
      </c>
      <c r="G371" s="368">
        <f>SUM(G372:G373)</f>
        <v>0</v>
      </c>
      <c r="H371" s="368">
        <f>G371+F371</f>
        <v>0</v>
      </c>
      <c r="I371" s="368">
        <f>SUM(I372:I373)</f>
        <v>0</v>
      </c>
      <c r="J371" s="368">
        <f>SUM(J372:J373)</f>
        <v>0</v>
      </c>
      <c r="K371" s="368">
        <f>J371+I371</f>
        <v>0</v>
      </c>
      <c r="L371" s="368">
        <f>SUM(L372:L373)</f>
        <v>0</v>
      </c>
      <c r="M371" s="368">
        <f>SUM(M372:M373)</f>
        <v>0</v>
      </c>
      <c r="N371" s="409">
        <f>L371+M371</f>
        <v>0</v>
      </c>
      <c r="O371" s="451"/>
      <c r="P371" s="449"/>
    </row>
    <row r="372" spans="1:16" s="416" customFormat="1" ht="11.25" outlineLevel="4">
      <c r="A372" s="411" t="s">
        <v>55</v>
      </c>
      <c r="B372" s="411" t="s">
        <v>63</v>
      </c>
      <c r="C372" s="411" t="s">
        <v>57</v>
      </c>
      <c r="D372" s="411" t="s">
        <v>253</v>
      </c>
      <c r="E372" s="396" t="s">
        <v>662</v>
      </c>
      <c r="F372" s="412"/>
      <c r="G372" s="412"/>
      <c r="H372" s="413">
        <f t="shared" ref="H372" si="29">F372+G372</f>
        <v>0</v>
      </c>
      <c r="I372" s="412"/>
      <c r="J372" s="412"/>
      <c r="K372" s="413">
        <f t="shared" ref="K372" si="30">I372+J372</f>
        <v>0</v>
      </c>
      <c r="L372" s="412"/>
      <c r="M372" s="412"/>
      <c r="N372" s="414">
        <f t="shared" ref="N372" si="31">L372+M372</f>
        <v>0</v>
      </c>
      <c r="O372" s="450"/>
      <c r="P372" s="1"/>
    </row>
    <row r="373" spans="1:16" s="416" customFormat="1" ht="11.25" outlineLevel="4">
      <c r="A373" s="411" t="s">
        <v>55</v>
      </c>
      <c r="B373" s="411" t="s">
        <v>63</v>
      </c>
      <c r="C373" s="411" t="s">
        <v>57</v>
      </c>
      <c r="D373" s="411"/>
      <c r="E373" s="3"/>
      <c r="F373" s="412"/>
      <c r="G373" s="412"/>
      <c r="H373" s="413">
        <f t="shared" si="25"/>
        <v>0</v>
      </c>
      <c r="I373" s="412"/>
      <c r="J373" s="412"/>
      <c r="K373" s="413">
        <f t="shared" si="23"/>
        <v>0</v>
      </c>
      <c r="L373" s="412"/>
      <c r="M373" s="412"/>
      <c r="N373" s="414">
        <f t="shared" si="24"/>
        <v>0</v>
      </c>
      <c r="O373" s="403"/>
      <c r="P373" s="1"/>
    </row>
    <row r="374" spans="1:16" ht="11.25" outlineLevel="2">
      <c r="A374" s="373" t="s">
        <v>55</v>
      </c>
      <c r="B374" s="373" t="s">
        <v>63</v>
      </c>
      <c r="C374" s="373" t="s">
        <v>58</v>
      </c>
      <c r="D374" s="373"/>
      <c r="E374" s="375" t="s">
        <v>663</v>
      </c>
      <c r="F374" s="368">
        <f>SUM(F375:F380)</f>
        <v>0</v>
      </c>
      <c r="G374" s="368">
        <f>SUM(G375:G380)</f>
        <v>0</v>
      </c>
      <c r="H374" s="368">
        <f>G374+F374</f>
        <v>0</v>
      </c>
      <c r="I374" s="368">
        <f>SUM(I375:I380)</f>
        <v>0</v>
      </c>
      <c r="J374" s="368">
        <f>SUM(J375:J380)</f>
        <v>0</v>
      </c>
      <c r="K374" s="368">
        <f>J374+I374</f>
        <v>0</v>
      </c>
      <c r="L374" s="368">
        <f>SUM(L375:L380)</f>
        <v>0</v>
      </c>
      <c r="M374" s="368">
        <f>SUM(M375:M380)</f>
        <v>0</v>
      </c>
      <c r="N374" s="409">
        <f>L374+M374</f>
        <v>0</v>
      </c>
      <c r="O374" s="451"/>
      <c r="P374" s="449"/>
    </row>
    <row r="375" spans="1:16" s="416" customFormat="1" ht="11.25" outlineLevel="4">
      <c r="A375" s="411" t="s">
        <v>55</v>
      </c>
      <c r="B375" s="411" t="s">
        <v>63</v>
      </c>
      <c r="C375" s="411" t="s">
        <v>58</v>
      </c>
      <c r="D375" s="411" t="s">
        <v>253</v>
      </c>
      <c r="E375" s="396" t="s">
        <v>664</v>
      </c>
      <c r="F375" s="412"/>
      <c r="G375" s="412"/>
      <c r="H375" s="413">
        <f t="shared" si="25"/>
        <v>0</v>
      </c>
      <c r="I375" s="412"/>
      <c r="J375" s="412"/>
      <c r="K375" s="413">
        <f t="shared" si="23"/>
        <v>0</v>
      </c>
      <c r="L375" s="412"/>
      <c r="M375" s="412"/>
      <c r="N375" s="414">
        <f t="shared" si="24"/>
        <v>0</v>
      </c>
      <c r="O375" s="450"/>
      <c r="P375" s="1"/>
    </row>
    <row r="376" spans="1:16" s="416" customFormat="1" ht="11.25" outlineLevel="4">
      <c r="A376" s="411" t="s">
        <v>55</v>
      </c>
      <c r="B376" s="411" t="s">
        <v>63</v>
      </c>
      <c r="C376" s="411" t="s">
        <v>58</v>
      </c>
      <c r="D376" s="411" t="s">
        <v>255</v>
      </c>
      <c r="E376" s="396" t="s">
        <v>665</v>
      </c>
      <c r="F376" s="412"/>
      <c r="G376" s="412"/>
      <c r="H376" s="413">
        <f t="shared" si="25"/>
        <v>0</v>
      </c>
      <c r="I376" s="412"/>
      <c r="J376" s="412"/>
      <c r="K376" s="413">
        <f t="shared" si="23"/>
        <v>0</v>
      </c>
      <c r="L376" s="412"/>
      <c r="M376" s="412"/>
      <c r="N376" s="414">
        <f t="shared" si="24"/>
        <v>0</v>
      </c>
      <c r="O376" s="418"/>
      <c r="P376" s="1"/>
    </row>
    <row r="377" spans="1:16" s="416" customFormat="1" ht="22.5" outlineLevel="4">
      <c r="A377" s="411" t="s">
        <v>55</v>
      </c>
      <c r="B377" s="411" t="s">
        <v>63</v>
      </c>
      <c r="C377" s="411" t="s">
        <v>58</v>
      </c>
      <c r="D377" s="411" t="s">
        <v>263</v>
      </c>
      <c r="E377" s="396" t="s">
        <v>666</v>
      </c>
      <c r="F377" s="412"/>
      <c r="G377" s="412"/>
      <c r="H377" s="413">
        <f t="shared" si="25"/>
        <v>0</v>
      </c>
      <c r="I377" s="412"/>
      <c r="J377" s="412"/>
      <c r="K377" s="413">
        <f t="shared" si="23"/>
        <v>0</v>
      </c>
      <c r="L377" s="412"/>
      <c r="M377" s="412"/>
      <c r="N377" s="414">
        <f t="shared" si="24"/>
        <v>0</v>
      </c>
      <c r="O377" s="418"/>
      <c r="P377" s="1"/>
    </row>
    <row r="378" spans="1:16" s="416" customFormat="1" ht="22.5" outlineLevel="4">
      <c r="A378" s="411" t="s">
        <v>55</v>
      </c>
      <c r="B378" s="411" t="s">
        <v>63</v>
      </c>
      <c r="C378" s="411" t="s">
        <v>58</v>
      </c>
      <c r="D378" s="411" t="s">
        <v>272</v>
      </c>
      <c r="E378" s="396" t="s">
        <v>667</v>
      </c>
      <c r="F378" s="412"/>
      <c r="G378" s="412"/>
      <c r="H378" s="413">
        <f t="shared" si="25"/>
        <v>0</v>
      </c>
      <c r="I378" s="412"/>
      <c r="J378" s="412"/>
      <c r="K378" s="413">
        <f t="shared" si="23"/>
        <v>0</v>
      </c>
      <c r="L378" s="412"/>
      <c r="M378" s="412"/>
      <c r="N378" s="414">
        <f t="shared" si="24"/>
        <v>0</v>
      </c>
      <c r="O378" s="418"/>
      <c r="P378" s="1"/>
    </row>
    <row r="379" spans="1:16" s="416" customFormat="1" ht="11.25" outlineLevel="4">
      <c r="A379" s="411" t="s">
        <v>55</v>
      </c>
      <c r="B379" s="411" t="s">
        <v>63</v>
      </c>
      <c r="C379" s="411" t="s">
        <v>58</v>
      </c>
      <c r="D379" s="411" t="s">
        <v>387</v>
      </c>
      <c r="E379" s="396" t="s">
        <v>668</v>
      </c>
      <c r="F379" s="412"/>
      <c r="G379" s="412"/>
      <c r="H379" s="413">
        <f t="shared" si="25"/>
        <v>0</v>
      </c>
      <c r="I379" s="412"/>
      <c r="J379" s="412"/>
      <c r="K379" s="413">
        <f t="shared" si="23"/>
        <v>0</v>
      </c>
      <c r="L379" s="412"/>
      <c r="M379" s="412"/>
      <c r="N379" s="414">
        <f t="shared" si="24"/>
        <v>0</v>
      </c>
      <c r="O379" s="418"/>
      <c r="P379" s="1"/>
    </row>
    <row r="380" spans="1:16" s="416" customFormat="1" ht="11.25" outlineLevel="4">
      <c r="A380" s="411" t="s">
        <v>55</v>
      </c>
      <c r="B380" s="411" t="s">
        <v>63</v>
      </c>
      <c r="C380" s="411" t="s">
        <v>58</v>
      </c>
      <c r="D380" s="411"/>
      <c r="E380" s="3"/>
      <c r="F380" s="412"/>
      <c r="G380" s="412"/>
      <c r="H380" s="413">
        <f t="shared" si="25"/>
        <v>0</v>
      </c>
      <c r="I380" s="412"/>
      <c r="J380" s="412"/>
      <c r="K380" s="413">
        <f t="shared" si="23"/>
        <v>0</v>
      </c>
      <c r="L380" s="412"/>
      <c r="M380" s="412"/>
      <c r="N380" s="414">
        <f t="shared" si="24"/>
        <v>0</v>
      </c>
      <c r="O380" s="418"/>
      <c r="P380" s="1"/>
    </row>
    <row r="381" spans="1:16" ht="11.25" outlineLevel="2">
      <c r="A381" s="373" t="s">
        <v>55</v>
      </c>
      <c r="B381" s="373" t="s">
        <v>63</v>
      </c>
      <c r="C381" s="373" t="s">
        <v>59</v>
      </c>
      <c r="D381" s="373"/>
      <c r="E381" s="375" t="s">
        <v>669</v>
      </c>
      <c r="F381" s="368">
        <f>SUM(F382:F385)</f>
        <v>0</v>
      </c>
      <c r="G381" s="368">
        <f>SUM(G382:G385)</f>
        <v>0</v>
      </c>
      <c r="H381" s="368">
        <f>G381+F381</f>
        <v>0</v>
      </c>
      <c r="I381" s="368">
        <f>SUM(I382:I385)</f>
        <v>0</v>
      </c>
      <c r="J381" s="368">
        <f>SUM(J382:J385)</f>
        <v>0</v>
      </c>
      <c r="K381" s="368">
        <f>J381+I381</f>
        <v>0</v>
      </c>
      <c r="L381" s="368">
        <f>SUM(L382:L385)</f>
        <v>0</v>
      </c>
      <c r="M381" s="368">
        <f>SUM(M382:M385)</f>
        <v>0</v>
      </c>
      <c r="N381" s="409">
        <f>L381+M381</f>
        <v>0</v>
      </c>
      <c r="O381" s="451"/>
      <c r="P381" s="449"/>
    </row>
    <row r="382" spans="1:16" s="416" customFormat="1" ht="11.25" outlineLevel="4">
      <c r="A382" s="411" t="s">
        <v>55</v>
      </c>
      <c r="B382" s="411" t="s">
        <v>63</v>
      </c>
      <c r="C382" s="411" t="s">
        <v>59</v>
      </c>
      <c r="D382" s="411" t="s">
        <v>253</v>
      </c>
      <c r="E382" s="396" t="s">
        <v>670</v>
      </c>
      <c r="F382" s="412"/>
      <c r="G382" s="412"/>
      <c r="H382" s="413">
        <f>F382+G382</f>
        <v>0</v>
      </c>
      <c r="I382" s="412"/>
      <c r="J382" s="412"/>
      <c r="K382" s="413">
        <f>I382+J382</f>
        <v>0</v>
      </c>
      <c r="L382" s="412"/>
      <c r="M382" s="412"/>
      <c r="N382" s="414">
        <f>L382+M382</f>
        <v>0</v>
      </c>
      <c r="O382" s="450"/>
      <c r="P382" s="1"/>
    </row>
    <row r="383" spans="1:16" s="416" customFormat="1" ht="11.25" outlineLevel="4">
      <c r="A383" s="411" t="s">
        <v>55</v>
      </c>
      <c r="B383" s="411" t="s">
        <v>63</v>
      </c>
      <c r="C383" s="411" t="s">
        <v>59</v>
      </c>
      <c r="D383" s="411" t="s">
        <v>255</v>
      </c>
      <c r="E383" s="396" t="s">
        <v>671</v>
      </c>
      <c r="F383" s="412"/>
      <c r="G383" s="412"/>
      <c r="H383" s="413">
        <f>F383+G383</f>
        <v>0</v>
      </c>
      <c r="I383" s="412"/>
      <c r="J383" s="412"/>
      <c r="K383" s="413">
        <f>I383+J383</f>
        <v>0</v>
      </c>
      <c r="L383" s="412"/>
      <c r="M383" s="412"/>
      <c r="N383" s="414">
        <f>L383+M383</f>
        <v>0</v>
      </c>
      <c r="O383" s="452"/>
      <c r="P383" s="1"/>
    </row>
    <row r="384" spans="1:16" s="416" customFormat="1" ht="11.25" outlineLevel="4">
      <c r="A384" s="411" t="s">
        <v>55</v>
      </c>
      <c r="B384" s="411" t="s">
        <v>63</v>
      </c>
      <c r="C384" s="411" t="s">
        <v>59</v>
      </c>
      <c r="D384" s="411" t="s">
        <v>263</v>
      </c>
      <c r="E384" s="396" t="s">
        <v>672</v>
      </c>
      <c r="F384" s="412"/>
      <c r="G384" s="412"/>
      <c r="H384" s="413"/>
      <c r="I384" s="412"/>
      <c r="J384" s="412"/>
      <c r="K384" s="413"/>
      <c r="L384" s="412"/>
      <c r="M384" s="412"/>
      <c r="N384" s="414"/>
      <c r="O384" s="452"/>
      <c r="P384" s="1"/>
    </row>
    <row r="385" spans="1:16" s="416" customFormat="1" ht="11.25" outlineLevel="4">
      <c r="A385" s="411" t="s">
        <v>55</v>
      </c>
      <c r="B385" s="411" t="s">
        <v>63</v>
      </c>
      <c r="C385" s="411" t="s">
        <v>59</v>
      </c>
      <c r="D385" s="411"/>
      <c r="E385" s="3"/>
      <c r="F385" s="412"/>
      <c r="G385" s="412"/>
      <c r="H385" s="413">
        <f>F385+G385</f>
        <v>0</v>
      </c>
      <c r="I385" s="412"/>
      <c r="J385" s="412"/>
      <c r="K385" s="413">
        <f>I385+J385</f>
        <v>0</v>
      </c>
      <c r="L385" s="412"/>
      <c r="M385" s="412"/>
      <c r="N385" s="414">
        <f>L385+M385</f>
        <v>0</v>
      </c>
      <c r="O385" s="403"/>
      <c r="P385" s="1"/>
    </row>
    <row r="386" spans="1:16" ht="11.25" outlineLevel="2">
      <c r="A386" s="373" t="s">
        <v>55</v>
      </c>
      <c r="B386" s="373" t="s">
        <v>63</v>
      </c>
      <c r="C386" s="373" t="s">
        <v>60</v>
      </c>
      <c r="D386" s="373"/>
      <c r="E386" s="375" t="s">
        <v>673</v>
      </c>
      <c r="F386" s="368">
        <f>SUM(F387:F388)</f>
        <v>0</v>
      </c>
      <c r="G386" s="368">
        <f>SUM(G387:G388)</f>
        <v>0</v>
      </c>
      <c r="H386" s="368">
        <f>G386+F386</f>
        <v>0</v>
      </c>
      <c r="I386" s="368">
        <f>SUM(I387:I388)</f>
        <v>0</v>
      </c>
      <c r="J386" s="368">
        <f>SUM(J387:J388)</f>
        <v>0</v>
      </c>
      <c r="K386" s="368">
        <f>J386+I386</f>
        <v>0</v>
      </c>
      <c r="L386" s="368">
        <f>SUM(L387:L388)</f>
        <v>0</v>
      </c>
      <c r="M386" s="368">
        <f>SUM(M387:M388)</f>
        <v>0</v>
      </c>
      <c r="N386" s="409">
        <f t="shared" ref="N386:N437" si="32">L386+M386</f>
        <v>0</v>
      </c>
      <c r="O386" s="451"/>
      <c r="P386" s="449"/>
    </row>
    <row r="387" spans="1:16" s="416" customFormat="1" ht="33.75" customHeight="1" outlineLevel="4">
      <c r="A387" s="411" t="s">
        <v>55</v>
      </c>
      <c r="B387" s="411" t="s">
        <v>63</v>
      </c>
      <c r="C387" s="411" t="s">
        <v>60</v>
      </c>
      <c r="D387" s="411" t="s">
        <v>253</v>
      </c>
      <c r="E387" s="396" t="s">
        <v>674</v>
      </c>
      <c r="F387" s="412"/>
      <c r="G387" s="412"/>
      <c r="H387" s="413">
        <f>F387+G387</f>
        <v>0</v>
      </c>
      <c r="I387" s="412"/>
      <c r="J387" s="412"/>
      <c r="K387" s="413">
        <f>I387+J387</f>
        <v>0</v>
      </c>
      <c r="L387" s="412"/>
      <c r="M387" s="412"/>
      <c r="N387" s="414">
        <f t="shared" si="32"/>
        <v>0</v>
      </c>
      <c r="O387" s="453"/>
      <c r="P387" s="1"/>
    </row>
    <row r="388" spans="1:16" s="416" customFormat="1" ht="11.25" outlineLevel="4">
      <c r="A388" s="411" t="s">
        <v>55</v>
      </c>
      <c r="B388" s="411" t="s">
        <v>63</v>
      </c>
      <c r="C388" s="411" t="s">
        <v>60</v>
      </c>
      <c r="D388" s="411"/>
      <c r="E388" s="3"/>
      <c r="F388" s="412"/>
      <c r="G388" s="412"/>
      <c r="H388" s="413">
        <f>F388+G388</f>
        <v>0</v>
      </c>
      <c r="I388" s="412"/>
      <c r="J388" s="412"/>
      <c r="K388" s="413">
        <f>I388+J388</f>
        <v>0</v>
      </c>
      <c r="L388" s="412"/>
      <c r="M388" s="412"/>
      <c r="N388" s="414">
        <f t="shared" si="32"/>
        <v>0</v>
      </c>
      <c r="O388" s="452"/>
      <c r="P388" s="1"/>
    </row>
    <row r="389" spans="1:16" ht="11.25" outlineLevel="4">
      <c r="A389" s="373" t="s">
        <v>55</v>
      </c>
      <c r="B389" s="373" t="s">
        <v>63</v>
      </c>
      <c r="C389" s="373" t="s">
        <v>61</v>
      </c>
      <c r="D389" s="373"/>
      <c r="E389" s="375" t="s">
        <v>675</v>
      </c>
      <c r="F389" s="368">
        <f>SUM(F390:F391)</f>
        <v>0</v>
      </c>
      <c r="G389" s="368">
        <f>SUM(G390:G391)</f>
        <v>0</v>
      </c>
      <c r="H389" s="368">
        <f>G389+F389</f>
        <v>0</v>
      </c>
      <c r="I389" s="368">
        <f>SUM(I390:I391)</f>
        <v>0</v>
      </c>
      <c r="J389" s="368">
        <f>SUM(J390:J391)</f>
        <v>0</v>
      </c>
      <c r="K389" s="368">
        <f>J389+I389</f>
        <v>0</v>
      </c>
      <c r="L389" s="368">
        <f>SUM(L390:L391)</f>
        <v>0</v>
      </c>
      <c r="M389" s="368">
        <f>SUM(M390:M391)</f>
        <v>0</v>
      </c>
      <c r="N389" s="409">
        <f t="shared" si="32"/>
        <v>0</v>
      </c>
      <c r="O389" s="451"/>
    </row>
    <row r="390" spans="1:16" ht="11.25" outlineLevel="4">
      <c r="A390" s="411" t="s">
        <v>55</v>
      </c>
      <c r="B390" s="411" t="s">
        <v>63</v>
      </c>
      <c r="C390" s="411" t="s">
        <v>61</v>
      </c>
      <c r="D390" s="411" t="s">
        <v>253</v>
      </c>
      <c r="E390" s="396" t="s">
        <v>676</v>
      </c>
      <c r="F390" s="412"/>
      <c r="G390" s="412"/>
      <c r="H390" s="413">
        <f>F390+G390</f>
        <v>0</v>
      </c>
      <c r="I390" s="412"/>
      <c r="J390" s="412"/>
      <c r="K390" s="413">
        <f>I390+J390</f>
        <v>0</v>
      </c>
      <c r="L390" s="412"/>
      <c r="M390" s="412"/>
      <c r="N390" s="414">
        <f t="shared" si="32"/>
        <v>0</v>
      </c>
      <c r="O390" s="453"/>
    </row>
    <row r="391" spans="1:16" ht="11.25" outlineLevel="4">
      <c r="A391" s="411" t="s">
        <v>55</v>
      </c>
      <c r="B391" s="411" t="s">
        <v>63</v>
      </c>
      <c r="C391" s="411" t="s">
        <v>61</v>
      </c>
      <c r="D391" s="411"/>
      <c r="E391" s="396"/>
      <c r="F391" s="412"/>
      <c r="G391" s="412"/>
      <c r="H391" s="413">
        <f>F391+G391</f>
        <v>0</v>
      </c>
      <c r="I391" s="412"/>
      <c r="J391" s="412"/>
      <c r="K391" s="413">
        <f>I391+J391</f>
        <v>0</v>
      </c>
      <c r="L391" s="412"/>
      <c r="M391" s="412"/>
      <c r="N391" s="414">
        <f t="shared" si="32"/>
        <v>0</v>
      </c>
      <c r="O391" s="453"/>
    </row>
    <row r="392" spans="1:16" ht="22.5" outlineLevel="4">
      <c r="A392" s="373" t="s">
        <v>55</v>
      </c>
      <c r="B392" s="373" t="s">
        <v>63</v>
      </c>
      <c r="C392" s="373" t="s">
        <v>62</v>
      </c>
      <c r="D392" s="373"/>
      <c r="E392" s="375" t="s">
        <v>677</v>
      </c>
      <c r="F392" s="368">
        <f>SUM(F393:F394)</f>
        <v>0</v>
      </c>
      <c r="G392" s="368">
        <f>SUM(G393:G394)</f>
        <v>0</v>
      </c>
      <c r="H392" s="368">
        <f>G392+F392</f>
        <v>0</v>
      </c>
      <c r="I392" s="368">
        <f>SUM(I393:I394)</f>
        <v>0</v>
      </c>
      <c r="J392" s="368">
        <f>SUM(J393:J394)</f>
        <v>0</v>
      </c>
      <c r="K392" s="368">
        <f>J392+I392</f>
        <v>0</v>
      </c>
      <c r="L392" s="368">
        <f>SUM(L393:L394)</f>
        <v>0</v>
      </c>
      <c r="M392" s="368">
        <f>SUM(M393:M394)</f>
        <v>0</v>
      </c>
      <c r="N392" s="409">
        <f t="shared" si="32"/>
        <v>0</v>
      </c>
      <c r="O392" s="451"/>
    </row>
    <row r="393" spans="1:16" ht="22.5" outlineLevel="4">
      <c r="A393" s="411" t="s">
        <v>55</v>
      </c>
      <c r="B393" s="411" t="s">
        <v>63</v>
      </c>
      <c r="C393" s="411" t="s">
        <v>62</v>
      </c>
      <c r="D393" s="411" t="s">
        <v>253</v>
      </c>
      <c r="E393" s="396" t="s">
        <v>678</v>
      </c>
      <c r="F393" s="412"/>
      <c r="G393" s="412"/>
      <c r="H393" s="413">
        <f>F393+G393</f>
        <v>0</v>
      </c>
      <c r="I393" s="412"/>
      <c r="J393" s="412"/>
      <c r="K393" s="413">
        <f>I393+J393</f>
        <v>0</v>
      </c>
      <c r="L393" s="412"/>
      <c r="M393" s="412"/>
      <c r="N393" s="414">
        <f t="shared" si="32"/>
        <v>0</v>
      </c>
      <c r="O393" s="453"/>
    </row>
    <row r="394" spans="1:16" ht="12" outlineLevel="4" thickBot="1">
      <c r="A394" s="411" t="s">
        <v>55</v>
      </c>
      <c r="B394" s="411" t="s">
        <v>63</v>
      </c>
      <c r="C394" s="411" t="s">
        <v>62</v>
      </c>
      <c r="D394" s="411"/>
      <c r="E394" s="396"/>
      <c r="F394" s="412"/>
      <c r="G394" s="412"/>
      <c r="H394" s="413">
        <f>F394+G394</f>
        <v>0</v>
      </c>
      <c r="I394" s="412"/>
      <c r="J394" s="412"/>
      <c r="K394" s="413">
        <f>I394+J394</f>
        <v>0</v>
      </c>
      <c r="L394" s="412"/>
      <c r="M394" s="412"/>
      <c r="N394" s="414">
        <f t="shared" si="32"/>
        <v>0</v>
      </c>
      <c r="O394" s="453"/>
    </row>
    <row r="395" spans="1:16" s="454" customFormat="1" ht="12" outlineLevel="2" thickBot="1">
      <c r="A395" s="359" t="s">
        <v>55</v>
      </c>
      <c r="B395" s="359" t="s">
        <v>64</v>
      </c>
      <c r="C395" s="359"/>
      <c r="D395" s="359"/>
      <c r="E395" s="360" t="s">
        <v>679</v>
      </c>
      <c r="F395" s="361">
        <f>F396+F399</f>
        <v>0</v>
      </c>
      <c r="G395" s="361">
        <f>G396+G399</f>
        <v>0</v>
      </c>
      <c r="H395" s="361">
        <f t="shared" si="25"/>
        <v>0</v>
      </c>
      <c r="I395" s="361">
        <f>I396+I399</f>
        <v>0</v>
      </c>
      <c r="J395" s="361">
        <f t="shared" ref="J395" si="33">J396+J399</f>
        <v>0</v>
      </c>
      <c r="K395" s="361">
        <f t="shared" ref="K395" si="34">I395+J395</f>
        <v>0</v>
      </c>
      <c r="L395" s="361">
        <f t="shared" ref="L395:M395" si="35">L396+L399</f>
        <v>0</v>
      </c>
      <c r="M395" s="361">
        <f t="shared" si="35"/>
        <v>0</v>
      </c>
      <c r="N395" s="361">
        <f t="shared" si="32"/>
        <v>0</v>
      </c>
      <c r="O395" s="362"/>
      <c r="P395" s="1"/>
    </row>
    <row r="396" spans="1:16" ht="11.25" outlineLevel="3">
      <c r="A396" s="455" t="s">
        <v>55</v>
      </c>
      <c r="B396" s="455" t="s">
        <v>64</v>
      </c>
      <c r="C396" s="455" t="s">
        <v>53</v>
      </c>
      <c r="D396" s="455"/>
      <c r="E396" s="456" t="s">
        <v>680</v>
      </c>
      <c r="F396" s="457">
        <f>F397</f>
        <v>0</v>
      </c>
      <c r="G396" s="457">
        <f>G397</f>
        <v>0</v>
      </c>
      <c r="H396" s="457">
        <f t="shared" si="25"/>
        <v>0</v>
      </c>
      <c r="I396" s="457">
        <f t="shared" ref="I396:J396" si="36">I397</f>
        <v>0</v>
      </c>
      <c r="J396" s="457">
        <f t="shared" si="36"/>
        <v>0</v>
      </c>
      <c r="K396" s="457">
        <f>I396+J396</f>
        <v>0</v>
      </c>
      <c r="L396" s="457">
        <f>L397</f>
        <v>0</v>
      </c>
      <c r="M396" s="457">
        <f>M397</f>
        <v>0</v>
      </c>
      <c r="N396" s="457">
        <f t="shared" si="32"/>
        <v>0</v>
      </c>
      <c r="O396" s="458"/>
    </row>
    <row r="397" spans="1:16" ht="11.25" outlineLevel="3">
      <c r="A397" s="411" t="s">
        <v>55</v>
      </c>
      <c r="B397" s="411" t="s">
        <v>64</v>
      </c>
      <c r="C397" s="411" t="s">
        <v>53</v>
      </c>
      <c r="D397" s="411"/>
      <c r="E397" s="3" t="s">
        <v>681</v>
      </c>
      <c r="F397" s="459">
        <f>F398</f>
        <v>0</v>
      </c>
      <c r="G397" s="459">
        <f>G398</f>
        <v>0</v>
      </c>
      <c r="H397" s="413">
        <f t="shared" si="25"/>
        <v>0</v>
      </c>
      <c r="I397" s="459">
        <f>I398</f>
        <v>0</v>
      </c>
      <c r="J397" s="459">
        <f>J398</f>
        <v>0</v>
      </c>
      <c r="K397" s="413">
        <f>I397+J397</f>
        <v>0</v>
      </c>
      <c r="L397" s="459">
        <f>L398</f>
        <v>0</v>
      </c>
      <c r="M397" s="459">
        <f>M398</f>
        <v>0</v>
      </c>
      <c r="N397" s="413">
        <f t="shared" si="32"/>
        <v>0</v>
      </c>
      <c r="O397" s="450"/>
    </row>
    <row r="398" spans="1:16" ht="11.25" outlineLevel="3">
      <c r="A398" s="411" t="s">
        <v>55</v>
      </c>
      <c r="B398" s="411" t="s">
        <v>64</v>
      </c>
      <c r="C398" s="411" t="s">
        <v>53</v>
      </c>
      <c r="D398" s="411" t="s">
        <v>253</v>
      </c>
      <c r="E398" s="3" t="s">
        <v>682</v>
      </c>
      <c r="F398" s="412"/>
      <c r="G398" s="412"/>
      <c r="H398" s="413">
        <f t="shared" si="25"/>
        <v>0</v>
      </c>
      <c r="I398" s="412"/>
      <c r="J398" s="412"/>
      <c r="K398" s="413">
        <f>I398+J398</f>
        <v>0</v>
      </c>
      <c r="L398" s="412"/>
      <c r="M398" s="412"/>
      <c r="N398" s="413">
        <f t="shared" si="32"/>
        <v>0</v>
      </c>
      <c r="O398" s="450"/>
    </row>
    <row r="399" spans="1:16" ht="11.25" outlineLevel="3">
      <c r="A399" s="411" t="s">
        <v>55</v>
      </c>
      <c r="B399" s="411" t="s">
        <v>64</v>
      </c>
      <c r="C399" s="411" t="s">
        <v>54</v>
      </c>
      <c r="D399" s="411"/>
      <c r="E399" s="3"/>
      <c r="F399" s="412"/>
      <c r="G399" s="412"/>
      <c r="H399" s="413">
        <f t="shared" si="25"/>
        <v>0</v>
      </c>
      <c r="I399" s="412"/>
      <c r="J399" s="412"/>
      <c r="K399" s="413">
        <f>I399+J399</f>
        <v>0</v>
      </c>
      <c r="L399" s="412"/>
      <c r="M399" s="412"/>
      <c r="N399" s="413">
        <f t="shared" si="32"/>
        <v>0</v>
      </c>
      <c r="O399" s="450"/>
    </row>
    <row r="400" spans="1:16" ht="12" thickBot="1">
      <c r="A400" s="356" t="s">
        <v>56</v>
      </c>
      <c r="B400" s="356"/>
      <c r="C400" s="356"/>
      <c r="D400" s="356"/>
      <c r="E400" s="460" t="s">
        <v>21</v>
      </c>
      <c r="F400" s="461">
        <f>F401+F406+F421+F422+F425+F426+F431</f>
        <v>0</v>
      </c>
      <c r="G400" s="461">
        <f>G401+G406+G421+G422+G425+G426+G431</f>
        <v>0</v>
      </c>
      <c r="H400" s="461">
        <f t="shared" si="25"/>
        <v>0</v>
      </c>
      <c r="I400" s="461">
        <f>I401+I406+I421+I422+I425+I426+I431</f>
        <v>0</v>
      </c>
      <c r="J400" s="461">
        <f>J401+J406+J421+J422+J425+J426+J431</f>
        <v>0</v>
      </c>
      <c r="K400" s="461">
        <f>I400+J400</f>
        <v>0</v>
      </c>
      <c r="L400" s="461">
        <f>L401+L406+L421+L422+L425+L426+L431</f>
        <v>0</v>
      </c>
      <c r="M400" s="461">
        <f>M401+M406+M421+M422+M425+M426+M431</f>
        <v>0</v>
      </c>
      <c r="N400" s="461">
        <f t="shared" si="32"/>
        <v>0</v>
      </c>
      <c r="O400" s="462"/>
    </row>
    <row r="401" spans="1:16" ht="12" outlineLevel="1" thickBot="1">
      <c r="A401" s="359" t="s">
        <v>56</v>
      </c>
      <c r="B401" s="359" t="s">
        <v>53</v>
      </c>
      <c r="C401" s="359"/>
      <c r="D401" s="359"/>
      <c r="E401" s="360" t="s">
        <v>265</v>
      </c>
      <c r="F401" s="361">
        <f>F402+F404</f>
        <v>0</v>
      </c>
      <c r="G401" s="361">
        <f>G402+G404</f>
        <v>0</v>
      </c>
      <c r="H401" s="361">
        <f t="shared" si="25"/>
        <v>0</v>
      </c>
      <c r="I401" s="361">
        <f>I402+I404</f>
        <v>0</v>
      </c>
      <c r="J401" s="361">
        <f>J402+J404</f>
        <v>0</v>
      </c>
      <c r="K401" s="361">
        <f t="shared" si="23"/>
        <v>0</v>
      </c>
      <c r="L401" s="361">
        <f>L402+L404</f>
        <v>0</v>
      </c>
      <c r="M401" s="361">
        <f>M402+M404</f>
        <v>0</v>
      </c>
      <c r="N401" s="381">
        <f t="shared" si="32"/>
        <v>0</v>
      </c>
      <c r="O401" s="382"/>
    </row>
    <row r="402" spans="1:16" ht="11.25" outlineLevel="2">
      <c r="A402" s="373" t="s">
        <v>56</v>
      </c>
      <c r="B402" s="373" t="s">
        <v>53</v>
      </c>
      <c r="C402" s="373" t="s">
        <v>53</v>
      </c>
      <c r="D402" s="373"/>
      <c r="E402" s="375" t="s">
        <v>266</v>
      </c>
      <c r="F402" s="368">
        <f>F403</f>
        <v>0</v>
      </c>
      <c r="G402" s="368">
        <f>G403</f>
        <v>0</v>
      </c>
      <c r="H402" s="368">
        <f t="shared" si="25"/>
        <v>0</v>
      </c>
      <c r="I402" s="368">
        <f>I403</f>
        <v>0</v>
      </c>
      <c r="J402" s="368">
        <f>J403</f>
        <v>0</v>
      </c>
      <c r="K402" s="368">
        <f>I402+J402</f>
        <v>0</v>
      </c>
      <c r="L402" s="368">
        <f>L403</f>
        <v>0</v>
      </c>
      <c r="M402" s="368">
        <f>M403</f>
        <v>0</v>
      </c>
      <c r="N402" s="369">
        <f t="shared" si="32"/>
        <v>0</v>
      </c>
      <c r="O402" s="405"/>
    </row>
    <row r="403" spans="1:16" s="416" customFormat="1" ht="11.25" outlineLevel="4">
      <c r="A403" s="411" t="s">
        <v>56</v>
      </c>
      <c r="B403" s="411" t="s">
        <v>53</v>
      </c>
      <c r="C403" s="411" t="s">
        <v>53</v>
      </c>
      <c r="D403" s="411"/>
      <c r="E403" s="3"/>
      <c r="F403" s="412"/>
      <c r="G403" s="412"/>
      <c r="H403" s="413">
        <f t="shared" si="25"/>
        <v>0</v>
      </c>
      <c r="I403" s="412"/>
      <c r="J403" s="412"/>
      <c r="K403" s="413">
        <f>I403+J403</f>
        <v>0</v>
      </c>
      <c r="L403" s="412"/>
      <c r="M403" s="412"/>
      <c r="N403" s="414">
        <f t="shared" si="32"/>
        <v>0</v>
      </c>
      <c r="O403" s="450"/>
      <c r="P403" s="1"/>
    </row>
    <row r="404" spans="1:16" ht="11.25" outlineLevel="2">
      <c r="A404" s="373" t="s">
        <v>56</v>
      </c>
      <c r="B404" s="373" t="s">
        <v>53</v>
      </c>
      <c r="C404" s="373" t="s">
        <v>54</v>
      </c>
      <c r="D404" s="373"/>
      <c r="E404" s="375" t="s">
        <v>267</v>
      </c>
      <c r="F404" s="368">
        <f>F405</f>
        <v>0</v>
      </c>
      <c r="G404" s="368">
        <f>G405</f>
        <v>0</v>
      </c>
      <c r="H404" s="368">
        <f t="shared" ref="H404:H437" si="37">F404+G404</f>
        <v>0</v>
      </c>
      <c r="I404" s="368">
        <f>I405</f>
        <v>0</v>
      </c>
      <c r="J404" s="368">
        <f>J405</f>
        <v>0</v>
      </c>
      <c r="K404" s="368">
        <f>I404+J404</f>
        <v>0</v>
      </c>
      <c r="L404" s="368">
        <f>L405</f>
        <v>0</v>
      </c>
      <c r="M404" s="368">
        <f>M405</f>
        <v>0</v>
      </c>
      <c r="N404" s="369">
        <f t="shared" si="32"/>
        <v>0</v>
      </c>
      <c r="O404" s="405"/>
    </row>
    <row r="405" spans="1:16" s="416" customFormat="1" ht="12" outlineLevel="4" thickBot="1">
      <c r="A405" s="411" t="s">
        <v>56</v>
      </c>
      <c r="B405" s="411" t="s">
        <v>53</v>
      </c>
      <c r="C405" s="411" t="s">
        <v>54</v>
      </c>
      <c r="D405" s="411"/>
      <c r="E405" s="3"/>
      <c r="F405" s="412"/>
      <c r="G405" s="412"/>
      <c r="H405" s="413">
        <f t="shared" si="37"/>
        <v>0</v>
      </c>
      <c r="I405" s="412"/>
      <c r="J405" s="412"/>
      <c r="K405" s="413">
        <f>I405+J405</f>
        <v>0</v>
      </c>
      <c r="L405" s="412"/>
      <c r="M405" s="412"/>
      <c r="N405" s="414">
        <f t="shared" si="32"/>
        <v>0</v>
      </c>
      <c r="O405" s="450"/>
      <c r="P405" s="1"/>
    </row>
    <row r="406" spans="1:16" ht="12" outlineLevel="1" thickBot="1">
      <c r="A406" s="359" t="s">
        <v>56</v>
      </c>
      <c r="B406" s="359">
        <v>2</v>
      </c>
      <c r="C406" s="359"/>
      <c r="D406" s="359"/>
      <c r="E406" s="360" t="s">
        <v>683</v>
      </c>
      <c r="F406" s="361">
        <f>F407+F409+F411+F413+F415</f>
        <v>0</v>
      </c>
      <c r="G406" s="361">
        <f>G407+G409+G411+G413+G415</f>
        <v>0</v>
      </c>
      <c r="H406" s="361">
        <f t="shared" si="37"/>
        <v>0</v>
      </c>
      <c r="I406" s="361">
        <f>I407+I409+I411+I413+I415</f>
        <v>0</v>
      </c>
      <c r="J406" s="361">
        <f>J407+J409+J411+J413+J415</f>
        <v>0</v>
      </c>
      <c r="K406" s="361">
        <f>I406+J406</f>
        <v>0</v>
      </c>
      <c r="L406" s="361">
        <f>L407+L409+L411+L413+L415</f>
        <v>0</v>
      </c>
      <c r="M406" s="361">
        <f>M407+M409+M411+M413+M415</f>
        <v>0</v>
      </c>
      <c r="N406" s="381">
        <f t="shared" si="32"/>
        <v>0</v>
      </c>
      <c r="O406" s="382"/>
    </row>
    <row r="407" spans="1:16" ht="11.25" outlineLevel="2">
      <c r="A407" s="373" t="s">
        <v>56</v>
      </c>
      <c r="B407" s="373" t="s">
        <v>54</v>
      </c>
      <c r="C407" s="373" t="s">
        <v>53</v>
      </c>
      <c r="D407" s="373"/>
      <c r="E407" s="375" t="s">
        <v>269</v>
      </c>
      <c r="F407" s="368">
        <f>F408</f>
        <v>0</v>
      </c>
      <c r="G407" s="368">
        <f>G408</f>
        <v>0</v>
      </c>
      <c r="H407" s="368">
        <f t="shared" si="37"/>
        <v>0</v>
      </c>
      <c r="I407" s="368">
        <f>I408</f>
        <v>0</v>
      </c>
      <c r="J407" s="368">
        <f>J408</f>
        <v>0</v>
      </c>
      <c r="K407" s="368">
        <f t="shared" ref="K407:K508" si="38">I407+J407</f>
        <v>0</v>
      </c>
      <c r="L407" s="368">
        <f>L408</f>
        <v>0</v>
      </c>
      <c r="M407" s="368">
        <f>M408</f>
        <v>0</v>
      </c>
      <c r="N407" s="369">
        <f t="shared" si="32"/>
        <v>0</v>
      </c>
      <c r="O407" s="405"/>
    </row>
    <row r="408" spans="1:16" s="416" customFormat="1" ht="11.25" outlineLevel="4">
      <c r="A408" s="411" t="s">
        <v>56</v>
      </c>
      <c r="B408" s="411" t="s">
        <v>54</v>
      </c>
      <c r="C408" s="411" t="s">
        <v>53</v>
      </c>
      <c r="D408" s="411"/>
      <c r="E408" s="3"/>
      <c r="F408" s="412"/>
      <c r="G408" s="412"/>
      <c r="H408" s="413">
        <f>F408+G408</f>
        <v>0</v>
      </c>
      <c r="I408" s="412"/>
      <c r="J408" s="412"/>
      <c r="K408" s="413">
        <f>I408+J408</f>
        <v>0</v>
      </c>
      <c r="L408" s="412"/>
      <c r="M408" s="412"/>
      <c r="N408" s="414">
        <f t="shared" si="32"/>
        <v>0</v>
      </c>
      <c r="O408" s="450"/>
      <c r="P408" s="1"/>
    </row>
    <row r="409" spans="1:16" s="371" customFormat="1" ht="11.25" outlineLevel="2">
      <c r="A409" s="373" t="s">
        <v>56</v>
      </c>
      <c r="B409" s="373" t="s">
        <v>54</v>
      </c>
      <c r="C409" s="373" t="s">
        <v>54</v>
      </c>
      <c r="D409" s="373"/>
      <c r="E409" s="375" t="s">
        <v>384</v>
      </c>
      <c r="F409" s="368">
        <f>F410</f>
        <v>0</v>
      </c>
      <c r="G409" s="368">
        <f>G410</f>
        <v>0</v>
      </c>
      <c r="H409" s="368">
        <f t="shared" si="37"/>
        <v>0</v>
      </c>
      <c r="I409" s="368">
        <f>I410</f>
        <v>0</v>
      </c>
      <c r="J409" s="368">
        <f>J410</f>
        <v>0</v>
      </c>
      <c r="K409" s="368">
        <f t="shared" si="38"/>
        <v>0</v>
      </c>
      <c r="L409" s="368">
        <f>L410</f>
        <v>0</v>
      </c>
      <c r="M409" s="368">
        <f>M410</f>
        <v>0</v>
      </c>
      <c r="N409" s="369">
        <f t="shared" si="32"/>
        <v>0</v>
      </c>
      <c r="O409" s="405"/>
      <c r="P409" s="1"/>
    </row>
    <row r="410" spans="1:16" s="416" customFormat="1" ht="11.25" outlineLevel="4">
      <c r="A410" s="411" t="s">
        <v>56</v>
      </c>
      <c r="B410" s="411" t="s">
        <v>54</v>
      </c>
      <c r="C410" s="411" t="s">
        <v>54</v>
      </c>
      <c r="D410" s="411"/>
      <c r="E410" s="3"/>
      <c r="F410" s="412"/>
      <c r="G410" s="412"/>
      <c r="H410" s="413">
        <f>F410+G410</f>
        <v>0</v>
      </c>
      <c r="I410" s="412"/>
      <c r="J410" s="412"/>
      <c r="K410" s="413">
        <f>I410+J410</f>
        <v>0</v>
      </c>
      <c r="L410" s="412"/>
      <c r="M410" s="412"/>
      <c r="N410" s="414">
        <f t="shared" si="32"/>
        <v>0</v>
      </c>
      <c r="O410" s="450"/>
      <c r="P410" s="1"/>
    </row>
    <row r="411" spans="1:16" s="371" customFormat="1" ht="11.25" outlineLevel="2">
      <c r="A411" s="373" t="s">
        <v>56</v>
      </c>
      <c r="B411" s="373" t="s">
        <v>54</v>
      </c>
      <c r="C411" s="373" t="s">
        <v>55</v>
      </c>
      <c r="D411" s="373"/>
      <c r="E411" s="375" t="s">
        <v>429</v>
      </c>
      <c r="F411" s="368">
        <f>F412</f>
        <v>0</v>
      </c>
      <c r="G411" s="368">
        <f>G412</f>
        <v>0</v>
      </c>
      <c r="H411" s="368">
        <f t="shared" si="37"/>
        <v>0</v>
      </c>
      <c r="I411" s="368">
        <f>I412</f>
        <v>0</v>
      </c>
      <c r="J411" s="368">
        <f>J412</f>
        <v>0</v>
      </c>
      <c r="K411" s="368">
        <f t="shared" si="38"/>
        <v>0</v>
      </c>
      <c r="L411" s="368">
        <f>L412</f>
        <v>0</v>
      </c>
      <c r="M411" s="368">
        <f>M412</f>
        <v>0</v>
      </c>
      <c r="N411" s="369">
        <f t="shared" si="32"/>
        <v>0</v>
      </c>
      <c r="O411" s="405"/>
      <c r="P411" s="1"/>
    </row>
    <row r="412" spans="1:16" s="416" customFormat="1" ht="11.25" outlineLevel="4">
      <c r="A412" s="463" t="s">
        <v>56</v>
      </c>
      <c r="B412" s="463" t="s">
        <v>54</v>
      </c>
      <c r="C412" s="463" t="s">
        <v>55</v>
      </c>
      <c r="D412" s="411"/>
      <c r="E412" s="3"/>
      <c r="F412" s="464"/>
      <c r="G412" s="464"/>
      <c r="H412" s="465">
        <f>F412+G412</f>
        <v>0</v>
      </c>
      <c r="I412" s="464"/>
      <c r="J412" s="464"/>
      <c r="K412" s="465">
        <f>I412+J412</f>
        <v>0</v>
      </c>
      <c r="L412" s="464"/>
      <c r="M412" s="464"/>
      <c r="N412" s="466">
        <f t="shared" si="32"/>
        <v>0</v>
      </c>
      <c r="O412" s="467"/>
      <c r="P412" s="1"/>
    </row>
    <row r="413" spans="1:16" ht="11.25" outlineLevel="2">
      <c r="A413" s="364" t="s">
        <v>56</v>
      </c>
      <c r="B413" s="364" t="s">
        <v>54</v>
      </c>
      <c r="C413" s="364" t="s">
        <v>56</v>
      </c>
      <c r="D413" s="373"/>
      <c r="E413" s="375" t="s">
        <v>684</v>
      </c>
      <c r="F413" s="383">
        <f>F414</f>
        <v>0</v>
      </c>
      <c r="G413" s="383">
        <f>G414</f>
        <v>0</v>
      </c>
      <c r="H413" s="383">
        <f t="shared" ref="H413" si="39">F413+G413</f>
        <v>0</v>
      </c>
      <c r="I413" s="383">
        <f>I414</f>
        <v>0</v>
      </c>
      <c r="J413" s="383">
        <f>J414</f>
        <v>0</v>
      </c>
      <c r="K413" s="383">
        <f t="shared" ref="K413" si="40">I413+J413</f>
        <v>0</v>
      </c>
      <c r="L413" s="383">
        <f>L414</f>
        <v>0</v>
      </c>
      <c r="M413" s="383">
        <f>M414</f>
        <v>0</v>
      </c>
      <c r="N413" s="384">
        <f t="shared" si="32"/>
        <v>0</v>
      </c>
      <c r="O413" s="385"/>
    </row>
    <row r="414" spans="1:16" s="416" customFormat="1" ht="11.25" outlineLevel="4">
      <c r="A414" s="463" t="s">
        <v>56</v>
      </c>
      <c r="B414" s="463" t="s">
        <v>54</v>
      </c>
      <c r="C414" s="463" t="s">
        <v>56</v>
      </c>
      <c r="D414" s="463"/>
      <c r="E414" s="3"/>
      <c r="F414" s="412"/>
      <c r="G414" s="412"/>
      <c r="H414" s="413">
        <f>F414+G414</f>
        <v>0</v>
      </c>
      <c r="I414" s="412"/>
      <c r="J414" s="412"/>
      <c r="K414" s="465">
        <f>I414+J414</f>
        <v>0</v>
      </c>
      <c r="L414" s="464"/>
      <c r="M414" s="464"/>
      <c r="N414" s="466">
        <f t="shared" si="32"/>
        <v>0</v>
      </c>
      <c r="O414" s="467"/>
      <c r="P414" s="1"/>
    </row>
    <row r="415" spans="1:16" ht="11.25" outlineLevel="2">
      <c r="A415" s="364" t="s">
        <v>56</v>
      </c>
      <c r="B415" s="364" t="s">
        <v>54</v>
      </c>
      <c r="C415" s="364" t="s">
        <v>57</v>
      </c>
      <c r="D415" s="364"/>
      <c r="E415" s="375" t="s">
        <v>685</v>
      </c>
      <c r="F415" s="368">
        <f>SUM(F416:F420)</f>
        <v>0</v>
      </c>
      <c r="G415" s="368">
        <f>SUM(G416:G420)</f>
        <v>0</v>
      </c>
      <c r="H415" s="368">
        <f>F415+G415</f>
        <v>0</v>
      </c>
      <c r="I415" s="368">
        <f>SUM(I416:I420)</f>
        <v>0</v>
      </c>
      <c r="J415" s="368">
        <f>SUM(J416:J420)</f>
        <v>0</v>
      </c>
      <c r="K415" s="383">
        <f>I415+J415</f>
        <v>0</v>
      </c>
      <c r="L415" s="383">
        <f>SUM(L416:L420)</f>
        <v>0</v>
      </c>
      <c r="M415" s="383">
        <f>SUM(M416:M420)</f>
        <v>0</v>
      </c>
      <c r="N415" s="384">
        <f>L415+M415</f>
        <v>0</v>
      </c>
      <c r="O415" s="390"/>
    </row>
    <row r="416" spans="1:16" s="416" customFormat="1" ht="11.25" outlineLevel="4">
      <c r="A416" s="411" t="s">
        <v>56</v>
      </c>
      <c r="B416" s="411" t="s">
        <v>54</v>
      </c>
      <c r="C416" s="411" t="s">
        <v>57</v>
      </c>
      <c r="D416" s="411" t="s">
        <v>253</v>
      </c>
      <c r="E416" s="396" t="s">
        <v>686</v>
      </c>
      <c r="F416" s="412"/>
      <c r="G416" s="412"/>
      <c r="H416" s="413">
        <f>F416+G416</f>
        <v>0</v>
      </c>
      <c r="I416" s="412"/>
      <c r="J416" s="412"/>
      <c r="K416" s="413">
        <f>I416+J416</f>
        <v>0</v>
      </c>
      <c r="L416" s="412"/>
      <c r="M416" s="412"/>
      <c r="N416" s="414">
        <f t="shared" si="32"/>
        <v>0</v>
      </c>
      <c r="O416" s="450"/>
      <c r="P416" s="1"/>
    </row>
    <row r="417" spans="1:16" s="416" customFormat="1" ht="11.25" outlineLevel="4">
      <c r="A417" s="411" t="s">
        <v>56</v>
      </c>
      <c r="B417" s="411" t="s">
        <v>54</v>
      </c>
      <c r="C417" s="411" t="s">
        <v>57</v>
      </c>
      <c r="D417" s="411" t="s">
        <v>255</v>
      </c>
      <c r="E417" s="396" t="s">
        <v>687</v>
      </c>
      <c r="F417" s="412"/>
      <c r="G417" s="412"/>
      <c r="H417" s="413">
        <f t="shared" ref="H417:H420" si="41">F417+G417</f>
        <v>0</v>
      </c>
      <c r="I417" s="412"/>
      <c r="J417" s="412"/>
      <c r="K417" s="413">
        <f t="shared" ref="K417:K419" si="42">I417+J417</f>
        <v>0</v>
      </c>
      <c r="L417" s="412"/>
      <c r="M417" s="412"/>
      <c r="N417" s="414">
        <f t="shared" si="32"/>
        <v>0</v>
      </c>
      <c r="O417" s="452"/>
      <c r="P417" s="1"/>
    </row>
    <row r="418" spans="1:16" s="416" customFormat="1" ht="11.25" outlineLevel="4">
      <c r="A418" s="411" t="s">
        <v>56</v>
      </c>
      <c r="B418" s="411" t="s">
        <v>54</v>
      </c>
      <c r="C418" s="411" t="s">
        <v>57</v>
      </c>
      <c r="D418" s="411" t="s">
        <v>263</v>
      </c>
      <c r="E418" s="396" t="s">
        <v>688</v>
      </c>
      <c r="F418" s="412"/>
      <c r="G418" s="412"/>
      <c r="H418" s="413">
        <f t="shared" si="41"/>
        <v>0</v>
      </c>
      <c r="I418" s="412"/>
      <c r="J418" s="412"/>
      <c r="K418" s="413">
        <f t="shared" si="42"/>
        <v>0</v>
      </c>
      <c r="L418" s="412"/>
      <c r="M418" s="412"/>
      <c r="N418" s="414">
        <f t="shared" si="32"/>
        <v>0</v>
      </c>
      <c r="O418" s="452"/>
      <c r="P418" s="1"/>
    </row>
    <row r="419" spans="1:16" s="416" customFormat="1" ht="11.25" outlineLevel="4">
      <c r="A419" s="411" t="s">
        <v>56</v>
      </c>
      <c r="B419" s="411" t="s">
        <v>54</v>
      </c>
      <c r="C419" s="411" t="s">
        <v>57</v>
      </c>
      <c r="D419" s="411" t="s">
        <v>272</v>
      </c>
      <c r="E419" s="396" t="s">
        <v>689</v>
      </c>
      <c r="F419" s="412"/>
      <c r="G419" s="412"/>
      <c r="H419" s="413">
        <f t="shared" si="41"/>
        <v>0</v>
      </c>
      <c r="I419" s="412"/>
      <c r="J419" s="412"/>
      <c r="K419" s="413">
        <f t="shared" si="42"/>
        <v>0</v>
      </c>
      <c r="L419" s="412"/>
      <c r="M419" s="412"/>
      <c r="N419" s="414">
        <f t="shared" si="32"/>
        <v>0</v>
      </c>
      <c r="O419" s="452"/>
      <c r="P419" s="1"/>
    </row>
    <row r="420" spans="1:16" s="416" customFormat="1" ht="12" outlineLevel="4" thickBot="1">
      <c r="A420" s="411" t="s">
        <v>56</v>
      </c>
      <c r="B420" s="411" t="s">
        <v>54</v>
      </c>
      <c r="C420" s="411" t="s">
        <v>57</v>
      </c>
      <c r="D420" s="411"/>
      <c r="E420" s="3"/>
      <c r="F420" s="412"/>
      <c r="G420" s="412"/>
      <c r="H420" s="413">
        <f t="shared" si="41"/>
        <v>0</v>
      </c>
      <c r="I420" s="412"/>
      <c r="J420" s="412"/>
      <c r="K420" s="413">
        <f>I420+J420</f>
        <v>0</v>
      </c>
      <c r="L420" s="412"/>
      <c r="M420" s="412"/>
      <c r="N420" s="414">
        <f t="shared" si="32"/>
        <v>0</v>
      </c>
      <c r="O420" s="468"/>
      <c r="P420" s="1"/>
    </row>
    <row r="421" spans="1:16" ht="12" outlineLevel="1" thickBot="1">
      <c r="A421" s="359" t="s">
        <v>56</v>
      </c>
      <c r="B421" s="359" t="s">
        <v>55</v>
      </c>
      <c r="C421" s="359"/>
      <c r="D421" s="359"/>
      <c r="E421" s="360" t="s">
        <v>690</v>
      </c>
      <c r="F421" s="430"/>
      <c r="G421" s="430"/>
      <c r="H421" s="361">
        <f>F421+G421</f>
        <v>0</v>
      </c>
      <c r="I421" s="431"/>
      <c r="J421" s="431"/>
      <c r="K421" s="361">
        <f>I421+J421</f>
        <v>0</v>
      </c>
      <c r="L421" s="431"/>
      <c r="M421" s="431"/>
      <c r="N421" s="381">
        <f t="shared" si="32"/>
        <v>0</v>
      </c>
      <c r="O421" s="362"/>
    </row>
    <row r="422" spans="1:16" ht="12" outlineLevel="1" thickBot="1">
      <c r="A422" s="359" t="s">
        <v>56</v>
      </c>
      <c r="B422" s="359" t="s">
        <v>56</v>
      </c>
      <c r="C422" s="359"/>
      <c r="D422" s="359"/>
      <c r="E422" s="360" t="s">
        <v>691</v>
      </c>
      <c r="F422" s="361">
        <f>F423</f>
        <v>0</v>
      </c>
      <c r="G422" s="361">
        <f t="shared" ref="G422:M422" si="43">G423</f>
        <v>0</v>
      </c>
      <c r="H422" s="361">
        <f t="shared" si="37"/>
        <v>0</v>
      </c>
      <c r="I422" s="361">
        <f t="shared" si="43"/>
        <v>0</v>
      </c>
      <c r="J422" s="361">
        <f t="shared" si="43"/>
        <v>0</v>
      </c>
      <c r="K422" s="361">
        <f t="shared" si="38"/>
        <v>0</v>
      </c>
      <c r="L422" s="361">
        <f t="shared" si="43"/>
        <v>0</v>
      </c>
      <c r="M422" s="361">
        <f t="shared" si="43"/>
        <v>0</v>
      </c>
      <c r="N422" s="381">
        <f t="shared" si="32"/>
        <v>0</v>
      </c>
      <c r="O422" s="382"/>
    </row>
    <row r="423" spans="1:16" ht="11.25" outlineLevel="2">
      <c r="A423" s="469" t="s">
        <v>56</v>
      </c>
      <c r="B423" s="469" t="s">
        <v>56</v>
      </c>
      <c r="C423" s="469" t="s">
        <v>53</v>
      </c>
      <c r="D423" s="469"/>
      <c r="E423" s="375" t="s">
        <v>691</v>
      </c>
      <c r="F423" s="470">
        <f>SUM(F424:F424)</f>
        <v>0</v>
      </c>
      <c r="G423" s="470">
        <f>SUM(G424:G424)</f>
        <v>0</v>
      </c>
      <c r="H423" s="470">
        <f>G423+F423</f>
        <v>0</v>
      </c>
      <c r="I423" s="470">
        <f>SUM(I424:I424)</f>
        <v>0</v>
      </c>
      <c r="J423" s="470">
        <f>SUM(J424:J424)</f>
        <v>0</v>
      </c>
      <c r="K423" s="470">
        <f>J423+I423</f>
        <v>0</v>
      </c>
      <c r="L423" s="470">
        <f>SUM(L424:L424)</f>
        <v>0</v>
      </c>
      <c r="M423" s="470">
        <f>SUM(M424:M424)</f>
        <v>0</v>
      </c>
      <c r="N423" s="471">
        <f>L423+M423</f>
        <v>0</v>
      </c>
      <c r="O423" s="395"/>
    </row>
    <row r="424" spans="1:16" s="416" customFormat="1" ht="12" outlineLevel="4" thickBot="1">
      <c r="A424" s="411" t="s">
        <v>56</v>
      </c>
      <c r="B424" s="411" t="s">
        <v>56</v>
      </c>
      <c r="C424" s="411" t="s">
        <v>53</v>
      </c>
      <c r="D424" s="411"/>
      <c r="E424" s="3"/>
      <c r="F424" s="412"/>
      <c r="G424" s="412"/>
      <c r="H424" s="413">
        <f>F424+G424</f>
        <v>0</v>
      </c>
      <c r="I424" s="412"/>
      <c r="J424" s="412"/>
      <c r="K424" s="413">
        <f t="shared" ref="K424" si="44">I424+J424</f>
        <v>0</v>
      </c>
      <c r="L424" s="412"/>
      <c r="M424" s="412"/>
      <c r="N424" s="414">
        <f t="shared" ref="N424" si="45">L424+M424</f>
        <v>0</v>
      </c>
      <c r="O424" s="472"/>
      <c r="P424" s="1"/>
    </row>
    <row r="425" spans="1:16" ht="12.75" outlineLevel="4" thickTop="1" thickBot="1">
      <c r="A425" s="359" t="s">
        <v>56</v>
      </c>
      <c r="B425" s="359" t="s">
        <v>57</v>
      </c>
      <c r="C425" s="359"/>
      <c r="D425" s="359"/>
      <c r="E425" s="360" t="s">
        <v>692</v>
      </c>
      <c r="F425" s="361"/>
      <c r="G425" s="361"/>
      <c r="H425" s="361">
        <f>F425+G425</f>
        <v>0</v>
      </c>
      <c r="I425" s="361"/>
      <c r="J425" s="361"/>
      <c r="K425" s="361">
        <f>I425+J425</f>
        <v>0</v>
      </c>
      <c r="L425" s="361"/>
      <c r="M425" s="361"/>
      <c r="N425" s="381">
        <f>L425+M425</f>
        <v>0</v>
      </c>
      <c r="O425" s="382"/>
    </row>
    <row r="426" spans="1:16" ht="12" outlineLevel="1" thickBot="1">
      <c r="A426" s="359" t="s">
        <v>56</v>
      </c>
      <c r="B426" s="359" t="s">
        <v>58</v>
      </c>
      <c r="C426" s="359"/>
      <c r="D426" s="359"/>
      <c r="E426" s="360" t="s">
        <v>693</v>
      </c>
      <c r="F426" s="430">
        <f>F427</f>
        <v>0</v>
      </c>
      <c r="G426" s="430">
        <f>G427</f>
        <v>0</v>
      </c>
      <c r="H426" s="430">
        <f>F426+G426</f>
        <v>0</v>
      </c>
      <c r="I426" s="430">
        <f>I427</f>
        <v>0</v>
      </c>
      <c r="J426" s="430">
        <f>J427</f>
        <v>0</v>
      </c>
      <c r="K426" s="430">
        <f>I426+J426</f>
        <v>0</v>
      </c>
      <c r="L426" s="430">
        <f>L427</f>
        <v>0</v>
      </c>
      <c r="M426" s="430">
        <f>M427</f>
        <v>0</v>
      </c>
      <c r="N426" s="473">
        <f>L426+M426</f>
        <v>0</v>
      </c>
      <c r="O426" s="382"/>
    </row>
    <row r="427" spans="1:16" ht="11.25" outlineLevel="2">
      <c r="A427" s="469" t="s">
        <v>56</v>
      </c>
      <c r="B427" s="469" t="s">
        <v>58</v>
      </c>
      <c r="C427" s="469" t="s">
        <v>53</v>
      </c>
      <c r="D427" s="469"/>
      <c r="E427" s="375" t="s">
        <v>693</v>
      </c>
      <c r="F427" s="470">
        <f>SUM(F428:F430)</f>
        <v>0</v>
      </c>
      <c r="G427" s="470">
        <f>SUM(G428:G430)</f>
        <v>0</v>
      </c>
      <c r="H427" s="470">
        <f>G427+F427</f>
        <v>0</v>
      </c>
      <c r="I427" s="470">
        <f>SUM(I428:I430)</f>
        <v>0</v>
      </c>
      <c r="J427" s="470">
        <f>SUM(J428:J430)</f>
        <v>0</v>
      </c>
      <c r="K427" s="470">
        <f>J427+I427</f>
        <v>0</v>
      </c>
      <c r="L427" s="470">
        <f>SUM(L428:L430)</f>
        <v>0</v>
      </c>
      <c r="M427" s="470">
        <f>SUM(M428:M430)</f>
        <v>0</v>
      </c>
      <c r="N427" s="471">
        <f>L427+M427</f>
        <v>0</v>
      </c>
      <c r="O427" s="395"/>
    </row>
    <row r="428" spans="1:16" s="416" customFormat="1" ht="22.5" outlineLevel="4">
      <c r="A428" s="474" t="s">
        <v>56</v>
      </c>
      <c r="B428" s="474" t="s">
        <v>58</v>
      </c>
      <c r="C428" s="474" t="s">
        <v>53</v>
      </c>
      <c r="D428" s="474" t="s">
        <v>253</v>
      </c>
      <c r="E428" s="396" t="s">
        <v>694</v>
      </c>
      <c r="F428" s="475"/>
      <c r="G428" s="475"/>
      <c r="H428" s="476">
        <f t="shared" ref="H428" si="46">F428+G428</f>
        <v>0</v>
      </c>
      <c r="I428" s="475"/>
      <c r="J428" s="475"/>
      <c r="K428" s="476">
        <f t="shared" ref="K428:K429" si="47">I428+J428</f>
        <v>0</v>
      </c>
      <c r="L428" s="475"/>
      <c r="M428" s="475"/>
      <c r="N428" s="477">
        <f t="shared" ref="N428:N429" si="48">L428+M428</f>
        <v>0</v>
      </c>
      <c r="O428" s="452"/>
      <c r="P428" s="1"/>
    </row>
    <row r="429" spans="1:16" s="416" customFormat="1" ht="22.5" outlineLevel="4">
      <c r="A429" s="411" t="s">
        <v>56</v>
      </c>
      <c r="B429" s="411" t="s">
        <v>58</v>
      </c>
      <c r="C429" s="411" t="s">
        <v>53</v>
      </c>
      <c r="D429" s="411" t="s">
        <v>255</v>
      </c>
      <c r="E429" s="396" t="s">
        <v>695</v>
      </c>
      <c r="F429" s="412"/>
      <c r="G429" s="412"/>
      <c r="H429" s="413">
        <f>F429+G429</f>
        <v>0</v>
      </c>
      <c r="I429" s="412"/>
      <c r="J429" s="412"/>
      <c r="K429" s="413">
        <f t="shared" si="47"/>
        <v>0</v>
      </c>
      <c r="L429" s="412"/>
      <c r="M429" s="412"/>
      <c r="N429" s="414">
        <f t="shared" si="48"/>
        <v>0</v>
      </c>
      <c r="O429" s="417"/>
      <c r="P429" s="1"/>
    </row>
    <row r="430" spans="1:16" s="416" customFormat="1" ht="12" outlineLevel="4" thickBot="1">
      <c r="A430" s="411" t="s">
        <v>56</v>
      </c>
      <c r="B430" s="411" t="s">
        <v>58</v>
      </c>
      <c r="C430" s="411" t="s">
        <v>53</v>
      </c>
      <c r="D430" s="411"/>
      <c r="E430" s="3"/>
      <c r="F430" s="412"/>
      <c r="G430" s="412"/>
      <c r="H430" s="413">
        <f t="shared" si="37"/>
        <v>0</v>
      </c>
      <c r="I430" s="412"/>
      <c r="J430" s="412"/>
      <c r="K430" s="413">
        <f t="shared" si="38"/>
        <v>0</v>
      </c>
      <c r="L430" s="412"/>
      <c r="M430" s="412"/>
      <c r="N430" s="414">
        <f t="shared" si="32"/>
        <v>0</v>
      </c>
      <c r="O430" s="452"/>
      <c r="P430" s="1"/>
    </row>
    <row r="431" spans="1:16" ht="12" outlineLevel="1" thickBot="1">
      <c r="A431" s="359" t="s">
        <v>56</v>
      </c>
      <c r="B431" s="359" t="s">
        <v>59</v>
      </c>
      <c r="C431" s="359"/>
      <c r="D431" s="359"/>
      <c r="E431" s="360" t="s">
        <v>696</v>
      </c>
      <c r="F431" s="430"/>
      <c r="G431" s="430"/>
      <c r="H431" s="361">
        <f t="shared" si="37"/>
        <v>0</v>
      </c>
      <c r="I431" s="431"/>
      <c r="J431" s="431"/>
      <c r="K431" s="361">
        <f t="shared" si="38"/>
        <v>0</v>
      </c>
      <c r="L431" s="431"/>
      <c r="M431" s="431"/>
      <c r="N431" s="381">
        <f t="shared" si="32"/>
        <v>0</v>
      </c>
      <c r="O431" s="478"/>
    </row>
    <row r="432" spans="1:16" ht="12.75" thickTop="1" thickBot="1">
      <c r="A432" s="357" t="s">
        <v>57</v>
      </c>
      <c r="B432" s="357"/>
      <c r="C432" s="357"/>
      <c r="D432" s="357"/>
      <c r="E432" s="394" t="s">
        <v>697</v>
      </c>
      <c r="F432" s="392">
        <v>0</v>
      </c>
      <c r="G432" s="392">
        <v>0</v>
      </c>
      <c r="H432" s="479">
        <f>+G432+F432</f>
        <v>0</v>
      </c>
      <c r="I432" s="392">
        <v>0</v>
      </c>
      <c r="J432" s="392">
        <v>0</v>
      </c>
      <c r="K432" s="358">
        <f>I432+J432</f>
        <v>0</v>
      </c>
      <c r="L432" s="392">
        <v>0</v>
      </c>
      <c r="M432" s="392">
        <v>0</v>
      </c>
      <c r="N432" s="358">
        <f t="shared" si="32"/>
        <v>0</v>
      </c>
      <c r="O432" s="393"/>
    </row>
    <row r="433" spans="1:16" ht="12" thickBot="1">
      <c r="A433" s="480" t="s">
        <v>58</v>
      </c>
      <c r="B433" s="480"/>
      <c r="C433" s="480"/>
      <c r="D433" s="480"/>
      <c r="E433" s="481" t="s">
        <v>698</v>
      </c>
      <c r="F433" s="482">
        <f>(F434+F452+F458)</f>
        <v>0</v>
      </c>
      <c r="G433" s="482">
        <f t="shared" ref="G433:M433" si="49">(G434+G452+G458)</f>
        <v>0</v>
      </c>
      <c r="H433" s="482">
        <f>G433+F433</f>
        <v>0</v>
      </c>
      <c r="I433" s="482">
        <f t="shared" si="49"/>
        <v>0</v>
      </c>
      <c r="J433" s="482">
        <f t="shared" si="49"/>
        <v>0</v>
      </c>
      <c r="K433" s="482">
        <f>J433+I433</f>
        <v>0</v>
      </c>
      <c r="L433" s="482">
        <f t="shared" si="49"/>
        <v>0</v>
      </c>
      <c r="M433" s="482">
        <f t="shared" si="49"/>
        <v>0</v>
      </c>
      <c r="N433" s="483">
        <f t="shared" si="32"/>
        <v>0</v>
      </c>
      <c r="O433" s="484"/>
    </row>
    <row r="434" spans="1:16" ht="12" outlineLevel="1" thickBot="1">
      <c r="A434" s="359" t="s">
        <v>58</v>
      </c>
      <c r="B434" s="359" t="s">
        <v>53</v>
      </c>
      <c r="C434" s="359"/>
      <c r="D434" s="359"/>
      <c r="E434" s="360" t="s">
        <v>699</v>
      </c>
      <c r="F434" s="361">
        <f>+SUM(F435:F438)</f>
        <v>0</v>
      </c>
      <c r="G434" s="361">
        <f>+SUM(G435:G438)</f>
        <v>0</v>
      </c>
      <c r="H434" s="361">
        <f>F434+G434</f>
        <v>0</v>
      </c>
      <c r="I434" s="361">
        <f>+SUM(I435:I438)</f>
        <v>0</v>
      </c>
      <c r="J434" s="361">
        <f>+SUM(J435:J438)</f>
        <v>0</v>
      </c>
      <c r="K434" s="361">
        <f>I434+J434</f>
        <v>0</v>
      </c>
      <c r="L434" s="361">
        <f>+SUM(L435:L438)</f>
        <v>0</v>
      </c>
      <c r="M434" s="361">
        <f>+SUM(M435:M438)</f>
        <v>0</v>
      </c>
      <c r="N434" s="381">
        <f>L434+M434</f>
        <v>0</v>
      </c>
      <c r="O434" s="382"/>
    </row>
    <row r="435" spans="1:16" ht="11.25" outlineLevel="2">
      <c r="A435" s="373" t="s">
        <v>58</v>
      </c>
      <c r="B435" s="373" t="s">
        <v>53</v>
      </c>
      <c r="C435" s="373" t="s">
        <v>53</v>
      </c>
      <c r="D435" s="373"/>
      <c r="E435" s="375" t="s">
        <v>269</v>
      </c>
      <c r="F435" s="376"/>
      <c r="G435" s="376"/>
      <c r="H435" s="368">
        <f t="shared" si="37"/>
        <v>0</v>
      </c>
      <c r="I435" s="378"/>
      <c r="J435" s="378"/>
      <c r="K435" s="368">
        <f t="shared" si="38"/>
        <v>0</v>
      </c>
      <c r="L435" s="378"/>
      <c r="M435" s="378"/>
      <c r="N435" s="369">
        <f t="shared" si="32"/>
        <v>0</v>
      </c>
      <c r="O435" s="405"/>
    </row>
    <row r="436" spans="1:16" ht="11.25" outlineLevel="2">
      <c r="A436" s="373" t="s">
        <v>58</v>
      </c>
      <c r="B436" s="373" t="s">
        <v>53</v>
      </c>
      <c r="C436" s="373" t="s">
        <v>54</v>
      </c>
      <c r="D436" s="373"/>
      <c r="E436" s="375" t="s">
        <v>700</v>
      </c>
      <c r="F436" s="376"/>
      <c r="G436" s="376"/>
      <c r="H436" s="368">
        <f t="shared" si="37"/>
        <v>0</v>
      </c>
      <c r="I436" s="378"/>
      <c r="J436" s="378"/>
      <c r="K436" s="368">
        <f t="shared" si="38"/>
        <v>0</v>
      </c>
      <c r="L436" s="378"/>
      <c r="M436" s="378"/>
      <c r="N436" s="369">
        <f t="shared" si="32"/>
        <v>0</v>
      </c>
      <c r="O436" s="405"/>
    </row>
    <row r="437" spans="1:16" ht="11.25" outlineLevel="2">
      <c r="A437" s="373" t="s">
        <v>58</v>
      </c>
      <c r="B437" s="373" t="s">
        <v>53</v>
      </c>
      <c r="C437" s="373" t="s">
        <v>55</v>
      </c>
      <c r="D437" s="373"/>
      <c r="E437" s="375" t="s">
        <v>684</v>
      </c>
      <c r="F437" s="376"/>
      <c r="G437" s="376"/>
      <c r="H437" s="368">
        <f t="shared" si="37"/>
        <v>0</v>
      </c>
      <c r="I437" s="378"/>
      <c r="J437" s="378"/>
      <c r="K437" s="368">
        <f t="shared" si="38"/>
        <v>0</v>
      </c>
      <c r="L437" s="378"/>
      <c r="M437" s="378"/>
      <c r="N437" s="369">
        <f t="shared" si="32"/>
        <v>0</v>
      </c>
      <c r="O437" s="405"/>
    </row>
    <row r="438" spans="1:16" ht="11.25" outlineLevel="2">
      <c r="A438" s="373" t="s">
        <v>58</v>
      </c>
      <c r="B438" s="373" t="s">
        <v>53</v>
      </c>
      <c r="C438" s="373" t="s">
        <v>56</v>
      </c>
      <c r="D438" s="373"/>
      <c r="E438" s="375" t="s">
        <v>701</v>
      </c>
      <c r="F438" s="368">
        <f>SUM(F439:F451)</f>
        <v>0</v>
      </c>
      <c r="G438" s="368">
        <f>SUM(G439:G451)</f>
        <v>0</v>
      </c>
      <c r="H438" s="368">
        <f>F438+G438</f>
        <v>0</v>
      </c>
      <c r="I438" s="485">
        <f>SUM(I439:I451)</f>
        <v>0</v>
      </c>
      <c r="J438" s="485">
        <f>SUM(J439:J451)</f>
        <v>0</v>
      </c>
      <c r="K438" s="368">
        <f t="shared" si="38"/>
        <v>0</v>
      </c>
      <c r="L438" s="485">
        <f>SUM(L439:L451)</f>
        <v>0</v>
      </c>
      <c r="M438" s="485">
        <f>SUM(M439:M451)</f>
        <v>0</v>
      </c>
      <c r="N438" s="369">
        <f>L438+M438</f>
        <v>0</v>
      </c>
      <c r="O438" s="405"/>
    </row>
    <row r="439" spans="1:16" s="401" customFormat="1" ht="11.25" outlineLevel="4">
      <c r="A439" s="146" t="s">
        <v>58</v>
      </c>
      <c r="B439" s="146" t="s">
        <v>53</v>
      </c>
      <c r="C439" s="146" t="s">
        <v>56</v>
      </c>
      <c r="D439" s="154" t="s">
        <v>253</v>
      </c>
      <c r="E439" s="396" t="s">
        <v>702</v>
      </c>
      <c r="F439" s="486"/>
      <c r="G439" s="486"/>
      <c r="H439" s="487">
        <f>F439+G439</f>
        <v>0</v>
      </c>
      <c r="I439" s="486"/>
      <c r="J439" s="486"/>
      <c r="K439" s="487">
        <f t="shared" si="38"/>
        <v>0</v>
      </c>
      <c r="L439" s="486"/>
      <c r="M439" s="486"/>
      <c r="N439" s="487">
        <f t="shared" ref="N439:N451" si="50">L439+M439</f>
        <v>0</v>
      </c>
      <c r="O439" s="13"/>
      <c r="P439" s="400"/>
    </row>
    <row r="440" spans="1:16" s="401" customFormat="1" ht="11.25" outlineLevel="4">
      <c r="A440" s="402" t="s">
        <v>58</v>
      </c>
      <c r="B440" s="402" t="s">
        <v>53</v>
      </c>
      <c r="C440" s="402" t="s">
        <v>56</v>
      </c>
      <c r="D440" s="146" t="s">
        <v>255</v>
      </c>
      <c r="E440" s="396" t="s">
        <v>703</v>
      </c>
      <c r="F440" s="486"/>
      <c r="G440" s="486"/>
      <c r="H440" s="487">
        <f>F440+G440</f>
        <v>0</v>
      </c>
      <c r="I440" s="486"/>
      <c r="J440" s="486"/>
      <c r="K440" s="487">
        <f t="shared" si="38"/>
        <v>0</v>
      </c>
      <c r="L440" s="486"/>
      <c r="M440" s="486"/>
      <c r="N440" s="487">
        <f t="shared" si="50"/>
        <v>0</v>
      </c>
      <c r="O440" s="417"/>
      <c r="P440" s="400"/>
    </row>
    <row r="441" spans="1:16" s="401" customFormat="1" ht="11.25" outlineLevel="4">
      <c r="A441" s="402" t="s">
        <v>58</v>
      </c>
      <c r="B441" s="402" t="s">
        <v>53</v>
      </c>
      <c r="C441" s="402" t="s">
        <v>56</v>
      </c>
      <c r="D441" s="146" t="s">
        <v>263</v>
      </c>
      <c r="E441" s="396" t="s">
        <v>704</v>
      </c>
      <c r="F441" s="486"/>
      <c r="G441" s="486"/>
      <c r="H441" s="487">
        <f>F441+G441</f>
        <v>0</v>
      </c>
      <c r="I441" s="486"/>
      <c r="J441" s="486"/>
      <c r="K441" s="487">
        <f t="shared" si="38"/>
        <v>0</v>
      </c>
      <c r="L441" s="486"/>
      <c r="M441" s="486"/>
      <c r="N441" s="487">
        <f t="shared" si="50"/>
        <v>0</v>
      </c>
      <c r="O441" s="417"/>
      <c r="P441" s="400"/>
    </row>
    <row r="442" spans="1:16" s="401" customFormat="1" ht="11.25" outlineLevel="4">
      <c r="A442" s="146" t="s">
        <v>58</v>
      </c>
      <c r="B442" s="146" t="s">
        <v>53</v>
      </c>
      <c r="C442" s="146" t="s">
        <v>56</v>
      </c>
      <c r="D442" s="154" t="s">
        <v>272</v>
      </c>
      <c r="E442" s="396" t="s">
        <v>705</v>
      </c>
      <c r="F442" s="486"/>
      <c r="G442" s="486"/>
      <c r="H442" s="487">
        <f t="shared" ref="H442:H451" si="51">F442+G442</f>
        <v>0</v>
      </c>
      <c r="I442" s="486"/>
      <c r="J442" s="486"/>
      <c r="K442" s="487">
        <f t="shared" si="38"/>
        <v>0</v>
      </c>
      <c r="L442" s="486"/>
      <c r="M442" s="486"/>
      <c r="N442" s="487">
        <f t="shared" si="50"/>
        <v>0</v>
      </c>
      <c r="O442" s="417"/>
      <c r="P442" s="400"/>
    </row>
    <row r="443" spans="1:16" s="401" customFormat="1" ht="11.25" outlineLevel="4">
      <c r="A443" s="402" t="s">
        <v>58</v>
      </c>
      <c r="B443" s="402" t="s">
        <v>53</v>
      </c>
      <c r="C443" s="402" t="s">
        <v>56</v>
      </c>
      <c r="D443" s="146" t="s">
        <v>387</v>
      </c>
      <c r="E443" s="396" t="s">
        <v>706</v>
      </c>
      <c r="F443" s="486"/>
      <c r="G443" s="486"/>
      <c r="H443" s="487">
        <f t="shared" si="51"/>
        <v>0</v>
      </c>
      <c r="I443" s="486"/>
      <c r="J443" s="486"/>
      <c r="K443" s="487">
        <f t="shared" si="38"/>
        <v>0</v>
      </c>
      <c r="L443" s="486"/>
      <c r="M443" s="486"/>
      <c r="N443" s="487">
        <f t="shared" si="50"/>
        <v>0</v>
      </c>
      <c r="O443" s="417"/>
      <c r="P443" s="400"/>
    </row>
    <row r="444" spans="1:16" s="401" customFormat="1" ht="22.5" outlineLevel="4">
      <c r="A444" s="146" t="s">
        <v>58</v>
      </c>
      <c r="B444" s="146" t="s">
        <v>53</v>
      </c>
      <c r="C444" s="146" t="s">
        <v>56</v>
      </c>
      <c r="D444" s="146" t="s">
        <v>274</v>
      </c>
      <c r="E444" s="396" t="s">
        <v>707</v>
      </c>
      <c r="F444" s="486"/>
      <c r="G444" s="486"/>
      <c r="H444" s="487">
        <f t="shared" si="51"/>
        <v>0</v>
      </c>
      <c r="I444" s="486"/>
      <c r="J444" s="486"/>
      <c r="K444" s="487">
        <f t="shared" si="38"/>
        <v>0</v>
      </c>
      <c r="L444" s="486"/>
      <c r="M444" s="486"/>
      <c r="N444" s="487">
        <f t="shared" si="50"/>
        <v>0</v>
      </c>
      <c r="O444" s="417"/>
      <c r="P444" s="400"/>
    </row>
    <row r="445" spans="1:16" s="401" customFormat="1" ht="11.25" outlineLevel="4">
      <c r="A445" s="146" t="s">
        <v>58</v>
      </c>
      <c r="B445" s="146" t="s">
        <v>53</v>
      </c>
      <c r="C445" s="146" t="s">
        <v>56</v>
      </c>
      <c r="D445" s="154" t="s">
        <v>276</v>
      </c>
      <c r="E445" s="396" t="s">
        <v>708</v>
      </c>
      <c r="F445" s="486"/>
      <c r="G445" s="486"/>
      <c r="H445" s="487">
        <f t="shared" si="51"/>
        <v>0</v>
      </c>
      <c r="I445" s="486"/>
      <c r="J445" s="486"/>
      <c r="K445" s="487">
        <f>I445+J445</f>
        <v>0</v>
      </c>
      <c r="L445" s="486"/>
      <c r="M445" s="486"/>
      <c r="N445" s="487">
        <f t="shared" si="50"/>
        <v>0</v>
      </c>
      <c r="O445" s="417"/>
      <c r="P445" s="400"/>
    </row>
    <row r="446" spans="1:16" s="401" customFormat="1" ht="11.25" outlineLevel="4">
      <c r="A446" s="146" t="s">
        <v>58</v>
      </c>
      <c r="B446" s="146" t="s">
        <v>53</v>
      </c>
      <c r="C446" s="146" t="s">
        <v>56</v>
      </c>
      <c r="D446" s="154" t="s">
        <v>278</v>
      </c>
      <c r="E446" s="396" t="s">
        <v>709</v>
      </c>
      <c r="F446" s="486"/>
      <c r="G446" s="486"/>
      <c r="H446" s="487">
        <f t="shared" si="51"/>
        <v>0</v>
      </c>
      <c r="I446" s="486"/>
      <c r="J446" s="486"/>
      <c r="K446" s="487">
        <f t="shared" si="38"/>
        <v>0</v>
      </c>
      <c r="L446" s="486"/>
      <c r="M446" s="486"/>
      <c r="N446" s="487">
        <f t="shared" si="50"/>
        <v>0</v>
      </c>
      <c r="O446" s="417"/>
      <c r="P446" s="400"/>
    </row>
    <row r="447" spans="1:16" s="401" customFormat="1" ht="11.25" outlineLevel="4">
      <c r="A447" s="146" t="s">
        <v>58</v>
      </c>
      <c r="B447" s="146" t="s">
        <v>53</v>
      </c>
      <c r="C447" s="146" t="s">
        <v>56</v>
      </c>
      <c r="D447" s="154" t="s">
        <v>280</v>
      </c>
      <c r="E447" s="396" t="s">
        <v>710</v>
      </c>
      <c r="F447" s="486"/>
      <c r="G447" s="486"/>
      <c r="H447" s="487">
        <f t="shared" si="51"/>
        <v>0</v>
      </c>
      <c r="I447" s="486"/>
      <c r="J447" s="486"/>
      <c r="K447" s="487">
        <f t="shared" si="38"/>
        <v>0</v>
      </c>
      <c r="L447" s="486"/>
      <c r="M447" s="486"/>
      <c r="N447" s="487">
        <f t="shared" si="50"/>
        <v>0</v>
      </c>
      <c r="O447" s="417"/>
      <c r="P447" s="400"/>
    </row>
    <row r="448" spans="1:16" s="401" customFormat="1" ht="11.25" outlineLevel="4">
      <c r="A448" s="146" t="s">
        <v>58</v>
      </c>
      <c r="B448" s="146" t="s">
        <v>53</v>
      </c>
      <c r="C448" s="146" t="s">
        <v>56</v>
      </c>
      <c r="D448" s="154" t="s">
        <v>282</v>
      </c>
      <c r="E448" s="396" t="s">
        <v>711</v>
      </c>
      <c r="F448" s="486"/>
      <c r="G448" s="486"/>
      <c r="H448" s="487">
        <f t="shared" si="51"/>
        <v>0</v>
      </c>
      <c r="I448" s="486"/>
      <c r="J448" s="486"/>
      <c r="K448" s="487">
        <f t="shared" si="38"/>
        <v>0</v>
      </c>
      <c r="L448" s="486"/>
      <c r="M448" s="486"/>
      <c r="N448" s="487">
        <f t="shared" si="50"/>
        <v>0</v>
      </c>
      <c r="O448" s="417"/>
      <c r="P448" s="400"/>
    </row>
    <row r="449" spans="1:16" s="401" customFormat="1" ht="11.25" outlineLevel="4">
      <c r="A449" s="146" t="s">
        <v>58</v>
      </c>
      <c r="B449" s="146" t="s">
        <v>53</v>
      </c>
      <c r="C449" s="146" t="s">
        <v>56</v>
      </c>
      <c r="D449" s="154" t="s">
        <v>284</v>
      </c>
      <c r="E449" s="396" t="s">
        <v>712</v>
      </c>
      <c r="F449" s="486"/>
      <c r="G449" s="486"/>
      <c r="H449" s="487">
        <f t="shared" si="51"/>
        <v>0</v>
      </c>
      <c r="I449" s="486"/>
      <c r="J449" s="486"/>
      <c r="K449" s="487">
        <f t="shared" si="38"/>
        <v>0</v>
      </c>
      <c r="L449" s="486"/>
      <c r="M449" s="486"/>
      <c r="N449" s="487">
        <f t="shared" si="50"/>
        <v>0</v>
      </c>
      <c r="O449" s="417"/>
      <c r="P449" s="400"/>
    </row>
    <row r="450" spans="1:16" s="401" customFormat="1" ht="11.25" outlineLevel="4">
      <c r="A450" s="146" t="s">
        <v>58</v>
      </c>
      <c r="B450" s="146" t="s">
        <v>53</v>
      </c>
      <c r="C450" s="146" t="s">
        <v>56</v>
      </c>
      <c r="D450" s="154" t="s">
        <v>286</v>
      </c>
      <c r="E450" s="396" t="s">
        <v>713</v>
      </c>
      <c r="F450" s="486"/>
      <c r="G450" s="486"/>
      <c r="H450" s="487">
        <f t="shared" si="51"/>
        <v>0</v>
      </c>
      <c r="I450" s="486"/>
      <c r="J450" s="486"/>
      <c r="K450" s="487">
        <f t="shared" si="38"/>
        <v>0</v>
      </c>
      <c r="L450" s="486"/>
      <c r="M450" s="486"/>
      <c r="N450" s="487">
        <f t="shared" si="50"/>
        <v>0</v>
      </c>
      <c r="O450" s="417"/>
      <c r="P450" s="400"/>
    </row>
    <row r="451" spans="1:16" s="404" customFormat="1" ht="12" outlineLevel="4" thickBot="1">
      <c r="A451" s="402" t="s">
        <v>58</v>
      </c>
      <c r="B451" s="402" t="s">
        <v>53</v>
      </c>
      <c r="C451" s="402" t="s">
        <v>56</v>
      </c>
      <c r="D451" s="146"/>
      <c r="E451" s="3"/>
      <c r="F451" s="486"/>
      <c r="G451" s="486"/>
      <c r="H451" s="487">
        <f t="shared" si="51"/>
        <v>0</v>
      </c>
      <c r="I451" s="486"/>
      <c r="J451" s="486"/>
      <c r="K451" s="487">
        <f t="shared" si="38"/>
        <v>0</v>
      </c>
      <c r="L451" s="486"/>
      <c r="M451" s="486"/>
      <c r="N451" s="487">
        <f t="shared" si="50"/>
        <v>0</v>
      </c>
      <c r="O451" s="417"/>
      <c r="P451" s="1"/>
    </row>
    <row r="452" spans="1:16" ht="12" outlineLevel="1" thickBot="1">
      <c r="A452" s="359" t="s">
        <v>58</v>
      </c>
      <c r="B452" s="359" t="s">
        <v>54</v>
      </c>
      <c r="C452" s="359"/>
      <c r="D452" s="359"/>
      <c r="E452" s="360" t="s">
        <v>714</v>
      </c>
      <c r="F452" s="430">
        <f>SUM(F453:F457)</f>
        <v>0</v>
      </c>
      <c r="G452" s="430">
        <f>SUM(G453:G457)</f>
        <v>0</v>
      </c>
      <c r="H452" s="361">
        <f>F452+G452</f>
        <v>0</v>
      </c>
      <c r="I452" s="430">
        <f>SUM(I453:I457)</f>
        <v>0</v>
      </c>
      <c r="J452" s="430">
        <f>SUM(J453:J457)</f>
        <v>0</v>
      </c>
      <c r="K452" s="361">
        <f>I452+J452</f>
        <v>0</v>
      </c>
      <c r="L452" s="430">
        <f>SUM(L453:L457)</f>
        <v>0</v>
      </c>
      <c r="M452" s="430">
        <f>SUM(M453:M457)</f>
        <v>0</v>
      </c>
      <c r="N452" s="381">
        <f>L452+M452</f>
        <v>0</v>
      </c>
      <c r="O452" s="382"/>
    </row>
    <row r="453" spans="1:16" ht="11.25" outlineLevel="1">
      <c r="A453" s="373" t="s">
        <v>58</v>
      </c>
      <c r="B453" s="373" t="s">
        <v>54</v>
      </c>
      <c r="C453" s="373" t="s">
        <v>53</v>
      </c>
      <c r="D453" s="373"/>
      <c r="E453" s="375" t="s">
        <v>715</v>
      </c>
      <c r="F453" s="376"/>
      <c r="G453" s="376"/>
      <c r="H453" s="368">
        <f>G453+F453</f>
        <v>0</v>
      </c>
      <c r="I453" s="376"/>
      <c r="J453" s="376"/>
      <c r="K453" s="368">
        <f t="shared" ref="K453:K457" si="52">J453+I453</f>
        <v>0</v>
      </c>
      <c r="L453" s="376"/>
      <c r="M453" s="376"/>
      <c r="N453" s="409">
        <f>L453+M453</f>
        <v>0</v>
      </c>
      <c r="O453" s="451"/>
    </row>
    <row r="454" spans="1:16" ht="11.25" outlineLevel="1">
      <c r="A454" s="373" t="s">
        <v>58</v>
      </c>
      <c r="B454" s="373" t="s">
        <v>54</v>
      </c>
      <c r="C454" s="373" t="s">
        <v>54</v>
      </c>
      <c r="D454" s="373"/>
      <c r="E454" s="375" t="s">
        <v>716</v>
      </c>
      <c r="F454" s="376"/>
      <c r="G454" s="376"/>
      <c r="H454" s="368">
        <f>G454+F454</f>
        <v>0</v>
      </c>
      <c r="I454" s="376"/>
      <c r="J454" s="376"/>
      <c r="K454" s="368">
        <f t="shared" si="52"/>
        <v>0</v>
      </c>
      <c r="L454" s="376"/>
      <c r="M454" s="376"/>
      <c r="N454" s="409">
        <f t="shared" ref="N454:N464" si="53">L454+M454</f>
        <v>0</v>
      </c>
      <c r="O454" s="451"/>
    </row>
    <row r="455" spans="1:16" ht="11.25" outlineLevel="1">
      <c r="A455" s="373" t="s">
        <v>58</v>
      </c>
      <c r="B455" s="373" t="s">
        <v>54</v>
      </c>
      <c r="C455" s="373" t="s">
        <v>55</v>
      </c>
      <c r="D455" s="373"/>
      <c r="E455" s="375" t="s">
        <v>717</v>
      </c>
      <c r="F455" s="376"/>
      <c r="G455" s="376"/>
      <c r="H455" s="368">
        <f>G455+F455</f>
        <v>0</v>
      </c>
      <c r="I455" s="376"/>
      <c r="J455" s="376"/>
      <c r="K455" s="368">
        <f t="shared" si="52"/>
        <v>0</v>
      </c>
      <c r="L455" s="376"/>
      <c r="M455" s="376"/>
      <c r="N455" s="409">
        <f t="shared" si="53"/>
        <v>0</v>
      </c>
      <c r="O455" s="451"/>
    </row>
    <row r="456" spans="1:16" ht="11.25" outlineLevel="1">
      <c r="A456" s="373" t="s">
        <v>58</v>
      </c>
      <c r="B456" s="373" t="s">
        <v>54</v>
      </c>
      <c r="C456" s="373" t="s">
        <v>56</v>
      </c>
      <c r="D456" s="373"/>
      <c r="E456" s="375" t="s">
        <v>718</v>
      </c>
      <c r="F456" s="376"/>
      <c r="G456" s="376"/>
      <c r="H456" s="368">
        <f>G456+F456</f>
        <v>0</v>
      </c>
      <c r="I456" s="376"/>
      <c r="J456" s="376"/>
      <c r="K456" s="368">
        <f t="shared" si="52"/>
        <v>0</v>
      </c>
      <c r="L456" s="376"/>
      <c r="M456" s="376"/>
      <c r="N456" s="409">
        <f t="shared" si="53"/>
        <v>0</v>
      </c>
      <c r="O456" s="451"/>
    </row>
    <row r="457" spans="1:16" ht="12" outlineLevel="1" thickBot="1">
      <c r="A457" s="373" t="s">
        <v>58</v>
      </c>
      <c r="B457" s="373" t="s">
        <v>54</v>
      </c>
      <c r="C457" s="373" t="s">
        <v>57</v>
      </c>
      <c r="D457" s="373"/>
      <c r="E457" s="375" t="s">
        <v>719</v>
      </c>
      <c r="F457" s="376"/>
      <c r="G457" s="376"/>
      <c r="H457" s="368">
        <f>G457+F457</f>
        <v>0</v>
      </c>
      <c r="I457" s="376"/>
      <c r="J457" s="376"/>
      <c r="K457" s="368">
        <f t="shared" si="52"/>
        <v>0</v>
      </c>
      <c r="L457" s="376"/>
      <c r="M457" s="376"/>
      <c r="N457" s="409">
        <f t="shared" si="53"/>
        <v>0</v>
      </c>
      <c r="O457" s="451"/>
    </row>
    <row r="458" spans="1:16" ht="12" outlineLevel="1" thickBot="1">
      <c r="A458" s="359" t="s">
        <v>58</v>
      </c>
      <c r="B458" s="359" t="s">
        <v>55</v>
      </c>
      <c r="C458" s="359"/>
      <c r="D458" s="359"/>
      <c r="E458" s="360" t="s">
        <v>720</v>
      </c>
      <c r="F458" s="430">
        <f>+F459+F462+F463+F465+F466</f>
        <v>0</v>
      </c>
      <c r="G458" s="430">
        <f>+G459+G462+G463+G465+G466</f>
        <v>0</v>
      </c>
      <c r="H458" s="361">
        <f t="shared" ref="H458:H464" si="54">F458+G458</f>
        <v>0</v>
      </c>
      <c r="I458" s="430">
        <f>+I459+I462+I463+I465+I466</f>
        <v>0</v>
      </c>
      <c r="J458" s="430">
        <f>+J459+J462+J463+J465+J466</f>
        <v>0</v>
      </c>
      <c r="K458" s="361">
        <f t="shared" ref="K458:K464" si="55">I458+J458</f>
        <v>0</v>
      </c>
      <c r="L458" s="430">
        <f>+L459+L462+L463+L465+L466</f>
        <v>0</v>
      </c>
      <c r="M458" s="430">
        <f>+M459+M462+M463+M465+M466</f>
        <v>0</v>
      </c>
      <c r="N458" s="381">
        <f t="shared" si="53"/>
        <v>0</v>
      </c>
      <c r="O458" s="382"/>
    </row>
    <row r="459" spans="1:16" ht="11.25" outlineLevel="1">
      <c r="A459" s="373" t="s">
        <v>58</v>
      </c>
      <c r="B459" s="373" t="s">
        <v>55</v>
      </c>
      <c r="C459" s="373" t="s">
        <v>53</v>
      </c>
      <c r="D459" s="373"/>
      <c r="E459" s="375" t="s">
        <v>721</v>
      </c>
      <c r="F459" s="376">
        <f>+SUM(F460:F461)</f>
        <v>0</v>
      </c>
      <c r="G459" s="376">
        <f>+SUM(G460:G461)</f>
        <v>0</v>
      </c>
      <c r="H459" s="409">
        <f t="shared" si="54"/>
        <v>0</v>
      </c>
      <c r="I459" s="376">
        <f>+SUM(I460:I461)</f>
        <v>0</v>
      </c>
      <c r="J459" s="376">
        <f>+SUM(J460:J461)</f>
        <v>0</v>
      </c>
      <c r="K459" s="409">
        <f t="shared" si="55"/>
        <v>0</v>
      </c>
      <c r="L459" s="376">
        <f>+SUM(L460:L461)</f>
        <v>0</v>
      </c>
      <c r="M459" s="376">
        <f>+SUM(M460:M461)</f>
        <v>0</v>
      </c>
      <c r="N459" s="409">
        <f t="shared" si="53"/>
        <v>0</v>
      </c>
      <c r="O459" s="451"/>
    </row>
    <row r="460" spans="1:16" ht="11.25" outlineLevel="1">
      <c r="A460" s="146" t="s">
        <v>58</v>
      </c>
      <c r="B460" s="146" t="s">
        <v>55</v>
      </c>
      <c r="C460" s="146" t="s">
        <v>53</v>
      </c>
      <c r="D460" s="154" t="s">
        <v>253</v>
      </c>
      <c r="E460" s="396" t="s">
        <v>722</v>
      </c>
      <c r="F460" s="486"/>
      <c r="G460" s="486"/>
      <c r="H460" s="487">
        <f t="shared" si="54"/>
        <v>0</v>
      </c>
      <c r="I460" s="486"/>
      <c r="J460" s="486"/>
      <c r="K460" s="487">
        <f t="shared" si="55"/>
        <v>0</v>
      </c>
      <c r="L460" s="486"/>
      <c r="M460" s="486"/>
      <c r="N460" s="487">
        <f t="shared" si="53"/>
        <v>0</v>
      </c>
      <c r="O460" s="417"/>
    </row>
    <row r="461" spans="1:16" ht="11.25" outlineLevel="1">
      <c r="A461" s="146" t="s">
        <v>58</v>
      </c>
      <c r="B461" s="146" t="s">
        <v>55</v>
      </c>
      <c r="C461" s="146" t="s">
        <v>53</v>
      </c>
      <c r="D461" s="154" t="s">
        <v>255</v>
      </c>
      <c r="E461" s="396" t="s">
        <v>723</v>
      </c>
      <c r="F461" s="486"/>
      <c r="G461" s="486"/>
      <c r="H461" s="487">
        <f t="shared" si="54"/>
        <v>0</v>
      </c>
      <c r="I461" s="486"/>
      <c r="J461" s="486"/>
      <c r="K461" s="487">
        <f t="shared" si="55"/>
        <v>0</v>
      </c>
      <c r="L461" s="486"/>
      <c r="M461" s="486"/>
      <c r="N461" s="487">
        <f t="shared" si="53"/>
        <v>0</v>
      </c>
      <c r="O461" s="417"/>
    </row>
    <row r="462" spans="1:16" ht="11.25" outlineLevel="1">
      <c r="A462" s="373" t="s">
        <v>58</v>
      </c>
      <c r="B462" s="373" t="s">
        <v>55</v>
      </c>
      <c r="C462" s="373" t="s">
        <v>54</v>
      </c>
      <c r="D462" s="373"/>
      <c r="E462" s="375" t="s">
        <v>724</v>
      </c>
      <c r="F462" s="376"/>
      <c r="G462" s="376"/>
      <c r="H462" s="409">
        <f t="shared" si="54"/>
        <v>0</v>
      </c>
      <c r="I462" s="376"/>
      <c r="J462" s="376"/>
      <c r="K462" s="409">
        <f t="shared" si="55"/>
        <v>0</v>
      </c>
      <c r="L462" s="376"/>
      <c r="M462" s="376"/>
      <c r="N462" s="409">
        <f t="shared" si="53"/>
        <v>0</v>
      </c>
      <c r="O462" s="451"/>
    </row>
    <row r="463" spans="1:16" ht="11.25" outlineLevel="1">
      <c r="A463" s="373" t="s">
        <v>58</v>
      </c>
      <c r="B463" s="373" t="s">
        <v>55</v>
      </c>
      <c r="C463" s="373" t="s">
        <v>55</v>
      </c>
      <c r="D463" s="373"/>
      <c r="E463" s="375" t="s">
        <v>725</v>
      </c>
      <c r="F463" s="376">
        <f>+F464</f>
        <v>0</v>
      </c>
      <c r="G463" s="376">
        <f>+G464</f>
        <v>0</v>
      </c>
      <c r="H463" s="409">
        <f t="shared" si="54"/>
        <v>0</v>
      </c>
      <c r="I463" s="376">
        <f>+I464</f>
        <v>0</v>
      </c>
      <c r="J463" s="376">
        <f>+J464</f>
        <v>0</v>
      </c>
      <c r="K463" s="409">
        <f t="shared" si="55"/>
        <v>0</v>
      </c>
      <c r="L463" s="376">
        <f>+L464</f>
        <v>0</v>
      </c>
      <c r="M463" s="376">
        <f>+M464</f>
        <v>0</v>
      </c>
      <c r="N463" s="409">
        <f t="shared" si="53"/>
        <v>0</v>
      </c>
      <c r="O463" s="451"/>
    </row>
    <row r="464" spans="1:16" ht="11.25" outlineLevel="1">
      <c r="A464" s="146" t="s">
        <v>58</v>
      </c>
      <c r="B464" s="146" t="s">
        <v>55</v>
      </c>
      <c r="C464" s="146" t="s">
        <v>55</v>
      </c>
      <c r="D464" s="154" t="s">
        <v>253</v>
      </c>
      <c r="E464" s="396" t="s">
        <v>726</v>
      </c>
      <c r="F464" s="486"/>
      <c r="G464" s="486"/>
      <c r="H464" s="487">
        <f t="shared" si="54"/>
        <v>0</v>
      </c>
      <c r="I464" s="486"/>
      <c r="J464" s="486"/>
      <c r="K464" s="487">
        <f t="shared" si="55"/>
        <v>0</v>
      </c>
      <c r="L464" s="486"/>
      <c r="M464" s="486"/>
      <c r="N464" s="487">
        <f t="shared" si="53"/>
        <v>0</v>
      </c>
      <c r="O464" s="417"/>
    </row>
    <row r="465" spans="1:16" ht="11.25" outlineLevel="1">
      <c r="A465" s="373" t="s">
        <v>58</v>
      </c>
      <c r="B465" s="373" t="s">
        <v>55</v>
      </c>
      <c r="C465" s="373" t="s">
        <v>56</v>
      </c>
      <c r="D465" s="373"/>
      <c r="E465" s="375" t="s">
        <v>727</v>
      </c>
      <c r="F465" s="376"/>
      <c r="G465" s="376"/>
      <c r="H465" s="409">
        <f>F465+G465</f>
        <v>0</v>
      </c>
      <c r="I465" s="376"/>
      <c r="J465" s="376"/>
      <c r="K465" s="409">
        <f>I465+J465</f>
        <v>0</v>
      </c>
      <c r="L465" s="376"/>
      <c r="M465" s="376"/>
      <c r="N465" s="409">
        <f>L465+M465</f>
        <v>0</v>
      </c>
      <c r="O465" s="451"/>
    </row>
    <row r="466" spans="1:16" ht="12" outlineLevel="1" thickBot="1">
      <c r="A466" s="373" t="s">
        <v>58</v>
      </c>
      <c r="B466" s="373" t="s">
        <v>55</v>
      </c>
      <c r="C466" s="373" t="s">
        <v>57</v>
      </c>
      <c r="D466" s="373"/>
      <c r="E466" s="375" t="s">
        <v>728</v>
      </c>
      <c r="F466" s="376"/>
      <c r="G466" s="376"/>
      <c r="H466" s="409">
        <f>F466+G466</f>
        <v>0</v>
      </c>
      <c r="I466" s="376"/>
      <c r="J466" s="376"/>
      <c r="K466" s="409">
        <f>I466+J466</f>
        <v>0</v>
      </c>
      <c r="L466" s="376"/>
      <c r="M466" s="376"/>
      <c r="N466" s="409">
        <f>L466+M466</f>
        <v>0</v>
      </c>
      <c r="O466" s="451"/>
    </row>
    <row r="467" spans="1:16" ht="12.75" thickTop="1" thickBot="1">
      <c r="A467" s="488" t="s">
        <v>59</v>
      </c>
      <c r="B467" s="488"/>
      <c r="C467" s="488"/>
      <c r="D467" s="488"/>
      <c r="E467" s="489" t="s">
        <v>729</v>
      </c>
      <c r="F467" s="490">
        <f>F468+F471+F472+F473</f>
        <v>0</v>
      </c>
      <c r="G467" s="490">
        <f>G468+G471+G472+G473</f>
        <v>0</v>
      </c>
      <c r="H467" s="490">
        <f>F467+G467</f>
        <v>0</v>
      </c>
      <c r="I467" s="490">
        <f>I468+I471+I472+I473</f>
        <v>0</v>
      </c>
      <c r="J467" s="490">
        <f>J468+J471+J472+J473</f>
        <v>0</v>
      </c>
      <c r="K467" s="490">
        <f>I467+J467</f>
        <v>0</v>
      </c>
      <c r="L467" s="490">
        <f>L468+L471+L472+L473</f>
        <v>0</v>
      </c>
      <c r="M467" s="490">
        <f>M468+M471+M472+M473</f>
        <v>0</v>
      </c>
      <c r="N467" s="490">
        <f>L467+M467</f>
        <v>0</v>
      </c>
      <c r="O467" s="491"/>
    </row>
    <row r="468" spans="1:16" ht="12" outlineLevel="1" thickBot="1">
      <c r="A468" s="359" t="s">
        <v>59</v>
      </c>
      <c r="B468" s="359" t="s">
        <v>53</v>
      </c>
      <c r="C468" s="359"/>
      <c r="D468" s="359"/>
      <c r="E468" s="360" t="s">
        <v>730</v>
      </c>
      <c r="F468" s="430">
        <f>SUM(F469:F470)</f>
        <v>0</v>
      </c>
      <c r="G468" s="430">
        <f>SUM(G469:G470)</f>
        <v>0</v>
      </c>
      <c r="H468" s="361">
        <f>F468+G468</f>
        <v>0</v>
      </c>
      <c r="I468" s="431">
        <f>SUM(I469:I470)</f>
        <v>0</v>
      </c>
      <c r="J468" s="431">
        <f>SUM(J469:J470)</f>
        <v>0</v>
      </c>
      <c r="K468" s="361">
        <f>I468+J468</f>
        <v>0</v>
      </c>
      <c r="L468" s="431">
        <f>SUM(L469:L470)</f>
        <v>0</v>
      </c>
      <c r="M468" s="431">
        <f>SUM(M469:M470)</f>
        <v>0</v>
      </c>
      <c r="N468" s="361">
        <f>L468+M468</f>
        <v>0</v>
      </c>
      <c r="O468" s="492"/>
      <c r="P468" s="449"/>
    </row>
    <row r="469" spans="1:16" ht="11.25" outlineLevel="2">
      <c r="A469" s="373" t="s">
        <v>59</v>
      </c>
      <c r="B469" s="373" t="s">
        <v>53</v>
      </c>
      <c r="C469" s="373" t="s">
        <v>53</v>
      </c>
      <c r="D469" s="373"/>
      <c r="E469" s="375" t="s">
        <v>731</v>
      </c>
      <c r="F469" s="376"/>
      <c r="G469" s="376"/>
      <c r="H469" s="409">
        <f>F469+G469</f>
        <v>0</v>
      </c>
      <c r="I469" s="409"/>
      <c r="J469" s="376"/>
      <c r="K469" s="409">
        <f>I469+J469</f>
        <v>0</v>
      </c>
      <c r="L469" s="376"/>
      <c r="M469" s="376"/>
      <c r="N469" s="409">
        <f>L469+M469</f>
        <v>0</v>
      </c>
      <c r="O469" s="451"/>
      <c r="P469" s="449"/>
    </row>
    <row r="470" spans="1:16" ht="11.25" outlineLevel="2">
      <c r="A470" s="373" t="s">
        <v>59</v>
      </c>
      <c r="B470" s="373" t="s">
        <v>53</v>
      </c>
      <c r="C470" s="373" t="s">
        <v>54</v>
      </c>
      <c r="D470" s="373"/>
      <c r="E470" s="375" t="s">
        <v>732</v>
      </c>
      <c r="F470" s="376"/>
      <c r="G470" s="376"/>
      <c r="H470" s="409">
        <f t="shared" ref="H470:H508" si="56">F470+G470</f>
        <v>0</v>
      </c>
      <c r="I470" s="409"/>
      <c r="J470" s="376"/>
      <c r="K470" s="409">
        <f t="shared" ref="K470" si="57">I470+J470</f>
        <v>0</v>
      </c>
      <c r="L470" s="376"/>
      <c r="M470" s="376"/>
      <c r="N470" s="409">
        <f t="shared" ref="N470:N508" si="58">L470+M470</f>
        <v>0</v>
      </c>
      <c r="O470" s="451"/>
      <c r="P470" s="449"/>
    </row>
    <row r="471" spans="1:16" ht="12" outlineLevel="1" thickBot="1">
      <c r="A471" s="425" t="s">
        <v>59</v>
      </c>
      <c r="B471" s="425" t="s">
        <v>54</v>
      </c>
      <c r="C471" s="425"/>
      <c r="D471" s="425"/>
      <c r="E471" s="493" t="s">
        <v>733</v>
      </c>
      <c r="F471" s="494"/>
      <c r="G471" s="494"/>
      <c r="H471" s="426">
        <f t="shared" si="56"/>
        <v>0</v>
      </c>
      <c r="I471" s="495"/>
      <c r="J471" s="495"/>
      <c r="K471" s="426">
        <f t="shared" si="38"/>
        <v>0</v>
      </c>
      <c r="L471" s="495"/>
      <c r="M471" s="495"/>
      <c r="N471" s="427">
        <f t="shared" si="58"/>
        <v>0</v>
      </c>
      <c r="O471" s="428"/>
    </row>
    <row r="472" spans="1:16" ht="12" outlineLevel="1" thickBot="1">
      <c r="A472" s="359" t="s">
        <v>59</v>
      </c>
      <c r="B472" s="359" t="s">
        <v>55</v>
      </c>
      <c r="C472" s="359"/>
      <c r="D472" s="359"/>
      <c r="E472" s="360" t="s">
        <v>74</v>
      </c>
      <c r="F472" s="430"/>
      <c r="G472" s="430"/>
      <c r="H472" s="361">
        <f>F472+G472</f>
        <v>0</v>
      </c>
      <c r="I472" s="431"/>
      <c r="J472" s="431"/>
      <c r="K472" s="361">
        <f>I472+J472</f>
        <v>0</v>
      </c>
      <c r="L472" s="431"/>
      <c r="M472" s="431"/>
      <c r="N472" s="381">
        <f>L472+M472</f>
        <v>0</v>
      </c>
      <c r="O472" s="382"/>
    </row>
    <row r="473" spans="1:16" ht="12" outlineLevel="1" thickBot="1">
      <c r="A473" s="359" t="s">
        <v>59</v>
      </c>
      <c r="B473" s="359" t="s">
        <v>56</v>
      </c>
      <c r="C473" s="359"/>
      <c r="D473" s="359"/>
      <c r="E473" s="360" t="s">
        <v>734</v>
      </c>
      <c r="F473" s="430"/>
      <c r="G473" s="430"/>
      <c r="H473" s="361">
        <f>F473+G473</f>
        <v>0</v>
      </c>
      <c r="I473" s="431"/>
      <c r="J473" s="431"/>
      <c r="K473" s="361">
        <f>I473+J473</f>
        <v>0</v>
      </c>
      <c r="L473" s="431"/>
      <c r="M473" s="431"/>
      <c r="N473" s="381">
        <f>L473+M473</f>
        <v>0</v>
      </c>
      <c r="O473" s="382"/>
    </row>
    <row r="474" spans="1:16" ht="12.75" thickTop="1" thickBot="1">
      <c r="A474" s="357" t="s">
        <v>60</v>
      </c>
      <c r="B474" s="357"/>
      <c r="C474" s="357"/>
      <c r="D474" s="357"/>
      <c r="E474" s="394" t="s">
        <v>735</v>
      </c>
      <c r="F474" s="358">
        <f>+F475+F476+F478+F486+F477</f>
        <v>0</v>
      </c>
      <c r="G474" s="358">
        <f>+G475+G476+G478+G486+G477</f>
        <v>139500000</v>
      </c>
      <c r="H474" s="358">
        <f>F474+G474</f>
        <v>139500000</v>
      </c>
      <c r="I474" s="358">
        <f>+I475+I476+I478+I486+I477</f>
        <v>0</v>
      </c>
      <c r="J474" s="358">
        <f>+J475+J476+J478+J486+J477</f>
        <v>169250000</v>
      </c>
      <c r="K474" s="358">
        <f>I474+J474</f>
        <v>169250000</v>
      </c>
      <c r="L474" s="358">
        <f>+L475+L476+L478+L486+L477</f>
        <v>0</v>
      </c>
      <c r="M474" s="358">
        <f>+M475+M476+M478+M486+M477</f>
        <v>0</v>
      </c>
      <c r="N474" s="358">
        <f>L474+M474</f>
        <v>0</v>
      </c>
      <c r="O474" s="393"/>
    </row>
    <row r="475" spans="1:16" ht="12" outlineLevel="1" thickBot="1">
      <c r="A475" s="359" t="s">
        <v>60</v>
      </c>
      <c r="B475" s="359" t="s">
        <v>53</v>
      </c>
      <c r="C475" s="359"/>
      <c r="D475" s="359"/>
      <c r="E475" s="360" t="s">
        <v>736</v>
      </c>
      <c r="F475" s="430"/>
      <c r="G475" s="430">
        <v>67500000</v>
      </c>
      <c r="H475" s="361">
        <f t="shared" si="56"/>
        <v>67500000</v>
      </c>
      <c r="I475" s="430"/>
      <c r="J475" s="430">
        <v>74250000</v>
      </c>
      <c r="K475" s="361">
        <f t="shared" si="38"/>
        <v>74250000</v>
      </c>
      <c r="L475" s="430"/>
      <c r="M475" s="430"/>
      <c r="N475" s="381">
        <f t="shared" si="58"/>
        <v>0</v>
      </c>
      <c r="O475" s="382"/>
    </row>
    <row r="476" spans="1:16" ht="12" outlineLevel="1" thickBot="1">
      <c r="A476" s="359" t="s">
        <v>60</v>
      </c>
      <c r="B476" s="359" t="s">
        <v>54</v>
      </c>
      <c r="C476" s="359"/>
      <c r="D476" s="359"/>
      <c r="E476" s="360" t="s">
        <v>737</v>
      </c>
      <c r="F476" s="430"/>
      <c r="G476" s="430"/>
      <c r="H476" s="361">
        <f t="shared" si="56"/>
        <v>0</v>
      </c>
      <c r="I476" s="431"/>
      <c r="J476" s="431"/>
      <c r="K476" s="361">
        <f t="shared" si="38"/>
        <v>0</v>
      </c>
      <c r="L476" s="431"/>
      <c r="M476" s="431"/>
      <c r="N476" s="381">
        <f t="shared" si="58"/>
        <v>0</v>
      </c>
      <c r="O476" s="382"/>
    </row>
    <row r="477" spans="1:16" ht="12" outlineLevel="1" thickBot="1">
      <c r="A477" s="359" t="s">
        <v>60</v>
      </c>
      <c r="B477" s="359" t="s">
        <v>55</v>
      </c>
      <c r="C477" s="359"/>
      <c r="D477" s="359"/>
      <c r="E477" s="360" t="s">
        <v>68</v>
      </c>
      <c r="F477" s="430"/>
      <c r="G477" s="430"/>
      <c r="H477" s="361">
        <f t="shared" si="56"/>
        <v>0</v>
      </c>
      <c r="I477" s="431"/>
      <c r="J477" s="431"/>
      <c r="K477" s="361">
        <f>I477+J477</f>
        <v>0</v>
      </c>
      <c r="L477" s="431"/>
      <c r="M477" s="431"/>
      <c r="N477" s="381">
        <f>L477+M477</f>
        <v>0</v>
      </c>
      <c r="O477" s="382"/>
    </row>
    <row r="478" spans="1:16" ht="12" outlineLevel="1" thickBot="1">
      <c r="A478" s="359" t="s">
        <v>60</v>
      </c>
      <c r="B478" s="359" t="s">
        <v>56</v>
      </c>
      <c r="C478" s="359"/>
      <c r="D478" s="359"/>
      <c r="E478" s="360" t="s">
        <v>3</v>
      </c>
      <c r="F478" s="361">
        <f>SUM(F479:F485)</f>
        <v>0</v>
      </c>
      <c r="G478" s="361">
        <f>SUM(G479:G485)</f>
        <v>72000000</v>
      </c>
      <c r="H478" s="361">
        <f>F478+G478</f>
        <v>72000000</v>
      </c>
      <c r="I478" s="361">
        <f>SUM(I479:I485)</f>
        <v>0</v>
      </c>
      <c r="J478" s="361">
        <f>SUM(J479:J485)</f>
        <v>95000000</v>
      </c>
      <c r="K478" s="361">
        <f>I478+J478</f>
        <v>95000000</v>
      </c>
      <c r="L478" s="361">
        <f>SUM(L479:L485)</f>
        <v>0</v>
      </c>
      <c r="M478" s="361">
        <f>SUM(M479:M485)</f>
        <v>0</v>
      </c>
      <c r="N478" s="381">
        <f>L478+M478</f>
        <v>0</v>
      </c>
      <c r="O478" s="382"/>
    </row>
    <row r="479" spans="1:16" ht="11.25" outlineLevel="2">
      <c r="A479" s="373" t="s">
        <v>60</v>
      </c>
      <c r="B479" s="373" t="s">
        <v>56</v>
      </c>
      <c r="C479" s="373" t="s">
        <v>53</v>
      </c>
      <c r="D479" s="373"/>
      <c r="E479" s="375" t="s">
        <v>738</v>
      </c>
      <c r="F479" s="376"/>
      <c r="G479" s="376">
        <v>72000000</v>
      </c>
      <c r="H479" s="368">
        <f t="shared" si="56"/>
        <v>72000000</v>
      </c>
      <c r="I479" s="378"/>
      <c r="J479" s="378">
        <v>95000000</v>
      </c>
      <c r="K479" s="368">
        <f t="shared" si="38"/>
        <v>95000000</v>
      </c>
      <c r="L479" s="378"/>
      <c r="M479" s="378"/>
      <c r="N479" s="369">
        <f t="shared" si="58"/>
        <v>0</v>
      </c>
      <c r="O479" s="405"/>
    </row>
    <row r="480" spans="1:16" ht="11.25" outlineLevel="2">
      <c r="A480" s="373" t="s">
        <v>60</v>
      </c>
      <c r="B480" s="373" t="s">
        <v>56</v>
      </c>
      <c r="C480" s="373" t="s">
        <v>54</v>
      </c>
      <c r="D480" s="373"/>
      <c r="E480" s="375" t="s">
        <v>739</v>
      </c>
      <c r="F480" s="376"/>
      <c r="G480" s="376"/>
      <c r="H480" s="368">
        <f t="shared" si="56"/>
        <v>0</v>
      </c>
      <c r="I480" s="378"/>
      <c r="J480" s="378"/>
      <c r="K480" s="368">
        <f t="shared" si="38"/>
        <v>0</v>
      </c>
      <c r="L480" s="378"/>
      <c r="M480" s="378"/>
      <c r="N480" s="369">
        <f t="shared" si="58"/>
        <v>0</v>
      </c>
      <c r="O480" s="405"/>
    </row>
    <row r="481" spans="1:16" ht="11.25" outlineLevel="2">
      <c r="A481" s="373" t="s">
        <v>60</v>
      </c>
      <c r="B481" s="373" t="s">
        <v>56</v>
      </c>
      <c r="C481" s="373" t="s">
        <v>55</v>
      </c>
      <c r="D481" s="373"/>
      <c r="E481" s="375" t="s">
        <v>740</v>
      </c>
      <c r="F481" s="376"/>
      <c r="G481" s="376"/>
      <c r="H481" s="368">
        <f t="shared" si="56"/>
        <v>0</v>
      </c>
      <c r="I481" s="378"/>
      <c r="J481" s="378"/>
      <c r="K481" s="368">
        <f t="shared" si="38"/>
        <v>0</v>
      </c>
      <c r="L481" s="378"/>
      <c r="M481" s="378"/>
      <c r="N481" s="369">
        <f t="shared" si="58"/>
        <v>0</v>
      </c>
      <c r="O481" s="405"/>
    </row>
    <row r="482" spans="1:16" ht="11.25" outlineLevel="2">
      <c r="A482" s="373" t="s">
        <v>60</v>
      </c>
      <c r="B482" s="373" t="s">
        <v>56</v>
      </c>
      <c r="C482" s="373" t="s">
        <v>56</v>
      </c>
      <c r="D482" s="373"/>
      <c r="E482" s="375" t="s">
        <v>741</v>
      </c>
      <c r="F482" s="376"/>
      <c r="G482" s="376"/>
      <c r="H482" s="368">
        <f t="shared" si="56"/>
        <v>0</v>
      </c>
      <c r="I482" s="378"/>
      <c r="J482" s="378"/>
      <c r="K482" s="368">
        <f>I482+J482</f>
        <v>0</v>
      </c>
      <c r="L482" s="378"/>
      <c r="M482" s="378"/>
      <c r="N482" s="369">
        <f t="shared" si="58"/>
        <v>0</v>
      </c>
      <c r="O482" s="405"/>
    </row>
    <row r="483" spans="1:16" ht="11.25" outlineLevel="2">
      <c r="A483" s="496" t="s">
        <v>60</v>
      </c>
      <c r="B483" s="496" t="s">
        <v>56</v>
      </c>
      <c r="C483" s="496" t="s">
        <v>57</v>
      </c>
      <c r="D483" s="496"/>
      <c r="E483" s="447" t="s">
        <v>742</v>
      </c>
      <c r="F483" s="497"/>
      <c r="G483" s="497"/>
      <c r="H483" s="498">
        <f t="shared" si="56"/>
        <v>0</v>
      </c>
      <c r="I483" s="497"/>
      <c r="J483" s="499"/>
      <c r="K483" s="498">
        <f>I483+J483</f>
        <v>0</v>
      </c>
      <c r="L483" s="500"/>
      <c r="M483" s="500"/>
      <c r="N483" s="501">
        <f>L483+M483</f>
        <v>0</v>
      </c>
      <c r="O483" s="390"/>
    </row>
    <row r="484" spans="1:16" ht="11.25" outlineLevel="2">
      <c r="A484" s="496" t="s">
        <v>60</v>
      </c>
      <c r="B484" s="496" t="s">
        <v>56</v>
      </c>
      <c r="C484" s="496" t="s">
        <v>58</v>
      </c>
      <c r="D484" s="373"/>
      <c r="E484" s="375" t="s">
        <v>743</v>
      </c>
      <c r="F484" s="376"/>
      <c r="G484" s="376"/>
      <c r="H484" s="498">
        <f t="shared" si="56"/>
        <v>0</v>
      </c>
      <c r="I484" s="376"/>
      <c r="J484" s="378"/>
      <c r="K484" s="498">
        <f t="shared" ref="K484:K485" si="59">I484+J484</f>
        <v>0</v>
      </c>
      <c r="L484" s="378"/>
      <c r="M484" s="378"/>
      <c r="N484" s="501">
        <f t="shared" ref="N484:N485" si="60">L484+M484</f>
        <v>0</v>
      </c>
      <c r="O484" s="405"/>
    </row>
    <row r="485" spans="1:16" ht="11.25" outlineLevel="2">
      <c r="A485" s="496" t="s">
        <v>60</v>
      </c>
      <c r="B485" s="496" t="s">
        <v>56</v>
      </c>
      <c r="C485" s="496" t="s">
        <v>59</v>
      </c>
      <c r="D485" s="373"/>
      <c r="E485" s="375" t="s">
        <v>744</v>
      </c>
      <c r="F485" s="376"/>
      <c r="G485" s="376"/>
      <c r="H485" s="498">
        <f t="shared" si="56"/>
        <v>0</v>
      </c>
      <c r="I485" s="376"/>
      <c r="J485" s="378"/>
      <c r="K485" s="498">
        <f t="shared" si="59"/>
        <v>0</v>
      </c>
      <c r="L485" s="378"/>
      <c r="M485" s="378"/>
      <c r="N485" s="501">
        <f t="shared" si="60"/>
        <v>0</v>
      </c>
      <c r="O485" s="405"/>
    </row>
    <row r="486" spans="1:16" ht="12" outlineLevel="1" thickBot="1">
      <c r="A486" s="425" t="s">
        <v>60</v>
      </c>
      <c r="B486" s="425" t="s">
        <v>57</v>
      </c>
      <c r="C486" s="425"/>
      <c r="D486" s="425"/>
      <c r="E486" s="493" t="s">
        <v>745</v>
      </c>
      <c r="F486" s="494"/>
      <c r="G486" s="494"/>
      <c r="H486" s="426">
        <f t="shared" si="56"/>
        <v>0</v>
      </c>
      <c r="I486" s="495"/>
      <c r="J486" s="495"/>
      <c r="K486" s="426">
        <f t="shared" si="38"/>
        <v>0</v>
      </c>
      <c r="L486" s="495"/>
      <c r="M486" s="495"/>
      <c r="N486" s="427">
        <f t="shared" si="58"/>
        <v>0</v>
      </c>
      <c r="O486" s="428"/>
    </row>
    <row r="487" spans="1:16" ht="12.75" thickTop="1" thickBot="1">
      <c r="A487" s="357" t="s">
        <v>61</v>
      </c>
      <c r="B487" s="357"/>
      <c r="C487" s="357"/>
      <c r="D487" s="357"/>
      <c r="E487" s="394" t="s">
        <v>746</v>
      </c>
      <c r="F487" s="358">
        <f>+F488+F492+F496</f>
        <v>0</v>
      </c>
      <c r="G487" s="358">
        <f>+G488+G492+G496</f>
        <v>0</v>
      </c>
      <c r="H487" s="358">
        <f t="shared" si="56"/>
        <v>0</v>
      </c>
      <c r="I487" s="358">
        <f>+I488+I492+I496</f>
        <v>0</v>
      </c>
      <c r="J487" s="358">
        <f>+J488+J492+J496</f>
        <v>0</v>
      </c>
      <c r="K487" s="358">
        <f t="shared" si="38"/>
        <v>0</v>
      </c>
      <c r="L487" s="358">
        <f>+L488+L492+L496</f>
        <v>0</v>
      </c>
      <c r="M487" s="358">
        <f>+M488+M492+M496</f>
        <v>0</v>
      </c>
      <c r="N487" s="358">
        <f t="shared" si="58"/>
        <v>0</v>
      </c>
      <c r="O487" s="393"/>
    </row>
    <row r="488" spans="1:16" ht="12" outlineLevel="1" thickBot="1">
      <c r="A488" s="359" t="s">
        <v>61</v>
      </c>
      <c r="B488" s="359" t="s">
        <v>53</v>
      </c>
      <c r="C488" s="359"/>
      <c r="D488" s="359"/>
      <c r="E488" s="360" t="s">
        <v>747</v>
      </c>
      <c r="F488" s="361">
        <f>F489+F490+F491</f>
        <v>0</v>
      </c>
      <c r="G488" s="361">
        <f>G489+G490+G491</f>
        <v>0</v>
      </c>
      <c r="H488" s="361">
        <f t="shared" si="56"/>
        <v>0</v>
      </c>
      <c r="I488" s="361">
        <f>I489+I490+I491</f>
        <v>0</v>
      </c>
      <c r="J488" s="361">
        <f>J489+J490+J491</f>
        <v>0</v>
      </c>
      <c r="K488" s="361">
        <f>I488+J488</f>
        <v>0</v>
      </c>
      <c r="L488" s="361">
        <f>L489+L490+L491</f>
        <v>0</v>
      </c>
      <c r="M488" s="361">
        <f>M489+M490+M491</f>
        <v>0</v>
      </c>
      <c r="N488" s="381">
        <f>L488+M488</f>
        <v>0</v>
      </c>
      <c r="O488" s="382"/>
    </row>
    <row r="489" spans="1:16" ht="11.25" outlineLevel="2">
      <c r="A489" s="373" t="s">
        <v>61</v>
      </c>
      <c r="B489" s="373" t="s">
        <v>53</v>
      </c>
      <c r="C489" s="373" t="s">
        <v>53</v>
      </c>
      <c r="D489" s="373"/>
      <c r="E489" s="375" t="s">
        <v>748</v>
      </c>
      <c r="F489" s="376"/>
      <c r="G489" s="376"/>
      <c r="H489" s="368">
        <f t="shared" si="56"/>
        <v>0</v>
      </c>
      <c r="I489" s="376"/>
      <c r="J489" s="376"/>
      <c r="K489" s="368">
        <f t="shared" si="38"/>
        <v>0</v>
      </c>
      <c r="L489" s="376"/>
      <c r="M489" s="376"/>
      <c r="N489" s="369">
        <f t="shared" si="58"/>
        <v>0</v>
      </c>
      <c r="O489" s="405"/>
    </row>
    <row r="490" spans="1:16" s="371" customFormat="1" ht="11.25" outlineLevel="2">
      <c r="A490" s="373" t="s">
        <v>61</v>
      </c>
      <c r="B490" s="373" t="s">
        <v>53</v>
      </c>
      <c r="C490" s="373" t="s">
        <v>54</v>
      </c>
      <c r="D490" s="373"/>
      <c r="E490" s="375" t="s">
        <v>749</v>
      </c>
      <c r="F490" s="376"/>
      <c r="G490" s="376"/>
      <c r="H490" s="368">
        <f t="shared" si="56"/>
        <v>0</v>
      </c>
      <c r="I490" s="376"/>
      <c r="J490" s="376"/>
      <c r="K490" s="368">
        <f t="shared" si="38"/>
        <v>0</v>
      </c>
      <c r="L490" s="376"/>
      <c r="M490" s="376"/>
      <c r="N490" s="369">
        <f t="shared" si="58"/>
        <v>0</v>
      </c>
      <c r="O490" s="405"/>
      <c r="P490" s="1"/>
    </row>
    <row r="491" spans="1:16" s="371" customFormat="1" ht="12" outlineLevel="2" thickBot="1">
      <c r="A491" s="373" t="s">
        <v>61</v>
      </c>
      <c r="B491" s="373" t="s">
        <v>53</v>
      </c>
      <c r="C491" s="373" t="s">
        <v>55</v>
      </c>
      <c r="D491" s="373"/>
      <c r="E491" s="375" t="s">
        <v>750</v>
      </c>
      <c r="F491" s="376"/>
      <c r="G491" s="376"/>
      <c r="H491" s="368">
        <f t="shared" si="56"/>
        <v>0</v>
      </c>
      <c r="I491" s="376"/>
      <c r="J491" s="376"/>
      <c r="K491" s="368">
        <f t="shared" si="38"/>
        <v>0</v>
      </c>
      <c r="L491" s="376"/>
      <c r="M491" s="376"/>
      <c r="N491" s="369">
        <f t="shared" si="58"/>
        <v>0</v>
      </c>
      <c r="O491" s="405"/>
      <c r="P491" s="1"/>
    </row>
    <row r="492" spans="1:16" ht="12" outlineLevel="1" thickBot="1">
      <c r="A492" s="359" t="s">
        <v>61</v>
      </c>
      <c r="B492" s="359" t="s">
        <v>54</v>
      </c>
      <c r="C492" s="359"/>
      <c r="D492" s="359"/>
      <c r="E492" s="360" t="s">
        <v>751</v>
      </c>
      <c r="F492" s="361">
        <f>+F493+F494+F495</f>
        <v>0</v>
      </c>
      <c r="G492" s="361">
        <f>+G493+G494+G495</f>
        <v>0</v>
      </c>
      <c r="H492" s="361">
        <f>F492+G492</f>
        <v>0</v>
      </c>
      <c r="I492" s="361">
        <f>+I493+I494+I495</f>
        <v>0</v>
      </c>
      <c r="J492" s="361">
        <f>+J493+J494+J495</f>
        <v>0</v>
      </c>
      <c r="K492" s="361">
        <f>I492+J492</f>
        <v>0</v>
      </c>
      <c r="L492" s="361">
        <f>+L493+L494+L495</f>
        <v>0</v>
      </c>
      <c r="M492" s="361">
        <f>+M493+M494+M495</f>
        <v>0</v>
      </c>
      <c r="N492" s="381">
        <f>L492+M492</f>
        <v>0</v>
      </c>
      <c r="O492" s="382"/>
    </row>
    <row r="493" spans="1:16" ht="11.25" outlineLevel="2">
      <c r="A493" s="373" t="s">
        <v>61</v>
      </c>
      <c r="B493" s="373" t="s">
        <v>54</v>
      </c>
      <c r="C493" s="373" t="s">
        <v>53</v>
      </c>
      <c r="D493" s="373"/>
      <c r="E493" s="375" t="s">
        <v>748</v>
      </c>
      <c r="F493" s="376"/>
      <c r="G493" s="376"/>
      <c r="H493" s="368">
        <f>F493+G493</f>
        <v>0</v>
      </c>
      <c r="I493" s="376"/>
      <c r="J493" s="376"/>
      <c r="K493" s="368">
        <f>I493+J493</f>
        <v>0</v>
      </c>
      <c r="L493" s="376"/>
      <c r="M493" s="376"/>
      <c r="N493" s="369">
        <f t="shared" si="58"/>
        <v>0</v>
      </c>
      <c r="O493" s="405"/>
    </row>
    <row r="494" spans="1:16" s="371" customFormat="1" ht="11.25" outlineLevel="2">
      <c r="A494" s="373" t="s">
        <v>61</v>
      </c>
      <c r="B494" s="373" t="s">
        <v>54</v>
      </c>
      <c r="C494" s="373" t="s">
        <v>54</v>
      </c>
      <c r="D494" s="373"/>
      <c r="E494" s="375" t="s">
        <v>749</v>
      </c>
      <c r="F494" s="376"/>
      <c r="G494" s="376"/>
      <c r="H494" s="368">
        <f t="shared" si="56"/>
        <v>0</v>
      </c>
      <c r="I494" s="376"/>
      <c r="J494" s="376"/>
      <c r="K494" s="368">
        <f t="shared" si="38"/>
        <v>0</v>
      </c>
      <c r="L494" s="376"/>
      <c r="M494" s="376"/>
      <c r="N494" s="369">
        <f t="shared" si="58"/>
        <v>0</v>
      </c>
      <c r="O494" s="405"/>
      <c r="P494" s="1"/>
    </row>
    <row r="495" spans="1:16" s="371" customFormat="1" ht="12" outlineLevel="2" thickBot="1">
      <c r="A495" s="502" t="s">
        <v>61</v>
      </c>
      <c r="B495" s="502" t="s">
        <v>54</v>
      </c>
      <c r="C495" s="502" t="s">
        <v>55</v>
      </c>
      <c r="D495" s="502"/>
      <c r="E495" s="503" t="s">
        <v>750</v>
      </c>
      <c r="F495" s="504"/>
      <c r="G495" s="504"/>
      <c r="H495" s="505">
        <f t="shared" si="56"/>
        <v>0</v>
      </c>
      <c r="I495" s="506"/>
      <c r="J495" s="506"/>
      <c r="K495" s="505">
        <f t="shared" si="38"/>
        <v>0</v>
      </c>
      <c r="L495" s="506"/>
      <c r="M495" s="506"/>
      <c r="N495" s="505">
        <f t="shared" si="58"/>
        <v>0</v>
      </c>
      <c r="O495" s="507"/>
      <c r="P495" s="1"/>
    </row>
    <row r="496" spans="1:16" ht="12" outlineLevel="1" thickBot="1">
      <c r="A496" s="425" t="s">
        <v>61</v>
      </c>
      <c r="B496" s="425" t="s">
        <v>55</v>
      </c>
      <c r="C496" s="425"/>
      <c r="D496" s="425"/>
      <c r="E496" s="493" t="s">
        <v>752</v>
      </c>
      <c r="F496" s="426">
        <f>+F497+F498+F499</f>
        <v>0</v>
      </c>
      <c r="G496" s="426">
        <f>+G497+G498+G499</f>
        <v>0</v>
      </c>
      <c r="H496" s="426">
        <f>F496+G496</f>
        <v>0</v>
      </c>
      <c r="I496" s="426">
        <f>+I497+I498+I499</f>
        <v>0</v>
      </c>
      <c r="J496" s="426">
        <f>+J497+J498+J499</f>
        <v>0</v>
      </c>
      <c r="K496" s="426">
        <f>I496+J496</f>
        <v>0</v>
      </c>
      <c r="L496" s="426">
        <f>+L497+L498+L499</f>
        <v>0</v>
      </c>
      <c r="M496" s="426">
        <f>+M497+M498+M499</f>
        <v>0</v>
      </c>
      <c r="N496" s="426">
        <f>L496+M496</f>
        <v>0</v>
      </c>
      <c r="O496" s="508"/>
    </row>
    <row r="497" spans="1:16" ht="11.25" outlineLevel="2">
      <c r="A497" s="373" t="s">
        <v>61</v>
      </c>
      <c r="B497" s="373" t="s">
        <v>55</v>
      </c>
      <c r="C497" s="373" t="s">
        <v>53</v>
      </c>
      <c r="D497" s="373"/>
      <c r="E497" s="375" t="s">
        <v>748</v>
      </c>
      <c r="F497" s="367"/>
      <c r="G497" s="367"/>
      <c r="H497" s="383">
        <f t="shared" si="56"/>
        <v>0</v>
      </c>
      <c r="I497" s="367"/>
      <c r="J497" s="367"/>
      <c r="K497" s="383">
        <f t="shared" si="38"/>
        <v>0</v>
      </c>
      <c r="L497" s="367"/>
      <c r="M497" s="367"/>
      <c r="N497" s="383">
        <f t="shared" si="58"/>
        <v>0</v>
      </c>
      <c r="O497" s="370"/>
    </row>
    <row r="498" spans="1:16" s="371" customFormat="1" ht="11.25" outlineLevel="2">
      <c r="A498" s="373" t="s">
        <v>61</v>
      </c>
      <c r="B498" s="373" t="s">
        <v>55</v>
      </c>
      <c r="C498" s="373" t="s">
        <v>54</v>
      </c>
      <c r="D498" s="373"/>
      <c r="E498" s="375" t="s">
        <v>749</v>
      </c>
      <c r="F498" s="376"/>
      <c r="G498" s="376"/>
      <c r="H498" s="368">
        <f t="shared" si="56"/>
        <v>0</v>
      </c>
      <c r="I498" s="376"/>
      <c r="J498" s="376"/>
      <c r="K498" s="368">
        <f t="shared" si="38"/>
        <v>0</v>
      </c>
      <c r="L498" s="376"/>
      <c r="M498" s="376"/>
      <c r="N498" s="368">
        <f t="shared" si="58"/>
        <v>0</v>
      </c>
      <c r="O498" s="379"/>
      <c r="P498" s="1"/>
    </row>
    <row r="499" spans="1:16" s="371" customFormat="1" ht="12" outlineLevel="2" thickBot="1">
      <c r="A499" s="496" t="s">
        <v>61</v>
      </c>
      <c r="B499" s="496" t="s">
        <v>55</v>
      </c>
      <c r="C499" s="496" t="s">
        <v>55</v>
      </c>
      <c r="D499" s="496"/>
      <c r="E499" s="447" t="s">
        <v>750</v>
      </c>
      <c r="F499" s="497"/>
      <c r="G499" s="497"/>
      <c r="H499" s="498">
        <f t="shared" si="56"/>
        <v>0</v>
      </c>
      <c r="I499" s="500"/>
      <c r="J499" s="500"/>
      <c r="K499" s="498">
        <f t="shared" si="38"/>
        <v>0</v>
      </c>
      <c r="L499" s="500"/>
      <c r="M499" s="500"/>
      <c r="N499" s="498">
        <f t="shared" si="58"/>
        <v>0</v>
      </c>
      <c r="O499" s="451"/>
      <c r="P499" s="1"/>
    </row>
    <row r="500" spans="1:16" s="371" customFormat="1" ht="12.75" thickTop="1" thickBot="1">
      <c r="A500" s="509" t="s">
        <v>62</v>
      </c>
      <c r="B500" s="509"/>
      <c r="C500" s="509"/>
      <c r="D500" s="509"/>
      <c r="E500" s="510" t="s">
        <v>753</v>
      </c>
      <c r="F500" s="511">
        <f>+F501+F505+F509+F513</f>
        <v>0</v>
      </c>
      <c r="G500" s="511">
        <f>+G501+G505+G509+G513</f>
        <v>0</v>
      </c>
      <c r="H500" s="511">
        <f>F500+G500</f>
        <v>0</v>
      </c>
      <c r="I500" s="511">
        <f>+I501+I505+I509+I513</f>
        <v>0</v>
      </c>
      <c r="J500" s="511">
        <f>+J501+J505+J509+J513</f>
        <v>5500000</v>
      </c>
      <c r="K500" s="511">
        <f>I500+J500</f>
        <v>5500000</v>
      </c>
      <c r="L500" s="511">
        <f>+L501+L505+L509+L513</f>
        <v>0</v>
      </c>
      <c r="M500" s="511">
        <f>+M501+M505+M509+M513</f>
        <v>0</v>
      </c>
      <c r="N500" s="511">
        <f>L500+M500</f>
        <v>0</v>
      </c>
      <c r="O500" s="512"/>
      <c r="P500" s="1"/>
    </row>
    <row r="501" spans="1:16" ht="12.75" outlineLevel="1" thickTop="1" thickBot="1">
      <c r="A501" s="425" t="s">
        <v>62</v>
      </c>
      <c r="B501" s="425" t="s">
        <v>53</v>
      </c>
      <c r="C501" s="425"/>
      <c r="D501" s="425"/>
      <c r="E501" s="493" t="s">
        <v>747</v>
      </c>
      <c r="F501" s="426">
        <f>+F502+F503+F504</f>
        <v>0</v>
      </c>
      <c r="G501" s="426">
        <f>+G502+G503+G504</f>
        <v>0</v>
      </c>
      <c r="H501" s="426">
        <f>F501+G501</f>
        <v>0</v>
      </c>
      <c r="I501" s="426">
        <f>+I502+I503+I504</f>
        <v>0</v>
      </c>
      <c r="J501" s="426">
        <f>+J502+J503+J504</f>
        <v>0</v>
      </c>
      <c r="K501" s="426">
        <f>I501+J501</f>
        <v>0</v>
      </c>
      <c r="L501" s="426">
        <f>+L502+L503+L504</f>
        <v>0</v>
      </c>
      <c r="M501" s="426">
        <f>+M502+M503+M504</f>
        <v>0</v>
      </c>
      <c r="N501" s="427">
        <f>L501+M501</f>
        <v>0</v>
      </c>
      <c r="O501" s="513"/>
      <c r="P501" s="449"/>
    </row>
    <row r="502" spans="1:16" s="371" customFormat="1" ht="11.25" outlineLevel="2">
      <c r="A502" s="364" t="s">
        <v>62</v>
      </c>
      <c r="B502" s="364" t="s">
        <v>53</v>
      </c>
      <c r="C502" s="364" t="s">
        <v>53</v>
      </c>
      <c r="D502" s="364"/>
      <c r="E502" s="375" t="s">
        <v>748</v>
      </c>
      <c r="F502" s="367"/>
      <c r="G502" s="367"/>
      <c r="H502" s="383">
        <f t="shared" si="56"/>
        <v>0</v>
      </c>
      <c r="I502" s="367"/>
      <c r="J502" s="367"/>
      <c r="K502" s="383">
        <f>I502+J502</f>
        <v>0</v>
      </c>
      <c r="L502" s="367"/>
      <c r="M502" s="367"/>
      <c r="N502" s="384">
        <f t="shared" si="58"/>
        <v>0</v>
      </c>
      <c r="O502" s="385"/>
      <c r="P502" s="1"/>
    </row>
    <row r="503" spans="1:16" s="371" customFormat="1" ht="11.25" outlineLevel="2">
      <c r="A503" s="373" t="s">
        <v>62</v>
      </c>
      <c r="B503" s="373" t="s">
        <v>53</v>
      </c>
      <c r="C503" s="373" t="s">
        <v>54</v>
      </c>
      <c r="D503" s="373"/>
      <c r="E503" s="375" t="s">
        <v>749</v>
      </c>
      <c r="F503" s="376"/>
      <c r="G503" s="376"/>
      <c r="H503" s="368">
        <f t="shared" si="56"/>
        <v>0</v>
      </c>
      <c r="I503" s="376"/>
      <c r="J503" s="376"/>
      <c r="K503" s="368">
        <f t="shared" si="38"/>
        <v>0</v>
      </c>
      <c r="L503" s="376"/>
      <c r="M503" s="376"/>
      <c r="N503" s="369">
        <f t="shared" si="58"/>
        <v>0</v>
      </c>
      <c r="O503" s="405"/>
      <c r="P503" s="1"/>
    </row>
    <row r="504" spans="1:16" s="371" customFormat="1" ht="12" outlineLevel="2" thickBot="1">
      <c r="A504" s="373" t="s">
        <v>62</v>
      </c>
      <c r="B504" s="373" t="s">
        <v>53</v>
      </c>
      <c r="C504" s="373" t="s">
        <v>55</v>
      </c>
      <c r="D504" s="373"/>
      <c r="E504" s="375" t="s">
        <v>750</v>
      </c>
      <c r="F504" s="376"/>
      <c r="G504" s="376"/>
      <c r="H504" s="368">
        <f t="shared" si="56"/>
        <v>0</v>
      </c>
      <c r="I504" s="376"/>
      <c r="J504" s="376"/>
      <c r="K504" s="368">
        <f t="shared" si="38"/>
        <v>0</v>
      </c>
      <c r="L504" s="376"/>
      <c r="M504" s="376"/>
      <c r="N504" s="369">
        <f t="shared" si="58"/>
        <v>0</v>
      </c>
      <c r="O504" s="405"/>
      <c r="P504" s="1"/>
    </row>
    <row r="505" spans="1:16" ht="12" outlineLevel="1" thickBot="1">
      <c r="A505" s="359" t="s">
        <v>62</v>
      </c>
      <c r="B505" s="359" t="s">
        <v>54</v>
      </c>
      <c r="C505" s="359"/>
      <c r="D505" s="359"/>
      <c r="E505" s="360" t="s">
        <v>751</v>
      </c>
      <c r="F505" s="361">
        <f>+F506+F507+F508</f>
        <v>0</v>
      </c>
      <c r="G505" s="361">
        <f>+G506+G507+G508</f>
        <v>0</v>
      </c>
      <c r="H505" s="361">
        <f>F505+G505</f>
        <v>0</v>
      </c>
      <c r="I505" s="361">
        <f>+I506+I507+I508</f>
        <v>0</v>
      </c>
      <c r="J505" s="361">
        <f>+J506+J507+J508</f>
        <v>0</v>
      </c>
      <c r="K505" s="514">
        <f>I505+J505</f>
        <v>0</v>
      </c>
      <c r="L505" s="361">
        <f>+L506+L507+L508</f>
        <v>0</v>
      </c>
      <c r="M505" s="361">
        <f>+M506+M507+M508</f>
        <v>0</v>
      </c>
      <c r="N505" s="381">
        <f>L505+M505</f>
        <v>0</v>
      </c>
      <c r="O505" s="382"/>
    </row>
    <row r="506" spans="1:16" s="371" customFormat="1" ht="11.25" outlineLevel="2">
      <c r="A506" s="364" t="s">
        <v>62</v>
      </c>
      <c r="B506" s="364" t="s">
        <v>54</v>
      </c>
      <c r="C506" s="364" t="s">
        <v>53</v>
      </c>
      <c r="D506" s="364"/>
      <c r="E506" s="375" t="s">
        <v>748</v>
      </c>
      <c r="F506" s="367"/>
      <c r="G506" s="367"/>
      <c r="H506" s="383">
        <f t="shared" si="56"/>
        <v>0</v>
      </c>
      <c r="I506" s="367"/>
      <c r="J506" s="367"/>
      <c r="K506" s="470">
        <f t="shared" si="38"/>
        <v>0</v>
      </c>
      <c r="L506" s="367"/>
      <c r="M506" s="367"/>
      <c r="N506" s="384">
        <f t="shared" si="58"/>
        <v>0</v>
      </c>
      <c r="O506" s="385"/>
      <c r="P506" s="1"/>
    </row>
    <row r="507" spans="1:16" s="371" customFormat="1" ht="11.25" outlineLevel="2">
      <c r="A507" s="373" t="s">
        <v>62</v>
      </c>
      <c r="B507" s="373" t="s">
        <v>54</v>
      </c>
      <c r="C507" s="373" t="s">
        <v>54</v>
      </c>
      <c r="D507" s="373"/>
      <c r="E507" s="375" t="s">
        <v>749</v>
      </c>
      <c r="F507" s="376"/>
      <c r="G507" s="376"/>
      <c r="H507" s="368">
        <f t="shared" si="56"/>
        <v>0</v>
      </c>
      <c r="I507" s="376"/>
      <c r="J507" s="376"/>
      <c r="K507" s="368">
        <f t="shared" si="38"/>
        <v>0</v>
      </c>
      <c r="L507" s="376"/>
      <c r="M507" s="376"/>
      <c r="N507" s="369">
        <f t="shared" si="58"/>
        <v>0</v>
      </c>
      <c r="O507" s="405"/>
      <c r="P507" s="1"/>
    </row>
    <row r="508" spans="1:16" s="516" customFormat="1" ht="12" outlineLevel="2" thickBot="1">
      <c r="A508" s="496" t="s">
        <v>62</v>
      </c>
      <c r="B508" s="496" t="s">
        <v>54</v>
      </c>
      <c r="C508" s="496" t="s">
        <v>55</v>
      </c>
      <c r="D508" s="496"/>
      <c r="E508" s="375" t="s">
        <v>750</v>
      </c>
      <c r="F508" s="497"/>
      <c r="G508" s="497"/>
      <c r="H508" s="498">
        <f t="shared" si="56"/>
        <v>0</v>
      </c>
      <c r="I508" s="497"/>
      <c r="J508" s="497"/>
      <c r="K508" s="498">
        <f t="shared" si="38"/>
        <v>0</v>
      </c>
      <c r="L508" s="497"/>
      <c r="M508" s="497"/>
      <c r="N508" s="501">
        <f t="shared" si="58"/>
        <v>0</v>
      </c>
      <c r="O508" s="515"/>
      <c r="P508" s="1"/>
    </row>
    <row r="509" spans="1:16" s="454" customFormat="1" ht="12" outlineLevel="1" thickBot="1">
      <c r="A509" s="359" t="s">
        <v>62</v>
      </c>
      <c r="B509" s="359" t="s">
        <v>55</v>
      </c>
      <c r="C509" s="359"/>
      <c r="D509" s="359"/>
      <c r="E509" s="360" t="s">
        <v>752</v>
      </c>
      <c r="F509" s="361">
        <f>+F510+F511+F512</f>
        <v>0</v>
      </c>
      <c r="G509" s="361">
        <f>+G510+G511+G512</f>
        <v>0</v>
      </c>
      <c r="H509" s="361">
        <f>F509+G509</f>
        <v>0</v>
      </c>
      <c r="I509" s="361">
        <f>+I510+I511+I512</f>
        <v>0</v>
      </c>
      <c r="J509" s="361">
        <f>+J510+J511+J512</f>
        <v>0</v>
      </c>
      <c r="K509" s="361">
        <f>I509+J509</f>
        <v>0</v>
      </c>
      <c r="L509" s="361">
        <f>+L510+L511+L512</f>
        <v>0</v>
      </c>
      <c r="M509" s="361">
        <f>+M510+M511+M512</f>
        <v>0</v>
      </c>
      <c r="N509" s="381">
        <f>L509+M509</f>
        <v>0</v>
      </c>
      <c r="O509" s="382"/>
      <c r="P509" s="1"/>
    </row>
    <row r="510" spans="1:16" ht="11.25" outlineLevel="2">
      <c r="A510" s="364" t="s">
        <v>62</v>
      </c>
      <c r="B510" s="364" t="s">
        <v>55</v>
      </c>
      <c r="C510" s="364" t="s">
        <v>53</v>
      </c>
      <c r="D510" s="364"/>
      <c r="E510" s="375" t="s">
        <v>748</v>
      </c>
      <c r="F510" s="367"/>
      <c r="G510" s="367"/>
      <c r="H510" s="383">
        <f t="shared" ref="H510:H512" si="61">F510+G510</f>
        <v>0</v>
      </c>
      <c r="I510" s="367"/>
      <c r="J510" s="367"/>
      <c r="K510" s="383">
        <f t="shared" ref="K510:K516" si="62">I510+J510</f>
        <v>0</v>
      </c>
      <c r="L510" s="367"/>
      <c r="M510" s="367"/>
      <c r="N510" s="384">
        <f>L510+M510</f>
        <v>0</v>
      </c>
      <c r="O510" s="385"/>
    </row>
    <row r="511" spans="1:16" s="371" customFormat="1" ht="11.25" outlineLevel="2">
      <c r="A511" s="373" t="s">
        <v>62</v>
      </c>
      <c r="B511" s="373" t="s">
        <v>55</v>
      </c>
      <c r="C511" s="373" t="s">
        <v>54</v>
      </c>
      <c r="D511" s="373"/>
      <c r="E511" s="375" t="s">
        <v>749</v>
      </c>
      <c r="F511" s="376"/>
      <c r="G511" s="376"/>
      <c r="H511" s="368">
        <f t="shared" si="61"/>
        <v>0</v>
      </c>
      <c r="I511" s="376"/>
      <c r="J511" s="376"/>
      <c r="K511" s="368">
        <f t="shared" si="62"/>
        <v>0</v>
      </c>
      <c r="L511" s="376"/>
      <c r="M511" s="376"/>
      <c r="N511" s="369">
        <f t="shared" ref="N511:N516" si="63">L511+M511</f>
        <v>0</v>
      </c>
      <c r="O511" s="405"/>
      <c r="P511" s="1"/>
    </row>
    <row r="512" spans="1:16" s="371" customFormat="1" ht="12" outlineLevel="2" thickBot="1">
      <c r="A512" s="502" t="s">
        <v>62</v>
      </c>
      <c r="B512" s="496" t="s">
        <v>55</v>
      </c>
      <c r="C512" s="496" t="s">
        <v>55</v>
      </c>
      <c r="D512" s="496"/>
      <c r="E512" s="447" t="s">
        <v>750</v>
      </c>
      <c r="F512" s="497"/>
      <c r="G512" s="497"/>
      <c r="H512" s="498">
        <f t="shared" si="61"/>
        <v>0</v>
      </c>
      <c r="I512" s="504"/>
      <c r="J512" s="504"/>
      <c r="K512" s="505">
        <f t="shared" si="62"/>
        <v>0</v>
      </c>
      <c r="L512" s="504"/>
      <c r="M512" s="504"/>
      <c r="N512" s="517">
        <f>L512+M512</f>
        <v>0</v>
      </c>
      <c r="O512" s="518"/>
      <c r="P512" s="1"/>
    </row>
    <row r="513" spans="1:16" ht="12" outlineLevel="1" thickBot="1">
      <c r="A513" s="425" t="s">
        <v>62</v>
      </c>
      <c r="B513" s="359" t="s">
        <v>56</v>
      </c>
      <c r="C513" s="359"/>
      <c r="D513" s="359"/>
      <c r="E513" s="360" t="s">
        <v>754</v>
      </c>
      <c r="F513" s="361">
        <f>SUM(F514)</f>
        <v>0</v>
      </c>
      <c r="G513" s="361">
        <f>SUM(G514)</f>
        <v>0</v>
      </c>
      <c r="H513" s="361">
        <f>F513+G513</f>
        <v>0</v>
      </c>
      <c r="I513" s="361">
        <f>SUM(I514)</f>
        <v>0</v>
      </c>
      <c r="J513" s="361">
        <f>SUM(J514)</f>
        <v>5500000</v>
      </c>
      <c r="K513" s="426">
        <f>I513+J513</f>
        <v>5500000</v>
      </c>
      <c r="L513" s="361">
        <f>SUM(L514)</f>
        <v>0</v>
      </c>
      <c r="M513" s="361">
        <f>SUM(M514)</f>
        <v>0</v>
      </c>
      <c r="N513" s="446">
        <f>L513+M513</f>
        <v>0</v>
      </c>
      <c r="O513" s="519"/>
    </row>
    <row r="514" spans="1:16" ht="12" outlineLevel="2" thickBot="1">
      <c r="A514" s="502" t="s">
        <v>62</v>
      </c>
      <c r="B514" s="496" t="s">
        <v>56</v>
      </c>
      <c r="C514" s="496" t="s">
        <v>53</v>
      </c>
      <c r="D514" s="496"/>
      <c r="E514" s="447" t="s">
        <v>755</v>
      </c>
      <c r="F514" s="497"/>
      <c r="G514" s="497">
        <v>0</v>
      </c>
      <c r="H514" s="498">
        <f>F514+G514</f>
        <v>0</v>
      </c>
      <c r="I514" s="504"/>
      <c r="J514" s="504">
        <v>5500000</v>
      </c>
      <c r="K514" s="505">
        <f>I514+J514</f>
        <v>5500000</v>
      </c>
      <c r="L514" s="504"/>
      <c r="M514" s="504"/>
      <c r="N514" s="517">
        <f>L514+M514</f>
        <v>0</v>
      </c>
      <c r="O514" s="518"/>
    </row>
    <row r="515" spans="1:16" ht="24" customHeight="1" thickTop="1" thickBot="1">
      <c r="A515" s="698" t="s">
        <v>756</v>
      </c>
      <c r="B515" s="699"/>
      <c r="C515" s="699"/>
      <c r="D515" s="699"/>
      <c r="E515" s="700"/>
      <c r="F515" s="520">
        <f>+F16+F29+F30+F400+F432+F433+F467+F474+F487+F500</f>
        <v>0</v>
      </c>
      <c r="G515" s="520">
        <f>+G16+G29+G30+G400+G432+G433+G467+G474+G487+G500</f>
        <v>24327089000</v>
      </c>
      <c r="H515" s="520">
        <f>F515+G515</f>
        <v>24327089000</v>
      </c>
      <c r="I515" s="521">
        <f>+I16+I29+I30+I400+I432+I433+I467+I474+I487+I500</f>
        <v>0</v>
      </c>
      <c r="J515" s="521">
        <f>+J16+J29+J30+J400+J432+J433+J467+J474+J487+J500</f>
        <v>24518529000</v>
      </c>
      <c r="K515" s="521">
        <f t="shared" si="62"/>
        <v>24518529000</v>
      </c>
      <c r="L515" s="511">
        <f>+L16+L29+L30+L400+L432+L433+L467+L474+L487+L500</f>
        <v>0</v>
      </c>
      <c r="M515" s="511">
        <f>+M16+M29+M30+M400+M432+M433+M467+M474+M487+M500</f>
        <v>264234748</v>
      </c>
      <c r="N515" s="511">
        <f>L515+M515</f>
        <v>264234748</v>
      </c>
      <c r="O515" s="522"/>
    </row>
    <row r="516" spans="1:16" ht="24" customHeight="1" thickTop="1" thickBot="1">
      <c r="A516" s="683" t="s">
        <v>757</v>
      </c>
      <c r="B516" s="684"/>
      <c r="C516" s="684"/>
      <c r="D516" s="684"/>
      <c r="E516" s="685"/>
      <c r="F516" s="523"/>
      <c r="G516" s="392">
        <v>19490383000</v>
      </c>
      <c r="H516" s="358">
        <f>F516+G516</f>
        <v>19490383000</v>
      </c>
      <c r="I516" s="392"/>
      <c r="J516" s="392">
        <v>19944411000</v>
      </c>
      <c r="K516" s="358">
        <f t="shared" si="62"/>
        <v>19944411000</v>
      </c>
      <c r="L516" s="392"/>
      <c r="M516" s="524"/>
      <c r="N516" s="525">
        <f t="shared" si="63"/>
        <v>0</v>
      </c>
      <c r="O516" s="393"/>
    </row>
    <row r="517" spans="1:16" s="529" customFormat="1" ht="24" customHeight="1">
      <c r="A517" s="526"/>
      <c r="B517" s="526"/>
      <c r="C517" s="526"/>
      <c r="D517" s="526"/>
      <c r="E517" s="527"/>
      <c r="F517" s="528"/>
      <c r="G517" s="528"/>
      <c r="H517" s="528"/>
      <c r="I517" s="528"/>
      <c r="J517" s="528"/>
      <c r="K517" s="528"/>
      <c r="L517" s="528"/>
      <c r="M517" s="528"/>
      <c r="N517" s="528"/>
      <c r="O517" s="528"/>
      <c r="P517" s="528"/>
    </row>
    <row r="518" spans="1:16" s="529" customFormat="1" ht="24" customHeight="1">
      <c r="A518" s="526"/>
      <c r="B518" s="526"/>
      <c r="C518" s="526"/>
      <c r="D518" s="526"/>
      <c r="E518" s="530" t="s">
        <v>758</v>
      </c>
      <c r="F518" s="528"/>
      <c r="G518" s="528"/>
      <c r="H518" s="528"/>
      <c r="I518" s="528"/>
      <c r="J518" s="528"/>
      <c r="K518" s="528"/>
      <c r="L518" s="528"/>
      <c r="M518" s="528"/>
      <c r="N518" s="528"/>
      <c r="O518" s="528"/>
      <c r="P518" s="528"/>
    </row>
    <row r="519" spans="1:16" ht="24" customHeight="1">
      <c r="E519" s="686" t="s">
        <v>30</v>
      </c>
      <c r="F519" s="687" t="s">
        <v>228</v>
      </c>
      <c r="G519" s="687"/>
      <c r="H519" s="687"/>
      <c r="I519" s="687" t="s">
        <v>229</v>
      </c>
      <c r="J519" s="687"/>
      <c r="K519" s="687"/>
      <c r="L519" s="688" t="s">
        <v>230</v>
      </c>
      <c r="M519" s="689"/>
      <c r="N519" s="690"/>
      <c r="O519" s="532"/>
    </row>
    <row r="520" spans="1:16" ht="42" customHeight="1">
      <c r="E520" s="686"/>
      <c r="F520" s="533" t="s">
        <v>236</v>
      </c>
      <c r="G520" s="533" t="s">
        <v>237</v>
      </c>
      <c r="H520" s="533" t="s">
        <v>238</v>
      </c>
      <c r="I520" s="533" t="s">
        <v>236</v>
      </c>
      <c r="J520" s="533" t="s">
        <v>237</v>
      </c>
      <c r="K520" s="533" t="s">
        <v>238</v>
      </c>
      <c r="L520" s="533" t="s">
        <v>759</v>
      </c>
      <c r="M520" s="533" t="s">
        <v>237</v>
      </c>
      <c r="N520" s="533" t="s">
        <v>238</v>
      </c>
      <c r="O520" s="533" t="s">
        <v>238</v>
      </c>
    </row>
    <row r="521" spans="1:16" ht="24" customHeight="1">
      <c r="E521" s="686"/>
      <c r="F521" s="534">
        <v>1</v>
      </c>
      <c r="G521" s="534">
        <v>2</v>
      </c>
      <c r="H521" s="534" t="s">
        <v>239</v>
      </c>
      <c r="I521" s="534">
        <v>4</v>
      </c>
      <c r="J521" s="534">
        <v>5</v>
      </c>
      <c r="K521" s="534" t="s">
        <v>240</v>
      </c>
      <c r="L521" s="534">
        <v>7</v>
      </c>
      <c r="M521" s="534">
        <v>8</v>
      </c>
      <c r="N521" s="533" t="s">
        <v>241</v>
      </c>
      <c r="O521" s="533" t="s">
        <v>241</v>
      </c>
    </row>
    <row r="522" spans="1:16" ht="24" customHeight="1">
      <c r="E522" s="535" t="s">
        <v>760</v>
      </c>
      <c r="F522" s="536">
        <f t="shared" ref="F522:O522" si="64">+F16+F29+F30+F400+F432+F433+F467+F474</f>
        <v>0</v>
      </c>
      <c r="G522" s="536">
        <f t="shared" si="64"/>
        <v>24327089000</v>
      </c>
      <c r="H522" s="536">
        <f t="shared" si="64"/>
        <v>24327089000</v>
      </c>
      <c r="I522" s="536">
        <f t="shared" si="64"/>
        <v>0</v>
      </c>
      <c r="J522" s="536">
        <f t="shared" si="64"/>
        <v>24513029000</v>
      </c>
      <c r="K522" s="536">
        <f t="shared" si="64"/>
        <v>24513029000</v>
      </c>
      <c r="L522" s="536">
        <f t="shared" si="64"/>
        <v>0</v>
      </c>
      <c r="M522" s="536">
        <f t="shared" si="64"/>
        <v>264234748</v>
      </c>
      <c r="N522" s="536">
        <f t="shared" si="64"/>
        <v>264234748</v>
      </c>
      <c r="O522" s="536">
        <f t="shared" si="64"/>
        <v>0</v>
      </c>
    </row>
    <row r="523" spans="1:16" ht="24" customHeight="1">
      <c r="E523" s="535" t="s">
        <v>761</v>
      </c>
      <c r="F523" s="536">
        <f t="shared" ref="F523:N523" si="65">+F487+F500</f>
        <v>0</v>
      </c>
      <c r="G523" s="536">
        <f t="shared" si="65"/>
        <v>0</v>
      </c>
      <c r="H523" s="536">
        <f t="shared" si="65"/>
        <v>0</v>
      </c>
      <c r="I523" s="536">
        <f t="shared" si="65"/>
        <v>0</v>
      </c>
      <c r="J523" s="536">
        <f>+J487+J500</f>
        <v>5500000</v>
      </c>
      <c r="K523" s="536">
        <f>+K487+K500</f>
        <v>5500000</v>
      </c>
      <c r="L523" s="536">
        <f>+L487+L500</f>
        <v>0</v>
      </c>
      <c r="M523" s="536">
        <f t="shared" si="65"/>
        <v>0</v>
      </c>
      <c r="N523" s="536">
        <f t="shared" si="65"/>
        <v>0</v>
      </c>
      <c r="O523" s="536">
        <f>+O487+O500</f>
        <v>0</v>
      </c>
    </row>
    <row r="524" spans="1:16" ht="24" customHeight="1">
      <c r="E524" s="535" t="s">
        <v>762</v>
      </c>
      <c r="F524" s="536">
        <f>+F516</f>
        <v>0</v>
      </c>
      <c r="G524" s="536">
        <f t="shared" ref="G524:M524" si="66">+G516</f>
        <v>19490383000</v>
      </c>
      <c r="H524" s="536">
        <f t="shared" si="66"/>
        <v>19490383000</v>
      </c>
      <c r="I524" s="536">
        <f>+I516</f>
        <v>0</v>
      </c>
      <c r="J524" s="536">
        <f>+J516</f>
        <v>19944411000</v>
      </c>
      <c r="K524" s="536">
        <f>+K516</f>
        <v>19944411000</v>
      </c>
      <c r="L524" s="536">
        <f>+L516</f>
        <v>0</v>
      </c>
      <c r="M524" s="536">
        <f t="shared" si="66"/>
        <v>0</v>
      </c>
      <c r="N524" s="536">
        <f>+N516</f>
        <v>0</v>
      </c>
      <c r="O524" s="536">
        <f>+O516</f>
        <v>0</v>
      </c>
    </row>
    <row r="525" spans="1:16" ht="0.75" customHeight="1">
      <c r="E525" s="349"/>
      <c r="F525" s="1"/>
      <c r="G525" s="1"/>
      <c r="H525" s="1"/>
      <c r="I525" s="1"/>
      <c r="J525" s="1"/>
      <c r="K525" s="1"/>
      <c r="L525" s="1"/>
      <c r="M525" s="1"/>
      <c r="N525" s="1"/>
      <c r="O525" s="1"/>
    </row>
    <row r="526" spans="1:16" ht="0.75" customHeight="1">
      <c r="E526" s="349"/>
      <c r="F526" s="1"/>
      <c r="G526" s="1"/>
      <c r="H526" s="1"/>
      <c r="I526" s="1"/>
      <c r="J526" s="1"/>
      <c r="K526" s="1"/>
      <c r="L526" s="1"/>
      <c r="M526" s="1"/>
      <c r="N526" s="1"/>
      <c r="O526" s="1"/>
    </row>
    <row r="527" spans="1:16" ht="0.75" customHeight="1">
      <c r="E527" s="349"/>
      <c r="F527" s="1"/>
      <c r="G527" s="1"/>
      <c r="H527" s="1"/>
      <c r="I527" s="1"/>
      <c r="J527" s="1"/>
      <c r="K527" s="1"/>
      <c r="L527" s="1"/>
      <c r="M527" s="1"/>
      <c r="N527" s="1"/>
      <c r="O527" s="1"/>
    </row>
    <row r="528" spans="1:16" ht="0.75" customHeight="1">
      <c r="E528" s="349"/>
      <c r="F528" s="1"/>
      <c r="G528" s="1"/>
      <c r="H528" s="1"/>
      <c r="I528" s="1"/>
      <c r="J528" s="1"/>
      <c r="K528" s="1"/>
      <c r="L528" s="1"/>
      <c r="M528" s="1"/>
      <c r="N528" s="1"/>
      <c r="O528" s="1"/>
    </row>
    <row r="529" spans="5:15" ht="0.75" customHeight="1">
      <c r="E529" s="349"/>
      <c r="F529" s="1"/>
      <c r="G529" s="1"/>
      <c r="H529" s="1"/>
      <c r="I529" s="1"/>
      <c r="J529" s="1"/>
      <c r="K529" s="1"/>
      <c r="L529" s="1"/>
      <c r="M529" s="1"/>
      <c r="N529" s="1"/>
      <c r="O529" s="1"/>
    </row>
    <row r="530" spans="5:15" ht="0.75" customHeight="1">
      <c r="E530" s="349"/>
      <c r="F530" s="1"/>
      <c r="G530" s="1"/>
      <c r="H530" s="1"/>
      <c r="I530" s="1"/>
      <c r="J530" s="1"/>
      <c r="K530" s="1"/>
      <c r="L530" s="1"/>
      <c r="M530" s="1"/>
      <c r="N530" s="1"/>
      <c r="O530" s="1"/>
    </row>
    <row r="531" spans="5:15" ht="0.75" customHeight="1">
      <c r="E531" s="349"/>
      <c r="F531" s="1"/>
      <c r="G531" s="1"/>
      <c r="H531" s="1"/>
      <c r="I531" s="1"/>
      <c r="J531" s="1"/>
      <c r="K531" s="1"/>
      <c r="L531" s="1"/>
      <c r="M531" s="1"/>
      <c r="N531" s="1"/>
      <c r="O531" s="1"/>
    </row>
    <row r="532" spans="5:15" ht="0.75" customHeight="1">
      <c r="E532" s="349"/>
      <c r="F532" s="1"/>
      <c r="G532" s="1"/>
      <c r="H532" s="1"/>
      <c r="I532" s="1"/>
      <c r="J532" s="1"/>
      <c r="K532" s="1"/>
      <c r="L532" s="1"/>
      <c r="M532" s="1"/>
      <c r="N532" s="1"/>
      <c r="O532" s="1"/>
    </row>
    <row r="533" spans="5:15" ht="0.75" customHeight="1">
      <c r="E533" s="349"/>
      <c r="F533" s="1"/>
      <c r="G533" s="1"/>
      <c r="H533" s="1"/>
      <c r="I533" s="1"/>
      <c r="J533" s="1"/>
      <c r="K533" s="1"/>
      <c r="L533" s="1"/>
      <c r="M533" s="1"/>
      <c r="N533" s="1"/>
      <c r="O533" s="1"/>
    </row>
    <row r="534" spans="5:15" ht="0.75" customHeight="1">
      <c r="E534" s="349"/>
      <c r="F534" s="1"/>
      <c r="G534" s="1"/>
      <c r="H534" s="1"/>
      <c r="I534" s="1"/>
      <c r="J534" s="1"/>
      <c r="K534" s="1"/>
      <c r="L534" s="1"/>
      <c r="M534" s="1"/>
      <c r="N534" s="1"/>
      <c r="O534" s="1"/>
    </row>
    <row r="535" spans="5:15" ht="0.75" customHeight="1">
      <c r="E535" s="349"/>
      <c r="F535" s="1"/>
      <c r="G535" s="1"/>
      <c r="H535" s="1"/>
      <c r="I535" s="1"/>
      <c r="J535" s="1"/>
      <c r="K535" s="1"/>
      <c r="L535" s="1"/>
      <c r="M535" s="1"/>
      <c r="N535" s="1"/>
      <c r="O535" s="1"/>
    </row>
    <row r="536" spans="5:15" ht="0.75" customHeight="1">
      <c r="E536" s="349"/>
      <c r="F536" s="1"/>
      <c r="G536" s="1"/>
      <c r="H536" s="1"/>
      <c r="I536" s="1"/>
      <c r="J536" s="1"/>
      <c r="K536" s="1"/>
      <c r="L536" s="1"/>
      <c r="M536" s="1"/>
      <c r="N536" s="1"/>
      <c r="O536" s="1"/>
    </row>
    <row r="537" spans="5:15" ht="0.75" customHeight="1">
      <c r="E537" s="349"/>
      <c r="F537" s="1"/>
      <c r="G537" s="1"/>
      <c r="H537" s="1"/>
      <c r="I537" s="1"/>
      <c r="J537" s="1"/>
      <c r="K537" s="1"/>
      <c r="L537" s="1"/>
      <c r="M537" s="1"/>
      <c r="N537" s="1"/>
      <c r="O537" s="1"/>
    </row>
    <row r="538" spans="5:15" ht="0.75" customHeight="1">
      <c r="E538" s="349"/>
      <c r="F538" s="1"/>
      <c r="G538" s="1"/>
      <c r="H538" s="1"/>
      <c r="I538" s="1"/>
      <c r="J538" s="1"/>
      <c r="K538" s="1"/>
      <c r="L538" s="1"/>
      <c r="M538" s="1"/>
      <c r="N538" s="1"/>
      <c r="O538" s="1"/>
    </row>
  </sheetData>
  <sheetProtection algorithmName="SHA-512" hashValue="Uat+TmVk2MVkVyZqDITCOmB0Zga1bCvy43I8GfdRFCkZVfUxgNDwWsCJScVeKevN7ILzvZF88Ve/kaAmvKPYGQ==" saltValue="6RL/7X7O1+q8PWhr6JgqEg==" spinCount="100000" sheet="1" selectLockedCells="1"/>
  <mergeCells count="24">
    <mergeCell ref="A6:D6"/>
    <mergeCell ref="E6:G6"/>
    <mergeCell ref="D1:N1"/>
    <mergeCell ref="D2:N2"/>
    <mergeCell ref="D3:N3"/>
    <mergeCell ref="A5:D5"/>
    <mergeCell ref="E5:G5"/>
    <mergeCell ref="A515:E515"/>
    <mergeCell ref="B8:F8"/>
    <mergeCell ref="A13:D13"/>
    <mergeCell ref="E13:E15"/>
    <mergeCell ref="F13:H13"/>
    <mergeCell ref="O13:O15"/>
    <mergeCell ref="A14:A15"/>
    <mergeCell ref="B14:B15"/>
    <mergeCell ref="C14:C15"/>
    <mergeCell ref="D14:D15"/>
    <mergeCell ref="I13:K13"/>
    <mergeCell ref="L13:N13"/>
    <mergeCell ref="A516:E516"/>
    <mergeCell ref="E519:E521"/>
    <mergeCell ref="F519:H519"/>
    <mergeCell ref="I519:K519"/>
    <mergeCell ref="L519:N519"/>
  </mergeCells>
  <conditionalFormatting sqref="A36:C36 A39:C39 A395:C396 A426:C427 A431:C432 A146:C146 A415:C415 A421:C423 A41:C41 A404:C404 A406:C407 A409:C409 A411:C411 A16:C21 A109:C111 A352:C356 A367:C367 A400:C402 A434:C438 A473:C480 A467:C468 A23:C27 A362:C362 A471:C471 A482:C482 A486:C513 A483:B483 A350:C350 A347:C348 A341:C343 A46:C52 A102:C102 A29:C32 A112:A127 B112:C128 A194:C216 A308:C324 A54:C95 A223:C300 A148:C183 A185:C185">
    <cfRule type="expression" dxfId="367" priority="367">
      <formula>IF(A16&gt;9,FALSE,TRUE)</formula>
    </cfRule>
  </conditionalFormatting>
  <conditionalFormatting sqref="D36 D39 D341:D343 D395:D396 D426:D427 D431:D432 D415 D421:D423 D41 D404 D406:D407 D409 D411 D16:D21 D63 D68 D76:D77 D81 D352:D356 D400:D402 D434:D438 D473:D480 D482 D23:D27 D145:D146 D362 D467:D468 D471 D486:D513 D347:D350 D46:D50 D102 D29:D32 D88:D90 D110:D143 D194:D216 D308:D324 D70:D74 D86 D223:D300 D148:D184">
    <cfRule type="cellIs" dxfId="366" priority="365" operator="between">
      <formula>10</formula>
      <formula>99</formula>
    </cfRule>
    <cfRule type="cellIs" dxfId="365" priority="366" operator="between">
      <formula>0</formula>
      <formula>9</formula>
    </cfRule>
  </conditionalFormatting>
  <conditionalFormatting sqref="A33:C33 A35:C35">
    <cfRule type="expression" dxfId="364" priority="364">
      <formula>IF(A33&gt;9,FALSE,TRUE)</formula>
    </cfRule>
  </conditionalFormatting>
  <conditionalFormatting sqref="D33 D35">
    <cfRule type="cellIs" dxfId="363" priority="362" operator="between">
      <formula>10</formula>
      <formula>99</formula>
    </cfRule>
    <cfRule type="cellIs" dxfId="362" priority="363" operator="between">
      <formula>0</formula>
      <formula>9</formula>
    </cfRule>
  </conditionalFormatting>
  <conditionalFormatting sqref="A38:C38">
    <cfRule type="expression" dxfId="361" priority="361">
      <formula>IF(A38&gt;9,FALSE,TRUE)</formula>
    </cfRule>
  </conditionalFormatting>
  <conditionalFormatting sqref="D38">
    <cfRule type="cellIs" dxfId="360" priority="359" operator="between">
      <formula>10</formula>
      <formula>99</formula>
    </cfRule>
    <cfRule type="cellIs" dxfId="359" priority="360" operator="between">
      <formula>0</formula>
      <formula>9</formula>
    </cfRule>
  </conditionalFormatting>
  <conditionalFormatting sqref="A45:C45">
    <cfRule type="expression" dxfId="358" priority="358">
      <formula>IF(A45&gt;9,FALSE,TRUE)</formula>
    </cfRule>
  </conditionalFormatting>
  <conditionalFormatting sqref="D45">
    <cfRule type="cellIs" dxfId="357" priority="356" operator="between">
      <formula>10</formula>
      <formula>99</formula>
    </cfRule>
    <cfRule type="cellIs" dxfId="356" priority="357" operator="between">
      <formula>0</formula>
      <formula>9</formula>
    </cfRule>
  </conditionalFormatting>
  <conditionalFormatting sqref="D51:D52 D55:D56 D58:D59 D61 D65:D66 D79 D83:D84 D92:D94 D109">
    <cfRule type="cellIs" dxfId="355" priority="354" operator="between">
      <formula>10</formula>
      <formula>99</formula>
    </cfRule>
    <cfRule type="cellIs" dxfId="354" priority="355" operator="between">
      <formula>0</formula>
      <formula>9</formula>
    </cfRule>
  </conditionalFormatting>
  <conditionalFormatting sqref="D57 D60 D62 D64 D67 D69 D75 D78 D80 D82 D85 D87 D91 D95 D54">
    <cfRule type="cellIs" dxfId="353" priority="352" operator="between">
      <formula>10</formula>
      <formula>99</formula>
    </cfRule>
    <cfRule type="cellIs" dxfId="352" priority="353" operator="between">
      <formula>0</formula>
      <formula>9</formula>
    </cfRule>
  </conditionalFormatting>
  <conditionalFormatting sqref="A325:C328 A340:C340">
    <cfRule type="expression" dxfId="351" priority="351">
      <formula>IF(A325&gt;9,FALSE,TRUE)</formula>
    </cfRule>
  </conditionalFormatting>
  <conditionalFormatting sqref="D325:D330 D340">
    <cfRule type="cellIs" dxfId="350" priority="349" operator="between">
      <formula>10</formula>
      <formula>99</formula>
    </cfRule>
    <cfRule type="cellIs" dxfId="349" priority="350" operator="between">
      <formula>0</formula>
      <formula>9</formula>
    </cfRule>
  </conditionalFormatting>
  <conditionalFormatting sqref="A344:C344 A346:C346">
    <cfRule type="expression" dxfId="348" priority="348">
      <formula>IF(A344&gt;9,FALSE,TRUE)</formula>
    </cfRule>
  </conditionalFormatting>
  <conditionalFormatting sqref="D344 D346">
    <cfRule type="cellIs" dxfId="347" priority="346" operator="between">
      <formula>10</formula>
      <formula>99</formula>
    </cfRule>
    <cfRule type="cellIs" dxfId="346" priority="347" operator="between">
      <formula>0</formula>
      <formula>9</formula>
    </cfRule>
  </conditionalFormatting>
  <conditionalFormatting sqref="A365:C365">
    <cfRule type="expression" dxfId="345" priority="345">
      <formula>IF(A365&gt;9,FALSE,TRUE)</formula>
    </cfRule>
  </conditionalFormatting>
  <conditionalFormatting sqref="D365">
    <cfRule type="cellIs" dxfId="344" priority="343" operator="between">
      <formula>10</formula>
      <formula>99</formula>
    </cfRule>
    <cfRule type="cellIs" dxfId="343" priority="344" operator="between">
      <formula>0</formula>
      <formula>9</formula>
    </cfRule>
  </conditionalFormatting>
  <conditionalFormatting sqref="A363:C363">
    <cfRule type="expression" dxfId="342" priority="342">
      <formula>IF(A363&gt;9,FALSE,TRUE)</formula>
    </cfRule>
  </conditionalFormatting>
  <conditionalFormatting sqref="D363">
    <cfRule type="cellIs" dxfId="341" priority="340" operator="between">
      <formula>10</formula>
      <formula>99</formula>
    </cfRule>
    <cfRule type="cellIs" dxfId="340" priority="341" operator="between">
      <formula>0</formula>
      <formula>9</formula>
    </cfRule>
  </conditionalFormatting>
  <conditionalFormatting sqref="A370:C370">
    <cfRule type="expression" dxfId="339" priority="339">
      <formula>IF(A370&gt;9,FALSE,TRUE)</formula>
    </cfRule>
  </conditionalFormatting>
  <conditionalFormatting sqref="D367 D370">
    <cfRule type="cellIs" dxfId="338" priority="337" operator="between">
      <formula>10</formula>
      <formula>99</formula>
    </cfRule>
    <cfRule type="cellIs" dxfId="337" priority="338" operator="between">
      <formula>0</formula>
      <formula>9</formula>
    </cfRule>
  </conditionalFormatting>
  <conditionalFormatting sqref="A366:C366">
    <cfRule type="expression" dxfId="336" priority="336">
      <formula>IF(A366&gt;9,FALSE,TRUE)</formula>
    </cfRule>
  </conditionalFormatting>
  <conditionalFormatting sqref="D366">
    <cfRule type="cellIs" dxfId="335" priority="334" operator="between">
      <formula>10</formula>
      <formula>99</formula>
    </cfRule>
    <cfRule type="cellIs" dxfId="334" priority="335" operator="between">
      <formula>0</formula>
      <formula>9</formula>
    </cfRule>
  </conditionalFormatting>
  <conditionalFormatting sqref="A373:C373 A375:C376 B377 A377:A378 C377:C378 C380 A380">
    <cfRule type="expression" dxfId="333" priority="333">
      <formula>IF(A373&gt;9,FALSE,TRUE)</formula>
    </cfRule>
  </conditionalFormatting>
  <conditionalFormatting sqref="D373 D375:D378 D380">
    <cfRule type="cellIs" dxfId="332" priority="331" operator="between">
      <formula>10</formula>
      <formula>99</formula>
    </cfRule>
    <cfRule type="cellIs" dxfId="331" priority="332" operator="between">
      <formula>0</formula>
      <formula>9</formula>
    </cfRule>
  </conditionalFormatting>
  <conditionalFormatting sqref="A371:C371">
    <cfRule type="expression" dxfId="330" priority="330">
      <formula>IF(A371&gt;9,FALSE,TRUE)</formula>
    </cfRule>
  </conditionalFormatting>
  <conditionalFormatting sqref="D371">
    <cfRule type="cellIs" dxfId="329" priority="328" operator="between">
      <formula>10</formula>
      <formula>99</formula>
    </cfRule>
    <cfRule type="cellIs" dxfId="328" priority="329" operator="between">
      <formula>0</formula>
      <formula>9</formula>
    </cfRule>
  </conditionalFormatting>
  <conditionalFormatting sqref="A374:C374">
    <cfRule type="expression" dxfId="327" priority="327">
      <formula>IF(A374&gt;9,FALSE,TRUE)</formula>
    </cfRule>
  </conditionalFormatting>
  <conditionalFormatting sqref="D374">
    <cfRule type="cellIs" dxfId="326" priority="325" operator="between">
      <formula>10</formula>
      <formula>99</formula>
    </cfRule>
    <cfRule type="cellIs" dxfId="325" priority="326" operator="between">
      <formula>0</formula>
      <formula>9</formula>
    </cfRule>
  </conditionalFormatting>
  <conditionalFormatting sqref="B380 A385:C385 A388:C388">
    <cfRule type="expression" dxfId="324" priority="324">
      <formula>IF(A380&gt;9,FALSE,TRUE)</formula>
    </cfRule>
  </conditionalFormatting>
  <conditionalFormatting sqref="D385 D388">
    <cfRule type="cellIs" dxfId="323" priority="322" operator="between">
      <formula>10</formula>
      <formula>99</formula>
    </cfRule>
    <cfRule type="cellIs" dxfId="322" priority="323" operator="between">
      <formula>0</formula>
      <formula>9</formula>
    </cfRule>
  </conditionalFormatting>
  <conditionalFormatting sqref="A381:C381">
    <cfRule type="expression" dxfId="321" priority="321">
      <formula>IF(A381&gt;9,FALSE,TRUE)</formula>
    </cfRule>
  </conditionalFormatting>
  <conditionalFormatting sqref="D381">
    <cfRule type="cellIs" dxfId="320" priority="319" operator="between">
      <formula>10</formula>
      <formula>99</formula>
    </cfRule>
    <cfRule type="cellIs" dxfId="319" priority="320" operator="between">
      <formula>0</formula>
      <formula>9</formula>
    </cfRule>
  </conditionalFormatting>
  <conditionalFormatting sqref="A386:C386">
    <cfRule type="expression" dxfId="318" priority="318">
      <formula>IF(A386&gt;9,FALSE,TRUE)</formula>
    </cfRule>
  </conditionalFormatting>
  <conditionalFormatting sqref="D386">
    <cfRule type="cellIs" dxfId="317" priority="316" operator="between">
      <formula>10</formula>
      <formula>99</formula>
    </cfRule>
    <cfRule type="cellIs" dxfId="316" priority="317" operator="between">
      <formula>0</formula>
      <formula>9</formula>
    </cfRule>
  </conditionalFormatting>
  <conditionalFormatting sqref="A428:C428">
    <cfRule type="expression" dxfId="315" priority="312">
      <formula>IF(A428&gt;9,FALSE,TRUE)</formula>
    </cfRule>
  </conditionalFormatting>
  <conditionalFormatting sqref="D428">
    <cfRule type="cellIs" dxfId="314" priority="310" operator="between">
      <formula>10</formula>
      <formula>99</formula>
    </cfRule>
    <cfRule type="cellIs" dxfId="313" priority="311" operator="between">
      <formula>0</formula>
      <formula>9</formula>
    </cfRule>
  </conditionalFormatting>
  <conditionalFormatting sqref="A430:C430">
    <cfRule type="expression" dxfId="312" priority="315">
      <formula>IF(A430&gt;9,FALSE,TRUE)</formula>
    </cfRule>
  </conditionalFormatting>
  <conditionalFormatting sqref="D430">
    <cfRule type="cellIs" dxfId="311" priority="313" operator="between">
      <formula>10</formula>
      <formula>99</formula>
    </cfRule>
    <cfRule type="cellIs" dxfId="310" priority="314" operator="between">
      <formula>0</formula>
      <formula>9</formula>
    </cfRule>
  </conditionalFormatting>
  <conditionalFormatting sqref="A452:C452">
    <cfRule type="expression" dxfId="309" priority="309">
      <formula>IF(A452&gt;9,FALSE,TRUE)</formula>
    </cfRule>
  </conditionalFormatting>
  <conditionalFormatting sqref="D452">
    <cfRule type="cellIs" dxfId="308" priority="307" operator="between">
      <formula>10</formula>
      <formula>99</formula>
    </cfRule>
    <cfRule type="cellIs" dxfId="307" priority="308" operator="between">
      <formula>0</formula>
      <formula>9</formula>
    </cfRule>
  </conditionalFormatting>
  <conditionalFormatting sqref="A458:C458">
    <cfRule type="expression" dxfId="306" priority="306">
      <formula>IF(A458&gt;9,FALSE,TRUE)</formula>
    </cfRule>
  </conditionalFormatting>
  <conditionalFormatting sqref="D458">
    <cfRule type="cellIs" dxfId="305" priority="304" operator="between">
      <formula>10</formula>
      <formula>99</formula>
    </cfRule>
    <cfRule type="cellIs" dxfId="304" priority="305" operator="between">
      <formula>0</formula>
      <formula>9</formula>
    </cfRule>
  </conditionalFormatting>
  <conditionalFormatting sqref="A329:C330 A333:C339">
    <cfRule type="expression" dxfId="303" priority="303">
      <formula>IF(A329&gt;9,FALSE,TRUE)</formula>
    </cfRule>
  </conditionalFormatting>
  <conditionalFormatting sqref="A128">
    <cfRule type="expression" dxfId="302" priority="283">
      <formula>IF(A128&gt;9,FALSE,TRUE)</formula>
    </cfRule>
  </conditionalFormatting>
  <conditionalFormatting sqref="D413">
    <cfRule type="cellIs" dxfId="301" priority="299" operator="between">
      <formula>10</formula>
      <formula>99</formula>
    </cfRule>
    <cfRule type="cellIs" dxfId="300" priority="300" operator="between">
      <formula>0</formula>
      <formula>9</formula>
    </cfRule>
  </conditionalFormatting>
  <conditionalFormatting sqref="B378">
    <cfRule type="expression" dxfId="299" priority="302">
      <formula>IF(B378&gt;9,FALSE,TRUE)</formula>
    </cfRule>
  </conditionalFormatting>
  <conditionalFormatting sqref="D420">
    <cfRule type="cellIs" dxfId="298" priority="296" operator="between">
      <formula>10</formula>
      <formula>99</formula>
    </cfRule>
    <cfRule type="cellIs" dxfId="297" priority="297" operator="between">
      <formula>0</formula>
      <formula>9</formula>
    </cfRule>
  </conditionalFormatting>
  <conditionalFormatting sqref="A413:C413">
    <cfRule type="expression" dxfId="296" priority="301">
      <formula>IF(A413&gt;9,FALSE,TRUE)</formula>
    </cfRule>
  </conditionalFormatting>
  <conditionalFormatting sqref="A420:C420">
    <cfRule type="expression" dxfId="295" priority="298">
      <formula>IF(A420&gt;9,FALSE,TRUE)</formula>
    </cfRule>
  </conditionalFormatting>
  <conditionalFormatting sqref="A37:C37">
    <cfRule type="expression" dxfId="294" priority="295">
      <formula>IF(A37&gt;9,FALSE,TRUE)</formula>
    </cfRule>
  </conditionalFormatting>
  <conditionalFormatting sqref="D37">
    <cfRule type="cellIs" dxfId="293" priority="293" operator="between">
      <formula>10</formula>
      <formula>99</formula>
    </cfRule>
    <cfRule type="cellIs" dxfId="292" priority="294" operator="between">
      <formula>0</formula>
      <formula>9</formula>
    </cfRule>
  </conditionalFormatting>
  <conditionalFormatting sqref="A34:C34">
    <cfRule type="expression" dxfId="291" priority="292">
      <formula>IF(A34&gt;9,FALSE,TRUE)</formula>
    </cfRule>
  </conditionalFormatting>
  <conditionalFormatting sqref="D34">
    <cfRule type="cellIs" dxfId="290" priority="290" operator="between">
      <formula>10</formula>
      <formula>99</formula>
    </cfRule>
    <cfRule type="cellIs" dxfId="289" priority="291" operator="between">
      <formula>0</formula>
      <formula>9</formula>
    </cfRule>
  </conditionalFormatting>
  <conditionalFormatting sqref="A40:C40">
    <cfRule type="expression" dxfId="288" priority="289">
      <formula>IF(A40&gt;9,FALSE,TRUE)</formula>
    </cfRule>
  </conditionalFormatting>
  <conditionalFormatting sqref="D40">
    <cfRule type="cellIs" dxfId="287" priority="287" operator="between">
      <formula>10</formula>
      <formula>99</formula>
    </cfRule>
    <cfRule type="cellIs" dxfId="286" priority="288" operator="between">
      <formula>0</formula>
      <formula>9</formula>
    </cfRule>
  </conditionalFormatting>
  <conditionalFormatting sqref="A42:C43">
    <cfRule type="expression" dxfId="285" priority="286">
      <formula>IF(A42&gt;9,FALSE,TRUE)</formula>
    </cfRule>
  </conditionalFormatting>
  <conditionalFormatting sqref="D42:D43">
    <cfRule type="cellIs" dxfId="284" priority="284" operator="between">
      <formula>10</formula>
      <formula>99</formula>
    </cfRule>
    <cfRule type="cellIs" dxfId="283" priority="285" operator="between">
      <formula>0</formula>
      <formula>9</formula>
    </cfRule>
  </conditionalFormatting>
  <conditionalFormatting sqref="D147">
    <cfRule type="cellIs" dxfId="282" priority="280" operator="between">
      <formula>10</formula>
      <formula>99</formula>
    </cfRule>
    <cfRule type="cellIs" dxfId="281" priority="281" operator="between">
      <formula>0</formula>
      <formula>9</formula>
    </cfRule>
  </conditionalFormatting>
  <conditionalFormatting sqref="A147:C147">
    <cfRule type="expression" dxfId="280" priority="282">
      <formula>IF(A147&gt;9,FALSE,TRUE)</formula>
    </cfRule>
  </conditionalFormatting>
  <conditionalFormatting sqref="A345:C345">
    <cfRule type="expression" dxfId="279" priority="275">
      <formula>IF(A345&gt;9,FALSE,TRUE)</formula>
    </cfRule>
  </conditionalFormatting>
  <conditionalFormatting sqref="D345">
    <cfRule type="cellIs" dxfId="278" priority="273" operator="between">
      <formula>10</formula>
      <formula>99</formula>
    </cfRule>
    <cfRule type="cellIs" dxfId="277" priority="274" operator="between">
      <formula>0</formula>
      <formula>9</formula>
    </cfRule>
  </conditionalFormatting>
  <conditionalFormatting sqref="A364:C364">
    <cfRule type="expression" dxfId="276" priority="272">
      <formula>IF(A364&gt;9,FALSE,TRUE)</formula>
    </cfRule>
  </conditionalFormatting>
  <conditionalFormatting sqref="D364">
    <cfRule type="cellIs" dxfId="275" priority="270" operator="between">
      <formula>10</formula>
      <formula>99</formula>
    </cfRule>
    <cfRule type="cellIs" dxfId="274" priority="271" operator="between">
      <formula>0</formula>
      <formula>9</formula>
    </cfRule>
  </conditionalFormatting>
  <conditionalFormatting sqref="A332:C332">
    <cfRule type="expression" dxfId="273" priority="279">
      <formula>IF(A332&gt;9,FALSE,TRUE)</formula>
    </cfRule>
  </conditionalFormatting>
  <conditionalFormatting sqref="D331:D339">
    <cfRule type="cellIs" dxfId="272" priority="277" operator="between">
      <formula>10</formula>
      <formula>99</formula>
    </cfRule>
    <cfRule type="cellIs" dxfId="271" priority="278" operator="between">
      <formula>0</formula>
      <formula>9</formula>
    </cfRule>
  </conditionalFormatting>
  <conditionalFormatting sqref="A331:C331">
    <cfRule type="expression" dxfId="270" priority="276">
      <formula>IF(A331&gt;9,FALSE,TRUE)</formula>
    </cfRule>
  </conditionalFormatting>
  <conditionalFormatting sqref="A368:C368">
    <cfRule type="expression" dxfId="269" priority="269">
      <formula>IF(A368&gt;9,FALSE,TRUE)</formula>
    </cfRule>
  </conditionalFormatting>
  <conditionalFormatting sqref="D368">
    <cfRule type="cellIs" dxfId="268" priority="267" operator="between">
      <formula>10</formula>
      <formula>99</formula>
    </cfRule>
    <cfRule type="cellIs" dxfId="267" priority="268" operator="between">
      <formula>0</formula>
      <formula>9</formula>
    </cfRule>
  </conditionalFormatting>
  <conditionalFormatting sqref="A372:C372">
    <cfRule type="expression" dxfId="266" priority="266">
      <formula>IF(A372&gt;9,FALSE,TRUE)</formula>
    </cfRule>
  </conditionalFormatting>
  <conditionalFormatting sqref="D372">
    <cfRule type="cellIs" dxfId="265" priority="264" operator="between">
      <formula>10</formula>
      <formula>99</formula>
    </cfRule>
    <cfRule type="cellIs" dxfId="264" priority="265" operator="between">
      <formula>0</formula>
      <formula>9</formula>
    </cfRule>
  </conditionalFormatting>
  <conditionalFormatting sqref="A382:C383">
    <cfRule type="expression" dxfId="263" priority="259">
      <formula>IF(A382&gt;9,FALSE,TRUE)</formula>
    </cfRule>
  </conditionalFormatting>
  <conditionalFormatting sqref="D382:D383">
    <cfRule type="cellIs" dxfId="262" priority="257" operator="between">
      <formula>10</formula>
      <formula>99</formula>
    </cfRule>
    <cfRule type="cellIs" dxfId="261" priority="258" operator="between">
      <formula>0</formula>
      <formula>9</formula>
    </cfRule>
  </conditionalFormatting>
  <conditionalFormatting sqref="C379 A379">
    <cfRule type="expression" dxfId="260" priority="263">
      <formula>IF(A379&gt;9,FALSE,TRUE)</formula>
    </cfRule>
  </conditionalFormatting>
  <conditionalFormatting sqref="D379">
    <cfRule type="cellIs" dxfId="259" priority="261" operator="between">
      <formula>10</formula>
      <formula>99</formula>
    </cfRule>
    <cfRule type="cellIs" dxfId="258" priority="262" operator="between">
      <formula>0</formula>
      <formula>9</formula>
    </cfRule>
  </conditionalFormatting>
  <conditionalFormatting sqref="A387:C387">
    <cfRule type="expression" dxfId="257" priority="256">
      <formula>IF(A387&gt;9,FALSE,TRUE)</formula>
    </cfRule>
  </conditionalFormatting>
  <conditionalFormatting sqref="D387">
    <cfRule type="cellIs" dxfId="256" priority="254" operator="between">
      <formula>10</formula>
      <formula>99</formula>
    </cfRule>
    <cfRule type="cellIs" dxfId="255" priority="255" operator="between">
      <formula>0</formula>
      <formula>9</formula>
    </cfRule>
  </conditionalFormatting>
  <conditionalFormatting sqref="A403:C403">
    <cfRule type="expression" dxfId="254" priority="253">
      <formula>IF(A403&gt;9,FALSE,TRUE)</formula>
    </cfRule>
  </conditionalFormatting>
  <conditionalFormatting sqref="D403">
    <cfRule type="cellIs" dxfId="253" priority="251" operator="between">
      <formula>10</formula>
      <formula>99</formula>
    </cfRule>
    <cfRule type="cellIs" dxfId="252" priority="252" operator="between">
      <formula>0</formula>
      <formula>9</formula>
    </cfRule>
  </conditionalFormatting>
  <conditionalFormatting sqref="B379">
    <cfRule type="expression" dxfId="251" priority="260">
      <formula>IF(B379&gt;9,FALSE,TRUE)</formula>
    </cfRule>
  </conditionalFormatting>
  <conditionalFormatting sqref="A405:C405">
    <cfRule type="expression" dxfId="250" priority="250">
      <formula>IF(A405&gt;9,FALSE,TRUE)</formula>
    </cfRule>
  </conditionalFormatting>
  <conditionalFormatting sqref="D405">
    <cfRule type="cellIs" dxfId="249" priority="248" operator="between">
      <formula>10</formula>
      <formula>99</formula>
    </cfRule>
    <cfRule type="cellIs" dxfId="248" priority="249" operator="between">
      <formula>0</formula>
      <formula>9</formula>
    </cfRule>
  </conditionalFormatting>
  <conditionalFormatting sqref="A408:C408">
    <cfRule type="expression" dxfId="247" priority="247">
      <formula>IF(A408&gt;9,FALSE,TRUE)</formula>
    </cfRule>
  </conditionalFormatting>
  <conditionalFormatting sqref="D408">
    <cfRule type="cellIs" dxfId="246" priority="245" operator="between">
      <formula>10</formula>
      <formula>99</formula>
    </cfRule>
    <cfRule type="cellIs" dxfId="245" priority="246" operator="between">
      <formula>0</formula>
      <formula>9</formula>
    </cfRule>
  </conditionalFormatting>
  <conditionalFormatting sqref="D410">
    <cfRule type="cellIs" dxfId="244" priority="242" operator="between">
      <formula>10</formula>
      <formula>99</formula>
    </cfRule>
    <cfRule type="cellIs" dxfId="243" priority="243" operator="between">
      <formula>0</formula>
      <formula>9</formula>
    </cfRule>
  </conditionalFormatting>
  <conditionalFormatting sqref="A410:C410">
    <cfRule type="expression" dxfId="242" priority="244">
      <formula>IF(A410&gt;9,FALSE,TRUE)</formula>
    </cfRule>
  </conditionalFormatting>
  <conditionalFormatting sqref="A412:C412">
    <cfRule type="expression" dxfId="241" priority="241">
      <formula>IF(A412&gt;9,FALSE,TRUE)</formula>
    </cfRule>
  </conditionalFormatting>
  <conditionalFormatting sqref="D412">
    <cfRule type="cellIs" dxfId="240" priority="239" operator="between">
      <formula>10</formula>
      <formula>99</formula>
    </cfRule>
    <cfRule type="cellIs" dxfId="239" priority="240" operator="between">
      <formula>0</formula>
      <formula>9</formula>
    </cfRule>
  </conditionalFormatting>
  <conditionalFormatting sqref="A414:C414">
    <cfRule type="expression" dxfId="238" priority="238">
      <formula>IF(A414&gt;9,FALSE,TRUE)</formula>
    </cfRule>
  </conditionalFormatting>
  <conditionalFormatting sqref="D414">
    <cfRule type="cellIs" dxfId="237" priority="236" operator="between">
      <formula>10</formula>
      <formula>99</formula>
    </cfRule>
    <cfRule type="cellIs" dxfId="236" priority="237" operator="between">
      <formula>0</formula>
      <formula>9</formula>
    </cfRule>
  </conditionalFormatting>
  <conditionalFormatting sqref="D416">
    <cfRule type="cellIs" dxfId="235" priority="233" operator="between">
      <formula>10</formula>
      <formula>99</formula>
    </cfRule>
    <cfRule type="cellIs" dxfId="234" priority="234" operator="between">
      <formula>0</formula>
      <formula>9</formula>
    </cfRule>
  </conditionalFormatting>
  <conditionalFormatting sqref="A416:C416">
    <cfRule type="expression" dxfId="233" priority="235">
      <formula>IF(A416&gt;9,FALSE,TRUE)</formula>
    </cfRule>
  </conditionalFormatting>
  <conditionalFormatting sqref="A424:C424">
    <cfRule type="expression" dxfId="232" priority="232">
      <formula>IF(A424&gt;9,FALSE,TRUE)</formula>
    </cfRule>
  </conditionalFormatting>
  <conditionalFormatting sqref="D424">
    <cfRule type="cellIs" dxfId="231" priority="230" operator="between">
      <formula>10</formula>
      <formula>99</formula>
    </cfRule>
    <cfRule type="cellIs" dxfId="230" priority="231" operator="between">
      <formula>0</formula>
      <formula>9</formula>
    </cfRule>
  </conditionalFormatting>
  <conditionalFormatting sqref="A429:C429">
    <cfRule type="expression" dxfId="229" priority="229">
      <formula>IF(A429&gt;9,FALSE,TRUE)</formula>
    </cfRule>
  </conditionalFormatting>
  <conditionalFormatting sqref="D429">
    <cfRule type="cellIs" dxfId="228" priority="227" operator="between">
      <formula>10</formula>
      <formula>99</formula>
    </cfRule>
    <cfRule type="cellIs" dxfId="227" priority="228" operator="between">
      <formula>0</formula>
      <formula>9</formula>
    </cfRule>
  </conditionalFormatting>
  <conditionalFormatting sqref="A96:C100">
    <cfRule type="expression" dxfId="226" priority="226">
      <formula>IF(A96&gt;9,FALSE,TRUE)</formula>
    </cfRule>
  </conditionalFormatting>
  <conditionalFormatting sqref="D96:D100">
    <cfRule type="cellIs" dxfId="225" priority="224" operator="between">
      <formula>10</formula>
      <formula>99</formula>
    </cfRule>
    <cfRule type="cellIs" dxfId="224" priority="225" operator="between">
      <formula>0</formula>
      <formula>9</formula>
    </cfRule>
  </conditionalFormatting>
  <conditionalFormatting sqref="D108">
    <cfRule type="cellIs" dxfId="223" priority="221" operator="between">
      <formula>10</formula>
      <formula>99</formula>
    </cfRule>
    <cfRule type="cellIs" dxfId="222" priority="222" operator="between">
      <formula>0</formula>
      <formula>9</formula>
    </cfRule>
  </conditionalFormatting>
  <conditionalFormatting sqref="A108:C108">
    <cfRule type="expression" dxfId="221" priority="223">
      <formula>IF(A108&gt;9,FALSE,TRUE)</formula>
    </cfRule>
  </conditionalFormatting>
  <conditionalFormatting sqref="D472">
    <cfRule type="cellIs" dxfId="220" priority="218" operator="between">
      <formula>10</formula>
      <formula>99</formula>
    </cfRule>
    <cfRule type="cellIs" dxfId="219" priority="219" operator="between">
      <formula>0</formula>
      <formula>9</formula>
    </cfRule>
  </conditionalFormatting>
  <conditionalFormatting sqref="A472:C472">
    <cfRule type="expression" dxfId="218" priority="220">
      <formula>IF(A472&gt;9,FALSE,TRUE)</formula>
    </cfRule>
  </conditionalFormatting>
  <conditionalFormatting sqref="A439:C439 A442:C442 A445:C445">
    <cfRule type="expression" dxfId="217" priority="217">
      <formula>IF(A439&gt;9,FALSE,TRUE)</formula>
    </cfRule>
  </conditionalFormatting>
  <conditionalFormatting sqref="D439 D442 D445">
    <cfRule type="cellIs" dxfId="216" priority="215" operator="between">
      <formula>10</formula>
      <formula>99</formula>
    </cfRule>
    <cfRule type="cellIs" dxfId="215" priority="216" operator="between">
      <formula>0</formula>
      <formula>9</formula>
    </cfRule>
  </conditionalFormatting>
  <conditionalFormatting sqref="A481:C481">
    <cfRule type="expression" dxfId="214" priority="214">
      <formula>IF(A481&gt;9,FALSE,TRUE)</formula>
    </cfRule>
  </conditionalFormatting>
  <conditionalFormatting sqref="D481">
    <cfRule type="cellIs" dxfId="213" priority="212" operator="between">
      <formula>10</formula>
      <formula>99</formula>
    </cfRule>
    <cfRule type="cellIs" dxfId="212" priority="213" operator="between">
      <formula>0</formula>
      <formula>9</formula>
    </cfRule>
  </conditionalFormatting>
  <conditionalFormatting sqref="A184:C184">
    <cfRule type="expression" dxfId="211" priority="211">
      <formula>IF(A184&gt;9,FALSE,TRUE)</formula>
    </cfRule>
  </conditionalFormatting>
  <conditionalFormatting sqref="D185">
    <cfRule type="cellIs" dxfId="210" priority="209" operator="between">
      <formula>10</formula>
      <formula>99</formula>
    </cfRule>
    <cfRule type="cellIs" dxfId="209" priority="210" operator="between">
      <formula>0</formula>
      <formula>9</formula>
    </cfRule>
  </conditionalFormatting>
  <conditionalFormatting sqref="B129:C143 B145:C145">
    <cfRule type="expression" dxfId="208" priority="208">
      <formula>IF(B129&gt;9,FALSE,TRUE)</formula>
    </cfRule>
  </conditionalFormatting>
  <conditionalFormatting sqref="A129:A143 A145">
    <cfRule type="expression" dxfId="207" priority="207">
      <formula>IF(A129&gt;9,FALSE,TRUE)</formula>
    </cfRule>
  </conditionalFormatting>
  <conditionalFormatting sqref="A398:C398">
    <cfRule type="expression" dxfId="206" priority="206">
      <formula>IF(A398&gt;9,FALSE,TRUE)</formula>
    </cfRule>
  </conditionalFormatting>
  <conditionalFormatting sqref="D398">
    <cfRule type="cellIs" dxfId="205" priority="204" operator="between">
      <formula>10</formula>
      <formula>99</formula>
    </cfRule>
    <cfRule type="cellIs" dxfId="204" priority="205" operator="between">
      <formula>0</formula>
      <formula>9</formula>
    </cfRule>
  </conditionalFormatting>
  <conditionalFormatting sqref="A399:C399">
    <cfRule type="expression" dxfId="203" priority="203">
      <formula>IF(A399&gt;9,FALSE,TRUE)</formula>
    </cfRule>
  </conditionalFormatting>
  <conditionalFormatting sqref="D399">
    <cfRule type="cellIs" dxfId="202" priority="201" operator="between">
      <formula>10</formula>
      <formula>99</formula>
    </cfRule>
    <cfRule type="cellIs" dxfId="201" priority="202" operator="between">
      <formula>0</formula>
      <formula>9</formula>
    </cfRule>
  </conditionalFormatting>
  <conditionalFormatting sqref="A397:C397">
    <cfRule type="expression" dxfId="200" priority="200">
      <formula>IF(A397&gt;9,FALSE,TRUE)</formula>
    </cfRule>
  </conditionalFormatting>
  <conditionalFormatting sqref="D397">
    <cfRule type="cellIs" dxfId="199" priority="198" operator="between">
      <formula>10</formula>
      <formula>99</formula>
    </cfRule>
    <cfRule type="cellIs" dxfId="198" priority="199" operator="between">
      <formula>0</formula>
      <formula>9</formula>
    </cfRule>
  </conditionalFormatting>
  <conditionalFormatting sqref="A425:C425">
    <cfRule type="expression" dxfId="197" priority="197">
      <formula>IF(A425&gt;9,FALSE,TRUE)</formula>
    </cfRule>
  </conditionalFormatting>
  <conditionalFormatting sqref="D425">
    <cfRule type="cellIs" dxfId="196" priority="195" operator="between">
      <formula>10</formula>
      <formula>99</formula>
    </cfRule>
    <cfRule type="cellIs" dxfId="195" priority="196" operator="between">
      <formula>0</formula>
      <formula>9</formula>
    </cfRule>
  </conditionalFormatting>
  <conditionalFormatting sqref="A440:C440 A443:C443 A451:C451">
    <cfRule type="expression" dxfId="194" priority="194">
      <formula>IF(A440&gt;9,FALSE,TRUE)</formula>
    </cfRule>
  </conditionalFormatting>
  <conditionalFormatting sqref="D440 D443 D451">
    <cfRule type="cellIs" dxfId="193" priority="192" operator="between">
      <formula>10</formula>
      <formula>99</formula>
    </cfRule>
    <cfRule type="cellIs" dxfId="192" priority="193" operator="between">
      <formula>0</formula>
      <formula>9</formula>
    </cfRule>
  </conditionalFormatting>
  <conditionalFormatting sqref="A441:C441 A444:C444">
    <cfRule type="expression" dxfId="191" priority="191">
      <formula>IF(A441&gt;9,FALSE,TRUE)</formula>
    </cfRule>
  </conditionalFormatting>
  <conditionalFormatting sqref="D441 D444">
    <cfRule type="cellIs" dxfId="190" priority="189" operator="between">
      <formula>10</formula>
      <formula>99</formula>
    </cfRule>
    <cfRule type="cellIs" dxfId="189" priority="190" operator="between">
      <formula>0</formula>
      <formula>9</formula>
    </cfRule>
  </conditionalFormatting>
  <conditionalFormatting sqref="A446:C446">
    <cfRule type="expression" dxfId="188" priority="188">
      <formula>IF(A446&gt;9,FALSE,TRUE)</formula>
    </cfRule>
  </conditionalFormatting>
  <conditionalFormatting sqref="D446">
    <cfRule type="cellIs" dxfId="187" priority="186" operator="between">
      <formula>10</formula>
      <formula>99</formula>
    </cfRule>
    <cfRule type="cellIs" dxfId="186" priority="187" operator="between">
      <formula>0</formula>
      <formula>9</formula>
    </cfRule>
  </conditionalFormatting>
  <conditionalFormatting sqref="A433:C433">
    <cfRule type="expression" dxfId="185" priority="185">
      <formula>IF(A433&gt;9,FALSE,TRUE)</formula>
    </cfRule>
  </conditionalFormatting>
  <conditionalFormatting sqref="D433">
    <cfRule type="cellIs" dxfId="184" priority="183" operator="between">
      <formula>10</formula>
      <formula>99</formula>
    </cfRule>
    <cfRule type="cellIs" dxfId="183" priority="184" operator="between">
      <formula>0</formula>
      <formula>9</formula>
    </cfRule>
  </conditionalFormatting>
  <conditionalFormatting sqref="A453:C457">
    <cfRule type="expression" dxfId="182" priority="182">
      <formula>IF(A453&gt;9,FALSE,TRUE)</formula>
    </cfRule>
  </conditionalFormatting>
  <conditionalFormatting sqref="D453:D457">
    <cfRule type="cellIs" dxfId="181" priority="180" operator="between">
      <formula>10</formula>
      <formula>99</formula>
    </cfRule>
    <cfRule type="cellIs" dxfId="180" priority="181" operator="between">
      <formula>0</formula>
      <formula>9</formula>
    </cfRule>
  </conditionalFormatting>
  <conditionalFormatting sqref="A514:C514">
    <cfRule type="expression" dxfId="179" priority="179">
      <formula>IF(A514&gt;9,FALSE,TRUE)</formula>
    </cfRule>
  </conditionalFormatting>
  <conditionalFormatting sqref="D514">
    <cfRule type="cellIs" dxfId="178" priority="177" operator="between">
      <formula>10</formula>
      <formula>99</formula>
    </cfRule>
    <cfRule type="cellIs" dxfId="177" priority="178" operator="between">
      <formula>0</formula>
      <formula>9</formula>
    </cfRule>
  </conditionalFormatting>
  <conditionalFormatting sqref="A349:C349">
    <cfRule type="expression" dxfId="176" priority="176">
      <formula>IF(A349&gt;9,FALSE,TRUE)</formula>
    </cfRule>
  </conditionalFormatting>
  <conditionalFormatting sqref="A53:C53">
    <cfRule type="expression" dxfId="175" priority="175">
      <formula>IF(A53&gt;9,FALSE,TRUE)</formula>
    </cfRule>
  </conditionalFormatting>
  <conditionalFormatting sqref="D53">
    <cfRule type="cellIs" dxfId="174" priority="173" operator="between">
      <formula>10</formula>
      <formula>99</formula>
    </cfRule>
    <cfRule type="cellIs" dxfId="173" priority="174" operator="between">
      <formula>0</formula>
      <formula>9</formula>
    </cfRule>
  </conditionalFormatting>
  <conditionalFormatting sqref="A22:C22">
    <cfRule type="expression" dxfId="172" priority="172">
      <formula>IF(A22&gt;9,FALSE,TRUE)</formula>
    </cfRule>
  </conditionalFormatting>
  <conditionalFormatting sqref="D22">
    <cfRule type="cellIs" dxfId="171" priority="170" operator="between">
      <formula>10</formula>
      <formula>99</formula>
    </cfRule>
    <cfRule type="cellIs" dxfId="170" priority="171" operator="between">
      <formula>0</formula>
      <formula>9</formula>
    </cfRule>
  </conditionalFormatting>
  <conditionalFormatting sqref="A28:D28">
    <cfRule type="expression" dxfId="169" priority="169">
      <formula>IF(A28&gt;9,FALSE,TRUE)</formula>
    </cfRule>
  </conditionalFormatting>
  <conditionalFormatting sqref="A44:C44">
    <cfRule type="expression" dxfId="168" priority="168">
      <formula>IF(A44&gt;9,FALSE,TRUE)</formula>
    </cfRule>
  </conditionalFormatting>
  <conditionalFormatting sqref="D44">
    <cfRule type="cellIs" dxfId="167" priority="166" operator="between">
      <formula>10</formula>
      <formula>99</formula>
    </cfRule>
    <cfRule type="cellIs" dxfId="166" priority="167" operator="between">
      <formula>0</formula>
      <formula>9</formula>
    </cfRule>
  </conditionalFormatting>
  <conditionalFormatting sqref="A101:C101">
    <cfRule type="expression" dxfId="165" priority="165">
      <formula>IF(A101&gt;9,FALSE,TRUE)</formula>
    </cfRule>
  </conditionalFormatting>
  <conditionalFormatting sqref="D101">
    <cfRule type="cellIs" dxfId="164" priority="163" operator="between">
      <formula>10</formula>
      <formula>99</formula>
    </cfRule>
    <cfRule type="cellIs" dxfId="163" priority="164" operator="between">
      <formula>0</formula>
      <formula>9</formula>
    </cfRule>
  </conditionalFormatting>
  <conditionalFormatting sqref="D144">
    <cfRule type="cellIs" dxfId="162" priority="161" operator="between">
      <formula>10</formula>
      <formula>99</formula>
    </cfRule>
    <cfRule type="cellIs" dxfId="161" priority="162" operator="between">
      <formula>0</formula>
      <formula>9</formula>
    </cfRule>
  </conditionalFormatting>
  <conditionalFormatting sqref="B144:C144">
    <cfRule type="expression" dxfId="160" priority="160">
      <formula>IF(B144&gt;9,FALSE,TRUE)</formula>
    </cfRule>
  </conditionalFormatting>
  <conditionalFormatting sqref="A144">
    <cfRule type="expression" dxfId="159" priority="159">
      <formula>IF(A144&gt;9,FALSE,TRUE)</formula>
    </cfRule>
  </conditionalFormatting>
  <conditionalFormatting sqref="D186">
    <cfRule type="cellIs" dxfId="158" priority="157" operator="between">
      <formula>10</formula>
      <formula>99</formula>
    </cfRule>
    <cfRule type="cellIs" dxfId="157" priority="158" operator="between">
      <formula>0</formula>
      <formula>9</formula>
    </cfRule>
  </conditionalFormatting>
  <conditionalFormatting sqref="A186:C186">
    <cfRule type="expression" dxfId="156" priority="156">
      <formula>IF(A186&gt;9,FALSE,TRUE)</formula>
    </cfRule>
  </conditionalFormatting>
  <conditionalFormatting sqref="D187">
    <cfRule type="cellIs" dxfId="155" priority="154" operator="between">
      <formula>10</formula>
      <formula>99</formula>
    </cfRule>
    <cfRule type="cellIs" dxfId="154" priority="155" operator="between">
      <formula>0</formula>
      <formula>9</formula>
    </cfRule>
  </conditionalFormatting>
  <conditionalFormatting sqref="A187:C187">
    <cfRule type="expression" dxfId="153" priority="153">
      <formula>IF(A187&gt;9,FALSE,TRUE)</formula>
    </cfRule>
  </conditionalFormatting>
  <conditionalFormatting sqref="A304:C304">
    <cfRule type="expression" dxfId="152" priority="140">
      <formula>IF(A304&gt;9,FALSE,TRUE)</formula>
    </cfRule>
  </conditionalFormatting>
  <conditionalFormatting sqref="D304">
    <cfRule type="cellIs" dxfId="151" priority="138" operator="between">
      <formula>10</formula>
      <formula>99</formula>
    </cfRule>
    <cfRule type="cellIs" dxfId="150" priority="139" operator="between">
      <formula>0</formula>
      <formula>9</formula>
    </cfRule>
  </conditionalFormatting>
  <conditionalFormatting sqref="A217:C217">
    <cfRule type="expression" dxfId="149" priority="152">
      <formula>IF(A217&gt;9,FALSE,TRUE)</formula>
    </cfRule>
  </conditionalFormatting>
  <conditionalFormatting sqref="D217">
    <cfRule type="cellIs" dxfId="148" priority="150" operator="between">
      <formula>10</formula>
      <formula>99</formula>
    </cfRule>
    <cfRule type="cellIs" dxfId="147" priority="151" operator="between">
      <formula>0</formula>
      <formula>9</formula>
    </cfRule>
  </conditionalFormatting>
  <conditionalFormatting sqref="A301:C301">
    <cfRule type="expression" dxfId="146" priority="149">
      <formula>IF(A301&gt;9,FALSE,TRUE)</formula>
    </cfRule>
  </conditionalFormatting>
  <conditionalFormatting sqref="D301">
    <cfRule type="cellIs" dxfId="145" priority="147" operator="between">
      <formula>10</formula>
      <formula>99</formula>
    </cfRule>
    <cfRule type="cellIs" dxfId="144" priority="148" operator="between">
      <formula>0</formula>
      <formula>9</formula>
    </cfRule>
  </conditionalFormatting>
  <conditionalFormatting sqref="A302:C302">
    <cfRule type="expression" dxfId="143" priority="146">
      <formula>IF(A302&gt;9,FALSE,TRUE)</formula>
    </cfRule>
  </conditionalFormatting>
  <conditionalFormatting sqref="D302">
    <cfRule type="cellIs" dxfId="142" priority="144" operator="between">
      <formula>10</formula>
      <formula>99</formula>
    </cfRule>
    <cfRule type="cellIs" dxfId="141" priority="145" operator="between">
      <formula>0</formula>
      <formula>9</formula>
    </cfRule>
  </conditionalFormatting>
  <conditionalFormatting sqref="A303:C303">
    <cfRule type="expression" dxfId="140" priority="143">
      <formula>IF(A303&gt;9,FALSE,TRUE)</formula>
    </cfRule>
  </conditionalFormatting>
  <conditionalFormatting sqref="D303">
    <cfRule type="cellIs" dxfId="139" priority="141" operator="between">
      <formula>10</formula>
      <formula>99</formula>
    </cfRule>
    <cfRule type="cellIs" dxfId="138" priority="142" operator="between">
      <formula>0</formula>
      <formula>9</formula>
    </cfRule>
  </conditionalFormatting>
  <conditionalFormatting sqref="A360:C360">
    <cfRule type="expression" dxfId="137" priority="125">
      <formula>IF(A360&gt;9,FALSE,TRUE)</formula>
    </cfRule>
  </conditionalFormatting>
  <conditionalFormatting sqref="D360">
    <cfRule type="cellIs" dxfId="136" priority="123" operator="between">
      <formula>10</formula>
      <formula>99</formula>
    </cfRule>
    <cfRule type="cellIs" dxfId="135" priority="124" operator="between">
      <formula>0</formula>
      <formula>9</formula>
    </cfRule>
  </conditionalFormatting>
  <conditionalFormatting sqref="A305:C305">
    <cfRule type="expression" dxfId="134" priority="137">
      <formula>IF(A305&gt;9,FALSE,TRUE)</formula>
    </cfRule>
  </conditionalFormatting>
  <conditionalFormatting sqref="D305">
    <cfRule type="cellIs" dxfId="133" priority="135" operator="between">
      <formula>10</formula>
      <formula>99</formula>
    </cfRule>
    <cfRule type="cellIs" dxfId="132" priority="136" operator="between">
      <formula>0</formula>
      <formula>9</formula>
    </cfRule>
  </conditionalFormatting>
  <conditionalFormatting sqref="A357:C357">
    <cfRule type="expression" dxfId="131" priority="134">
      <formula>IF(A357&gt;9,FALSE,TRUE)</formula>
    </cfRule>
  </conditionalFormatting>
  <conditionalFormatting sqref="D357">
    <cfRule type="cellIs" dxfId="130" priority="132" operator="between">
      <formula>10</formula>
      <formula>99</formula>
    </cfRule>
    <cfRule type="cellIs" dxfId="129" priority="133" operator="between">
      <formula>0</formula>
      <formula>9</formula>
    </cfRule>
  </conditionalFormatting>
  <conditionalFormatting sqref="A358:C358">
    <cfRule type="expression" dxfId="128" priority="131">
      <formula>IF(A358&gt;9,FALSE,TRUE)</formula>
    </cfRule>
  </conditionalFormatting>
  <conditionalFormatting sqref="D358">
    <cfRule type="cellIs" dxfId="127" priority="129" operator="between">
      <formula>10</formula>
      <formula>99</formula>
    </cfRule>
    <cfRule type="cellIs" dxfId="126" priority="130" operator="between">
      <formula>0</formula>
      <formula>9</formula>
    </cfRule>
  </conditionalFormatting>
  <conditionalFormatting sqref="A359:C359">
    <cfRule type="expression" dxfId="125" priority="128">
      <formula>IF(A359&gt;9,FALSE,TRUE)</formula>
    </cfRule>
  </conditionalFormatting>
  <conditionalFormatting sqref="D359">
    <cfRule type="cellIs" dxfId="124" priority="126" operator="between">
      <formula>10</formula>
      <formula>99</formula>
    </cfRule>
    <cfRule type="cellIs" dxfId="123" priority="127" operator="between">
      <formula>0</formula>
      <formula>9</formula>
    </cfRule>
  </conditionalFormatting>
  <conditionalFormatting sqref="A361:C361">
    <cfRule type="expression" dxfId="122" priority="122">
      <formula>IF(A361&gt;9,FALSE,TRUE)</formula>
    </cfRule>
  </conditionalFormatting>
  <conditionalFormatting sqref="D361">
    <cfRule type="cellIs" dxfId="121" priority="120" operator="between">
      <formula>10</formula>
      <formula>99</formula>
    </cfRule>
    <cfRule type="cellIs" dxfId="120" priority="121" operator="between">
      <formula>0</formula>
      <formula>9</formula>
    </cfRule>
  </conditionalFormatting>
  <conditionalFormatting sqref="A369:C369">
    <cfRule type="expression" dxfId="119" priority="119">
      <formula>IF(A369&gt;9,FALSE,TRUE)</formula>
    </cfRule>
  </conditionalFormatting>
  <conditionalFormatting sqref="D369">
    <cfRule type="cellIs" dxfId="118" priority="117" operator="between">
      <formula>10</formula>
      <formula>99</formula>
    </cfRule>
    <cfRule type="cellIs" dxfId="117" priority="118" operator="between">
      <formula>0</formula>
      <formula>9</formula>
    </cfRule>
  </conditionalFormatting>
  <conditionalFormatting sqref="A390:C390">
    <cfRule type="expression" dxfId="116" priority="113">
      <formula>IF(A390&gt;9,FALSE,TRUE)</formula>
    </cfRule>
  </conditionalFormatting>
  <conditionalFormatting sqref="D390">
    <cfRule type="cellIs" dxfId="115" priority="111" operator="between">
      <formula>10</formula>
      <formula>99</formula>
    </cfRule>
    <cfRule type="cellIs" dxfId="114" priority="112" operator="between">
      <formula>0</formula>
      <formula>9</formula>
    </cfRule>
  </conditionalFormatting>
  <conditionalFormatting sqref="A389:C389">
    <cfRule type="expression" dxfId="113" priority="116">
      <formula>IF(A389&gt;9,FALSE,TRUE)</formula>
    </cfRule>
  </conditionalFormatting>
  <conditionalFormatting sqref="D389">
    <cfRule type="cellIs" dxfId="112" priority="114" operator="between">
      <formula>10</formula>
      <formula>99</formula>
    </cfRule>
    <cfRule type="cellIs" dxfId="111" priority="115" operator="between">
      <formula>0</formula>
      <formula>9</formula>
    </cfRule>
  </conditionalFormatting>
  <conditionalFormatting sqref="A393:C393">
    <cfRule type="expression" dxfId="110" priority="104">
      <formula>IF(A393&gt;9,FALSE,TRUE)</formula>
    </cfRule>
  </conditionalFormatting>
  <conditionalFormatting sqref="D393">
    <cfRule type="cellIs" dxfId="109" priority="102" operator="between">
      <formula>10</formula>
      <formula>99</formula>
    </cfRule>
    <cfRule type="cellIs" dxfId="108" priority="103" operator="between">
      <formula>0</formula>
      <formula>9</formula>
    </cfRule>
  </conditionalFormatting>
  <conditionalFormatting sqref="A392:C392">
    <cfRule type="expression" dxfId="107" priority="107">
      <formula>IF(A392&gt;9,FALSE,TRUE)</formula>
    </cfRule>
  </conditionalFormatting>
  <conditionalFormatting sqref="D392">
    <cfRule type="cellIs" dxfId="106" priority="105" operator="between">
      <formula>10</formula>
      <formula>99</formula>
    </cfRule>
    <cfRule type="cellIs" dxfId="105" priority="106" operator="between">
      <formula>0</formula>
      <formula>9</formula>
    </cfRule>
  </conditionalFormatting>
  <conditionalFormatting sqref="A391:C391">
    <cfRule type="expression" dxfId="104" priority="110">
      <formula>IF(A391&gt;9,FALSE,TRUE)</formula>
    </cfRule>
  </conditionalFormatting>
  <conditionalFormatting sqref="D391">
    <cfRule type="cellIs" dxfId="103" priority="108" operator="between">
      <formula>10</formula>
      <formula>99</formula>
    </cfRule>
    <cfRule type="cellIs" dxfId="102" priority="109" operator="between">
      <formula>0</formula>
      <formula>9</formula>
    </cfRule>
  </conditionalFormatting>
  <conditionalFormatting sqref="A394:C394">
    <cfRule type="expression" dxfId="101" priority="101">
      <formula>IF(A394&gt;9,FALSE,TRUE)</formula>
    </cfRule>
  </conditionalFormatting>
  <conditionalFormatting sqref="D394">
    <cfRule type="cellIs" dxfId="100" priority="99" operator="between">
      <formula>10</formula>
      <formula>99</formula>
    </cfRule>
    <cfRule type="cellIs" dxfId="99" priority="100" operator="between">
      <formula>0</formula>
      <formula>9</formula>
    </cfRule>
  </conditionalFormatting>
  <conditionalFormatting sqref="A459:C459 A462:C463 A465:C466">
    <cfRule type="expression" dxfId="98" priority="95">
      <formula>IF(A459&gt;9,FALSE,TRUE)</formula>
    </cfRule>
  </conditionalFormatting>
  <conditionalFormatting sqref="D459 D462:D463 D465:D466">
    <cfRule type="cellIs" dxfId="97" priority="93" operator="between">
      <formula>10</formula>
      <formula>99</formula>
    </cfRule>
    <cfRule type="cellIs" dxfId="96" priority="94" operator="between">
      <formula>0</formula>
      <formula>9</formula>
    </cfRule>
  </conditionalFormatting>
  <conditionalFormatting sqref="A447:C447">
    <cfRule type="expression" dxfId="95" priority="98">
      <formula>IF(A447&gt;9,FALSE,TRUE)</formula>
    </cfRule>
  </conditionalFormatting>
  <conditionalFormatting sqref="D447">
    <cfRule type="cellIs" dxfId="94" priority="96" operator="between">
      <formula>10</formula>
      <formula>99</formula>
    </cfRule>
    <cfRule type="cellIs" dxfId="93" priority="97" operator="between">
      <formula>0</formula>
      <formula>9</formula>
    </cfRule>
  </conditionalFormatting>
  <conditionalFormatting sqref="A460:C460">
    <cfRule type="expression" dxfId="92" priority="92">
      <formula>IF(A460&gt;9,FALSE,TRUE)</formula>
    </cfRule>
  </conditionalFormatting>
  <conditionalFormatting sqref="D460">
    <cfRule type="cellIs" dxfId="91" priority="90" operator="between">
      <formula>10</formula>
      <formula>99</formula>
    </cfRule>
    <cfRule type="cellIs" dxfId="90" priority="91" operator="between">
      <formula>0</formula>
      <formula>9</formula>
    </cfRule>
  </conditionalFormatting>
  <conditionalFormatting sqref="A461:C461">
    <cfRule type="expression" dxfId="89" priority="89">
      <formula>IF(A461&gt;9,FALSE,TRUE)</formula>
    </cfRule>
  </conditionalFormatting>
  <conditionalFormatting sqref="D461">
    <cfRule type="cellIs" dxfId="88" priority="87" operator="between">
      <formula>10</formula>
      <formula>99</formula>
    </cfRule>
    <cfRule type="cellIs" dxfId="87" priority="88" operator="between">
      <formula>0</formula>
      <formula>9</formula>
    </cfRule>
  </conditionalFormatting>
  <conditionalFormatting sqref="A464:C464">
    <cfRule type="expression" dxfId="86" priority="86">
      <formula>IF(A464&gt;9,FALSE,TRUE)</formula>
    </cfRule>
  </conditionalFormatting>
  <conditionalFormatting sqref="D464">
    <cfRule type="cellIs" dxfId="85" priority="84" operator="between">
      <formula>10</formula>
      <formula>99</formula>
    </cfRule>
    <cfRule type="cellIs" dxfId="84" priority="85" operator="between">
      <formula>0</formula>
      <formula>9</formula>
    </cfRule>
  </conditionalFormatting>
  <conditionalFormatting sqref="A469:C470">
    <cfRule type="expression" dxfId="83" priority="83">
      <formula>IF(A469&gt;9,FALSE,TRUE)</formula>
    </cfRule>
  </conditionalFormatting>
  <conditionalFormatting sqref="D469:D470">
    <cfRule type="expression" dxfId="82" priority="82">
      <formula>IF(D469&gt;9,FALSE,TRUE)</formula>
    </cfRule>
  </conditionalFormatting>
  <conditionalFormatting sqref="C483:D483 D484:D485">
    <cfRule type="expression" dxfId="81" priority="81">
      <formula>IF(C483&gt;9,FALSE,TRUE)</formula>
    </cfRule>
  </conditionalFormatting>
  <conditionalFormatting sqref="A351:D351">
    <cfRule type="expression" dxfId="80" priority="80">
      <formula>IF(A351&gt;9,FALSE,TRUE)</formula>
    </cfRule>
  </conditionalFormatting>
  <conditionalFormatting sqref="A103:C103">
    <cfRule type="expression" dxfId="79" priority="79">
      <formula>IF(A103&gt;9,FALSE,TRUE)</formula>
    </cfRule>
  </conditionalFormatting>
  <conditionalFormatting sqref="D103">
    <cfRule type="cellIs" dxfId="78" priority="77" operator="between">
      <formula>10</formula>
      <formula>99</formula>
    </cfRule>
    <cfRule type="cellIs" dxfId="77" priority="78" operator="between">
      <formula>0</formula>
      <formula>9</formula>
    </cfRule>
  </conditionalFormatting>
  <conditionalFormatting sqref="A104:C104">
    <cfRule type="expression" dxfId="76" priority="76">
      <formula>IF(A104&gt;9,FALSE,TRUE)</formula>
    </cfRule>
  </conditionalFormatting>
  <conditionalFormatting sqref="D104">
    <cfRule type="cellIs" dxfId="75" priority="74" operator="between">
      <formula>10</formula>
      <formula>99</formula>
    </cfRule>
    <cfRule type="cellIs" dxfId="74" priority="75" operator="between">
      <formula>0</formula>
      <formula>9</formula>
    </cfRule>
  </conditionalFormatting>
  <conditionalFormatting sqref="A105:C105">
    <cfRule type="expression" dxfId="73" priority="73">
      <formula>IF(A105&gt;9,FALSE,TRUE)</formula>
    </cfRule>
  </conditionalFormatting>
  <conditionalFormatting sqref="D105">
    <cfRule type="cellIs" dxfId="72" priority="71" operator="between">
      <formula>10</formula>
      <formula>99</formula>
    </cfRule>
    <cfRule type="cellIs" dxfId="71" priority="72" operator="between">
      <formula>0</formula>
      <formula>9</formula>
    </cfRule>
  </conditionalFormatting>
  <conditionalFormatting sqref="A106:C106">
    <cfRule type="expression" dxfId="70" priority="70">
      <formula>IF(A106&gt;9,FALSE,TRUE)</formula>
    </cfRule>
  </conditionalFormatting>
  <conditionalFormatting sqref="D106">
    <cfRule type="cellIs" dxfId="69" priority="68" operator="between">
      <formula>10</formula>
      <formula>99</formula>
    </cfRule>
    <cfRule type="cellIs" dxfId="68" priority="69" operator="between">
      <formula>0</formula>
      <formula>9</formula>
    </cfRule>
  </conditionalFormatting>
  <conditionalFormatting sqref="A218:C218">
    <cfRule type="expression" dxfId="67" priority="67">
      <formula>IF(A218&gt;9,FALSE,TRUE)</formula>
    </cfRule>
  </conditionalFormatting>
  <conditionalFormatting sqref="D218">
    <cfRule type="cellIs" dxfId="66" priority="65" operator="between">
      <formula>10</formula>
      <formula>99</formula>
    </cfRule>
    <cfRule type="cellIs" dxfId="65" priority="66" operator="between">
      <formula>0</formula>
      <formula>9</formula>
    </cfRule>
  </conditionalFormatting>
  <conditionalFormatting sqref="A219:C219">
    <cfRule type="expression" dxfId="64" priority="64">
      <formula>IF(A219&gt;9,FALSE,TRUE)</formula>
    </cfRule>
  </conditionalFormatting>
  <conditionalFormatting sqref="D219">
    <cfRule type="cellIs" dxfId="63" priority="62" operator="between">
      <formula>10</formula>
      <formula>99</formula>
    </cfRule>
    <cfRule type="cellIs" dxfId="62" priority="63" operator="between">
      <formula>0</formula>
      <formula>9</formula>
    </cfRule>
  </conditionalFormatting>
  <conditionalFormatting sqref="A220:C220">
    <cfRule type="expression" dxfId="61" priority="61">
      <formula>IF(A220&gt;9,FALSE,TRUE)</formula>
    </cfRule>
  </conditionalFormatting>
  <conditionalFormatting sqref="D220">
    <cfRule type="cellIs" dxfId="60" priority="59" operator="between">
      <formula>10</formula>
      <formula>99</formula>
    </cfRule>
    <cfRule type="cellIs" dxfId="59" priority="60" operator="between">
      <formula>0</formula>
      <formula>9</formula>
    </cfRule>
  </conditionalFormatting>
  <conditionalFormatting sqref="A221:C221">
    <cfRule type="expression" dxfId="58" priority="58">
      <formula>IF(A221&gt;9,FALSE,TRUE)</formula>
    </cfRule>
  </conditionalFormatting>
  <conditionalFormatting sqref="D221">
    <cfRule type="cellIs" dxfId="57" priority="56" operator="between">
      <formula>10</formula>
      <formula>99</formula>
    </cfRule>
    <cfRule type="cellIs" dxfId="56" priority="57" operator="between">
      <formula>0</formula>
      <formula>9</formula>
    </cfRule>
  </conditionalFormatting>
  <conditionalFormatting sqref="A306:C306">
    <cfRule type="expression" dxfId="55" priority="55">
      <formula>IF(A306&gt;9,FALSE,TRUE)</formula>
    </cfRule>
  </conditionalFormatting>
  <conditionalFormatting sqref="D306">
    <cfRule type="cellIs" dxfId="54" priority="53" operator="between">
      <formula>10</formula>
      <formula>99</formula>
    </cfRule>
    <cfRule type="cellIs" dxfId="53" priority="54" operator="between">
      <formula>0</formula>
      <formula>9</formula>
    </cfRule>
  </conditionalFormatting>
  <conditionalFormatting sqref="A384:C384">
    <cfRule type="expression" dxfId="52" priority="52">
      <formula>IF(A384&gt;9,FALSE,TRUE)</formula>
    </cfRule>
  </conditionalFormatting>
  <conditionalFormatting sqref="D384">
    <cfRule type="cellIs" dxfId="51" priority="50" operator="between">
      <formula>10</formula>
      <formula>99</formula>
    </cfRule>
    <cfRule type="cellIs" dxfId="50" priority="51" operator="between">
      <formula>0</formula>
      <formula>9</formula>
    </cfRule>
  </conditionalFormatting>
  <conditionalFormatting sqref="A448:C448">
    <cfRule type="expression" dxfId="49" priority="49">
      <formula>IF(A448&gt;9,FALSE,TRUE)</formula>
    </cfRule>
  </conditionalFormatting>
  <conditionalFormatting sqref="D448">
    <cfRule type="cellIs" dxfId="48" priority="47" operator="between">
      <formula>10</formula>
      <formula>99</formula>
    </cfRule>
    <cfRule type="cellIs" dxfId="47" priority="48" operator="between">
      <formula>0</formula>
      <formula>9</formula>
    </cfRule>
  </conditionalFormatting>
  <conditionalFormatting sqref="A449:C449">
    <cfRule type="expression" dxfId="46" priority="46">
      <formula>IF(A449&gt;9,FALSE,TRUE)</formula>
    </cfRule>
  </conditionalFormatting>
  <conditionalFormatting sqref="D449">
    <cfRule type="cellIs" dxfId="45" priority="44" operator="between">
      <formula>10</formula>
      <formula>99</formula>
    </cfRule>
    <cfRule type="cellIs" dxfId="44" priority="45" operator="between">
      <formula>0</formula>
      <formula>9</formula>
    </cfRule>
  </conditionalFormatting>
  <conditionalFormatting sqref="A450:C450">
    <cfRule type="expression" dxfId="43" priority="43">
      <formula>IF(A450&gt;9,FALSE,TRUE)</formula>
    </cfRule>
  </conditionalFormatting>
  <conditionalFormatting sqref="D450">
    <cfRule type="cellIs" dxfId="42" priority="41" operator="between">
      <formula>10</formula>
      <formula>99</formula>
    </cfRule>
    <cfRule type="cellIs" dxfId="41" priority="42" operator="between">
      <formula>0</formula>
      <formula>9</formula>
    </cfRule>
  </conditionalFormatting>
  <conditionalFormatting sqref="A484:B484">
    <cfRule type="expression" dxfId="40" priority="40">
      <formula>IF(A484&gt;9,FALSE,TRUE)</formula>
    </cfRule>
  </conditionalFormatting>
  <conditionalFormatting sqref="C484">
    <cfRule type="expression" dxfId="39" priority="39">
      <formula>IF(C484&gt;9,FALSE,TRUE)</formula>
    </cfRule>
  </conditionalFormatting>
  <conditionalFormatting sqref="A485:B485">
    <cfRule type="expression" dxfId="38" priority="38">
      <formula>IF(A485&gt;9,FALSE,TRUE)</formula>
    </cfRule>
  </conditionalFormatting>
  <conditionalFormatting sqref="C485">
    <cfRule type="expression" dxfId="37" priority="37">
      <formula>IF(C485&gt;9,FALSE,TRUE)</formula>
    </cfRule>
  </conditionalFormatting>
  <conditionalFormatting sqref="D417">
    <cfRule type="cellIs" dxfId="36" priority="34" operator="between">
      <formula>10</formula>
      <formula>99</formula>
    </cfRule>
    <cfRule type="cellIs" dxfId="35" priority="35" operator="between">
      <formula>0</formula>
      <formula>9</formula>
    </cfRule>
  </conditionalFormatting>
  <conditionalFormatting sqref="A417:C417">
    <cfRule type="expression" dxfId="34" priority="36">
      <formula>IF(A417&gt;9,FALSE,TRUE)</formula>
    </cfRule>
  </conditionalFormatting>
  <conditionalFormatting sqref="D418">
    <cfRule type="cellIs" dxfId="33" priority="31" operator="between">
      <formula>10</formula>
      <formula>99</formula>
    </cfRule>
    <cfRule type="cellIs" dxfId="32" priority="32" operator="between">
      <formula>0</formula>
      <formula>9</formula>
    </cfRule>
  </conditionalFormatting>
  <conditionalFormatting sqref="A418:C418">
    <cfRule type="expression" dxfId="31" priority="33">
      <formula>IF(A418&gt;9,FALSE,TRUE)</formula>
    </cfRule>
  </conditionalFormatting>
  <conditionalFormatting sqref="D419">
    <cfRule type="cellIs" dxfId="30" priority="28" operator="between">
      <formula>10</formula>
      <formula>99</formula>
    </cfRule>
    <cfRule type="cellIs" dxfId="29" priority="29" operator="between">
      <formula>0</formula>
      <formula>9</formula>
    </cfRule>
  </conditionalFormatting>
  <conditionalFormatting sqref="A419:C419">
    <cfRule type="expression" dxfId="28" priority="30">
      <formula>IF(A419&gt;9,FALSE,TRUE)</formula>
    </cfRule>
  </conditionalFormatting>
  <conditionalFormatting sqref="A107:C107">
    <cfRule type="expression" dxfId="27" priority="27">
      <formula>IF(A107&gt;9,FALSE,TRUE)</formula>
    </cfRule>
  </conditionalFormatting>
  <conditionalFormatting sqref="D107">
    <cfRule type="cellIs" dxfId="26" priority="25" operator="between">
      <formula>10</formula>
      <formula>99</formula>
    </cfRule>
    <cfRule type="cellIs" dxfId="25" priority="26" operator="between">
      <formula>0</formula>
      <formula>9</formula>
    </cfRule>
  </conditionalFormatting>
  <conditionalFormatting sqref="D188">
    <cfRule type="cellIs" dxfId="24" priority="23" operator="between">
      <formula>10</formula>
      <formula>99</formula>
    </cfRule>
    <cfRule type="cellIs" dxfId="23" priority="24" operator="between">
      <formula>0</formula>
      <formula>9</formula>
    </cfRule>
  </conditionalFormatting>
  <conditionalFormatting sqref="A188:C188">
    <cfRule type="expression" dxfId="22" priority="22">
      <formula>IF(A188&gt;9,FALSE,TRUE)</formula>
    </cfRule>
  </conditionalFormatting>
  <conditionalFormatting sqref="D189">
    <cfRule type="cellIs" dxfId="21" priority="20" operator="between">
      <formula>10</formula>
      <formula>99</formula>
    </cfRule>
    <cfRule type="cellIs" dxfId="20" priority="21" operator="between">
      <formula>0</formula>
      <formula>9</formula>
    </cfRule>
  </conditionalFormatting>
  <conditionalFormatting sqref="A189:C189">
    <cfRule type="expression" dxfId="19" priority="19">
      <formula>IF(A189&gt;9,FALSE,TRUE)</formula>
    </cfRule>
  </conditionalFormatting>
  <conditionalFormatting sqref="D190">
    <cfRule type="cellIs" dxfId="18" priority="17" operator="between">
      <formula>10</formula>
      <formula>99</formula>
    </cfRule>
    <cfRule type="cellIs" dxfId="17" priority="18" operator="between">
      <formula>0</formula>
      <formula>9</formula>
    </cfRule>
  </conditionalFormatting>
  <conditionalFormatting sqref="A190:C190">
    <cfRule type="expression" dxfId="16" priority="16">
      <formula>IF(A190&gt;9,FALSE,TRUE)</formula>
    </cfRule>
  </conditionalFormatting>
  <conditionalFormatting sqref="D191">
    <cfRule type="cellIs" dxfId="15" priority="14" operator="between">
      <formula>10</formula>
      <formula>99</formula>
    </cfRule>
    <cfRule type="cellIs" dxfId="14" priority="15" operator="between">
      <formula>0</formula>
      <formula>9</formula>
    </cfRule>
  </conditionalFormatting>
  <conditionalFormatting sqref="A191:C191">
    <cfRule type="expression" dxfId="13" priority="13">
      <formula>IF(A191&gt;9,FALSE,TRUE)</formula>
    </cfRule>
  </conditionalFormatting>
  <conditionalFormatting sqref="D192">
    <cfRule type="cellIs" dxfId="12" priority="11" operator="between">
      <formula>10</formula>
      <formula>99</formula>
    </cfRule>
    <cfRule type="cellIs" dxfId="11" priority="12" operator="between">
      <formula>0</formula>
      <formula>9</formula>
    </cfRule>
  </conditionalFormatting>
  <conditionalFormatting sqref="A192:C192">
    <cfRule type="expression" dxfId="10" priority="10">
      <formula>IF(A192&gt;9,FALSE,TRUE)</formula>
    </cfRule>
  </conditionalFormatting>
  <conditionalFormatting sqref="D193">
    <cfRule type="cellIs" dxfId="9" priority="8" operator="between">
      <formula>10</formula>
      <formula>99</formula>
    </cfRule>
    <cfRule type="cellIs" dxfId="8" priority="9" operator="between">
      <formula>0</formula>
      <formula>9</formula>
    </cfRule>
  </conditionalFormatting>
  <conditionalFormatting sqref="A193:C193">
    <cfRule type="expression" dxfId="7" priority="7">
      <formula>IF(A193&gt;9,FALSE,TRUE)</formula>
    </cfRule>
  </conditionalFormatting>
  <conditionalFormatting sqref="A222:C222">
    <cfRule type="expression" dxfId="6" priority="6">
      <formula>IF(A222&gt;9,FALSE,TRUE)</formula>
    </cfRule>
  </conditionalFormatting>
  <conditionalFormatting sqref="D222">
    <cfRule type="cellIs" dxfId="5" priority="4" operator="between">
      <formula>10</formula>
      <formula>99</formula>
    </cfRule>
    <cfRule type="cellIs" dxfId="4" priority="5" operator="between">
      <formula>0</formula>
      <formula>9</formula>
    </cfRule>
  </conditionalFormatting>
  <conditionalFormatting sqref="A307:C307">
    <cfRule type="expression" dxfId="3" priority="3">
      <formula>IF(A307&gt;9,FALSE,TRUE)</formula>
    </cfRule>
  </conditionalFormatting>
  <conditionalFormatting sqref="D307">
    <cfRule type="cellIs" dxfId="2" priority="1" operator="between">
      <formula>10</formula>
      <formula>99</formula>
    </cfRule>
    <cfRule type="cellIs" dxfId="1" priority="2" operator="between">
      <formula>0</formula>
      <formula>9</formula>
    </cfRule>
  </conditionalFormatting>
  <printOptions horizontalCentered="1" verticalCentered="1"/>
  <pageMargins left="0.11811023622047245" right="0.70866141732283472" top="7.874015748031496E-2" bottom="0.74803149606299213" header="0.31496062992125984" footer="0.31496062992125984"/>
  <pageSetup scale="1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pageSetUpPr fitToPage="1"/>
  </sheetPr>
  <dimension ref="A1:IW56"/>
  <sheetViews>
    <sheetView showGridLines="0" topLeftCell="C13" zoomScale="80" zoomScaleNormal="80" workbookViewId="0">
      <selection activeCell="S24" sqref="S24"/>
    </sheetView>
  </sheetViews>
  <sheetFormatPr baseColWidth="10" defaultColWidth="0" defaultRowHeight="12.75" zeroHeight="1"/>
  <cols>
    <col min="1" max="1" width="5.85546875" style="52" customWidth="1"/>
    <col min="2" max="2" width="53.140625" style="52" customWidth="1"/>
    <col min="3" max="4" width="14.85546875" style="52" customWidth="1"/>
    <col min="5" max="5" width="16.28515625" style="52" customWidth="1"/>
    <col min="6" max="17" width="14.85546875" style="52" customWidth="1"/>
    <col min="18" max="16142" width="0.140625" style="52" customWidth="1"/>
    <col min="16143" max="16384" width="0" style="52" hidden="1"/>
  </cols>
  <sheetData>
    <row r="1" spans="1:257" s="2" customFormat="1" ht="11.25">
      <c r="A1" s="650" t="s">
        <v>0</v>
      </c>
      <c r="B1" s="650"/>
      <c r="C1" s="650"/>
      <c r="D1" s="650"/>
      <c r="E1" s="650"/>
      <c r="F1" s="650"/>
      <c r="G1" s="650"/>
      <c r="H1" s="650"/>
      <c r="I1" s="650"/>
      <c r="J1" s="650"/>
      <c r="K1" s="650"/>
      <c r="L1" s="650"/>
      <c r="M1" s="650"/>
      <c r="N1" s="650"/>
      <c r="O1" s="650"/>
      <c r="P1" s="650"/>
      <c r="Q1" s="650"/>
    </row>
    <row r="2" spans="1:257" s="2" customFormat="1" ht="11.25">
      <c r="A2" s="650" t="s">
        <v>38</v>
      </c>
      <c r="B2" s="650"/>
      <c r="C2" s="650"/>
      <c r="D2" s="650"/>
      <c r="E2" s="650"/>
      <c r="F2" s="650"/>
      <c r="G2" s="650"/>
      <c r="H2" s="650"/>
      <c r="I2" s="650"/>
      <c r="J2" s="650"/>
      <c r="K2" s="650"/>
      <c r="L2" s="650"/>
      <c r="M2" s="650"/>
      <c r="N2" s="650"/>
      <c r="O2" s="650"/>
      <c r="P2" s="650"/>
      <c r="Q2" s="650"/>
    </row>
    <row r="3" spans="1:257" s="2" customFormat="1" ht="11.25">
      <c r="A3" s="650" t="s">
        <v>84</v>
      </c>
      <c r="B3" s="650"/>
      <c r="C3" s="650"/>
      <c r="D3" s="650"/>
      <c r="E3" s="650"/>
      <c r="F3" s="650"/>
      <c r="G3" s="650"/>
      <c r="H3" s="650"/>
      <c r="I3" s="650"/>
      <c r="J3" s="650"/>
      <c r="K3" s="650"/>
      <c r="L3" s="650"/>
      <c r="M3" s="650"/>
      <c r="N3" s="650"/>
      <c r="O3" s="650"/>
      <c r="P3" s="650"/>
      <c r="Q3" s="650"/>
    </row>
    <row r="4" spans="1:257">
      <c r="A4" s="48"/>
      <c r="B4" s="49"/>
      <c r="C4" s="50"/>
      <c r="D4" s="50"/>
      <c r="E4" s="50"/>
      <c r="F4" s="50"/>
      <c r="G4" s="50"/>
      <c r="H4" s="51"/>
    </row>
    <row r="5" spans="1:257" s="2" customFormat="1" ht="11.25">
      <c r="B5" s="835" t="s">
        <v>33</v>
      </c>
      <c r="C5" s="835"/>
      <c r="D5" s="826" t="s">
        <v>176</v>
      </c>
      <c r="E5" s="827"/>
      <c r="F5" s="827"/>
      <c r="G5" s="827"/>
      <c r="H5" s="827"/>
      <c r="I5" s="827"/>
      <c r="J5" s="827"/>
      <c r="K5" s="827"/>
      <c r="L5" s="827"/>
      <c r="M5" s="827"/>
      <c r="N5" s="827"/>
      <c r="O5" s="828"/>
    </row>
    <row r="6" spans="1:257" s="2" customFormat="1" ht="15" customHeight="1">
      <c r="B6" s="836" t="s">
        <v>47</v>
      </c>
      <c r="C6" s="836"/>
      <c r="D6" s="829" t="str">
        <f>IFERROR(VLOOKUP(D5,#REF!,2,FALSE),"")</f>
        <v/>
      </c>
      <c r="E6" s="830"/>
      <c r="F6" s="830"/>
      <c r="G6" s="830"/>
      <c r="H6" s="830"/>
      <c r="I6" s="830"/>
      <c r="J6" s="830"/>
      <c r="K6" s="830"/>
      <c r="L6" s="830"/>
      <c r="M6" s="830"/>
      <c r="N6" s="830"/>
      <c r="O6" s="831"/>
    </row>
    <row r="7" spans="1:257">
      <c r="A7" s="48"/>
      <c r="B7" s="53"/>
      <c r="C7" s="51"/>
      <c r="D7" s="51"/>
      <c r="E7" s="51"/>
      <c r="F7" s="51"/>
      <c r="G7" s="51"/>
      <c r="H7" s="51"/>
    </row>
    <row r="8" spans="1:257" ht="15.75">
      <c r="A8" s="56"/>
      <c r="B8" s="56"/>
      <c r="C8" s="832" t="s">
        <v>114</v>
      </c>
      <c r="D8" s="833"/>
      <c r="E8" s="833"/>
      <c r="F8" s="833"/>
      <c r="G8" s="833"/>
      <c r="H8" s="833"/>
      <c r="I8" s="833"/>
      <c r="J8" s="833"/>
      <c r="K8" s="834"/>
      <c r="L8" s="85">
        <v>2022</v>
      </c>
      <c r="N8" s="155" t="s">
        <v>166</v>
      </c>
    </row>
    <row r="9" spans="1:257" ht="16.5" thickBot="1">
      <c r="A9" s="56"/>
      <c r="B9" s="56"/>
      <c r="C9" s="51"/>
      <c r="D9" s="51"/>
      <c r="E9" s="51"/>
      <c r="F9" s="51"/>
      <c r="G9" s="51"/>
      <c r="H9" s="51"/>
      <c r="I9" s="51"/>
      <c r="J9" s="51"/>
      <c r="K9" s="51"/>
      <c r="L9" s="51"/>
      <c r="M9" s="86"/>
      <c r="N9" s="51"/>
    </row>
    <row r="10" spans="1:257" ht="20.25" customHeight="1" thickTop="1" thickBot="1">
      <c r="A10" s="824" t="s">
        <v>85</v>
      </c>
      <c r="B10" s="814"/>
      <c r="C10" s="814"/>
      <c r="D10" s="814"/>
      <c r="E10" s="825"/>
      <c r="F10" s="814" t="s">
        <v>86</v>
      </c>
      <c r="G10" s="814"/>
      <c r="H10" s="814"/>
      <c r="I10" s="814"/>
      <c r="J10" s="814"/>
      <c r="K10" s="814"/>
      <c r="L10" s="814"/>
      <c r="M10" s="814"/>
      <c r="N10" s="814"/>
      <c r="O10" s="814"/>
      <c r="P10" s="814"/>
      <c r="Q10" s="815"/>
      <c r="IW10" s="55"/>
    </row>
    <row r="11" spans="1:257" s="87" customFormat="1" ht="32.25" customHeight="1" thickTop="1" thickBot="1">
      <c r="A11" s="104"/>
      <c r="B11" s="105"/>
      <c r="C11" s="816" t="s">
        <v>88</v>
      </c>
      <c r="D11" s="816"/>
      <c r="E11" s="817"/>
      <c r="F11" s="816" t="s">
        <v>89</v>
      </c>
      <c r="G11" s="816"/>
      <c r="H11" s="816"/>
      <c r="I11" s="816"/>
      <c r="J11" s="816"/>
      <c r="K11" s="816"/>
      <c r="L11" s="818"/>
      <c r="M11" s="816" t="s">
        <v>90</v>
      </c>
      <c r="N11" s="816"/>
      <c r="O11" s="818"/>
      <c r="P11" s="88" t="s">
        <v>91</v>
      </c>
      <c r="Q11" s="89"/>
    </row>
    <row r="12" spans="1:257" s="87" customFormat="1" ht="17.25" customHeight="1" thickTop="1" thickBot="1">
      <c r="A12" s="116" t="s">
        <v>87</v>
      </c>
      <c r="B12" s="120" t="s">
        <v>120</v>
      </c>
      <c r="C12" s="121" t="s">
        <v>121</v>
      </c>
      <c r="D12" s="117" t="s">
        <v>122</v>
      </c>
      <c r="E12" s="122" t="s">
        <v>123</v>
      </c>
      <c r="F12" s="117" t="s">
        <v>124</v>
      </c>
      <c r="G12" s="123" t="s">
        <v>125</v>
      </c>
      <c r="H12" s="123" t="s">
        <v>126</v>
      </c>
      <c r="I12" s="123" t="s">
        <v>127</v>
      </c>
      <c r="J12" s="123" t="s">
        <v>128</v>
      </c>
      <c r="K12" s="123" t="s">
        <v>129</v>
      </c>
      <c r="L12" s="124" t="s">
        <v>130</v>
      </c>
      <c r="M12" s="117" t="s">
        <v>131</v>
      </c>
      <c r="N12" s="123" t="s">
        <v>132</v>
      </c>
      <c r="O12" s="124" t="s">
        <v>135</v>
      </c>
      <c r="P12" s="119" t="s">
        <v>133</v>
      </c>
      <c r="Q12" s="118" t="s">
        <v>134</v>
      </c>
    </row>
    <row r="13" spans="1:257" ht="67.5" customHeight="1" thickTop="1" thickBot="1">
      <c r="A13" s="96" t="s">
        <v>75</v>
      </c>
      <c r="B13" s="94" t="s">
        <v>92</v>
      </c>
      <c r="C13" s="103" t="s">
        <v>93</v>
      </c>
      <c r="D13" s="100" t="s">
        <v>94</v>
      </c>
      <c r="E13" s="90" t="s">
        <v>115</v>
      </c>
      <c r="F13" s="102" t="s">
        <v>95</v>
      </c>
      <c r="G13" s="101" t="s">
        <v>96</v>
      </c>
      <c r="H13" s="100" t="s">
        <v>97</v>
      </c>
      <c r="I13" s="100" t="s">
        <v>98</v>
      </c>
      <c r="J13" s="100" t="s">
        <v>99</v>
      </c>
      <c r="K13" s="100" t="s">
        <v>100</v>
      </c>
      <c r="L13" s="91" t="s">
        <v>101</v>
      </c>
      <c r="M13" s="98" t="s">
        <v>102</v>
      </c>
      <c r="N13" s="99" t="s">
        <v>103</v>
      </c>
      <c r="O13" s="91" t="s">
        <v>104</v>
      </c>
      <c r="P13" s="92" t="s">
        <v>105</v>
      </c>
      <c r="Q13" s="93" t="s">
        <v>116</v>
      </c>
    </row>
    <row r="14" spans="1:257" ht="12.75" customHeight="1" thickBot="1">
      <c r="A14" s="97" t="s">
        <v>87</v>
      </c>
      <c r="B14" s="95" t="s">
        <v>106</v>
      </c>
      <c r="C14" s="106">
        <f>+C15+C17+C23+C25+C27+C29+C31+C33</f>
        <v>0</v>
      </c>
      <c r="D14" s="107">
        <f>+D15+D17+D23+D25+D27+D29+D31+D33</f>
        <v>24513029000</v>
      </c>
      <c r="E14" s="108">
        <f>C14+D14</f>
        <v>24513029000</v>
      </c>
      <c r="F14" s="109">
        <f>F15</f>
        <v>19496273000</v>
      </c>
      <c r="G14" s="107">
        <f>G17+G21+G27</f>
        <v>1882729000</v>
      </c>
      <c r="H14" s="107">
        <f>H33</f>
        <v>0</v>
      </c>
      <c r="I14" s="107">
        <f>I23</f>
        <v>0</v>
      </c>
      <c r="J14" s="107">
        <f>J23+J25</f>
        <v>0</v>
      </c>
      <c r="K14" s="107">
        <f>K23+K31</f>
        <v>53275000</v>
      </c>
      <c r="L14" s="110">
        <f>L15+L23+L25+L33</f>
        <v>816952000</v>
      </c>
      <c r="M14" s="111">
        <f>M17+M19+M25</f>
        <v>2263800000</v>
      </c>
      <c r="N14" s="112">
        <f>N21+N23+N27</f>
        <v>0</v>
      </c>
      <c r="O14" s="110">
        <f>O17+O19+O25</f>
        <v>0</v>
      </c>
      <c r="P14" s="113">
        <f>P29</f>
        <v>0</v>
      </c>
      <c r="Q14" s="110">
        <f>SUM(Q15:Q34)</f>
        <v>24513029000</v>
      </c>
    </row>
    <row r="15" spans="1:257" ht="12.75" customHeight="1">
      <c r="A15" s="819">
        <v>1</v>
      </c>
      <c r="B15" s="821" t="s">
        <v>107</v>
      </c>
      <c r="C15" s="805"/>
      <c r="D15" s="806">
        <v>20143975000</v>
      </c>
      <c r="E15" s="823">
        <f>C15+D15</f>
        <v>20143975000</v>
      </c>
      <c r="F15" s="805">
        <v>19496273000</v>
      </c>
      <c r="G15" s="765"/>
      <c r="H15" s="765"/>
      <c r="I15" s="765"/>
      <c r="J15" s="765"/>
      <c r="K15" s="766"/>
      <c r="L15" s="768">
        <v>647702000</v>
      </c>
      <c r="M15" s="837"/>
      <c r="N15" s="746"/>
      <c r="O15" s="748"/>
      <c r="P15" s="752"/>
      <c r="Q15" s="813">
        <f>F15+L15</f>
        <v>20143975000</v>
      </c>
    </row>
    <row r="16" spans="1:257" ht="12.75" customHeight="1">
      <c r="A16" s="820"/>
      <c r="B16" s="822"/>
      <c r="C16" s="788"/>
      <c r="D16" s="785"/>
      <c r="E16" s="789"/>
      <c r="F16" s="788"/>
      <c r="G16" s="755"/>
      <c r="H16" s="755"/>
      <c r="I16" s="755"/>
      <c r="J16" s="755"/>
      <c r="K16" s="767"/>
      <c r="L16" s="769"/>
      <c r="M16" s="757"/>
      <c r="N16" s="747"/>
      <c r="O16" s="749"/>
      <c r="P16" s="743"/>
      <c r="Q16" s="772"/>
    </row>
    <row r="17" spans="1:17" ht="12.75" customHeight="1">
      <c r="A17" s="773">
        <v>2</v>
      </c>
      <c r="B17" s="775" t="s">
        <v>108</v>
      </c>
      <c r="C17" s="809">
        <f>+C19+C21</f>
        <v>0</v>
      </c>
      <c r="D17" s="811">
        <f>+D19+D21</f>
        <v>4146529000</v>
      </c>
      <c r="E17" s="781">
        <f>+E19+E21</f>
        <v>4146529000</v>
      </c>
      <c r="F17" s="783"/>
      <c r="G17" s="807"/>
      <c r="H17" s="753"/>
      <c r="I17" s="753"/>
      <c r="J17" s="753"/>
      <c r="K17" s="753"/>
      <c r="L17" s="737"/>
      <c r="M17" s="797"/>
      <c r="N17" s="744"/>
      <c r="O17" s="795"/>
      <c r="P17" s="742"/>
      <c r="Q17" s="770">
        <f>G17+M17+O17</f>
        <v>0</v>
      </c>
    </row>
    <row r="18" spans="1:17" ht="12.75" customHeight="1">
      <c r="A18" s="786"/>
      <c r="B18" s="787"/>
      <c r="C18" s="810"/>
      <c r="D18" s="812"/>
      <c r="E18" s="789"/>
      <c r="F18" s="790"/>
      <c r="G18" s="808"/>
      <c r="H18" s="755"/>
      <c r="I18" s="755"/>
      <c r="J18" s="755"/>
      <c r="K18" s="755"/>
      <c r="L18" s="749"/>
      <c r="M18" s="798"/>
      <c r="N18" s="745"/>
      <c r="O18" s="796"/>
      <c r="P18" s="743"/>
      <c r="Q18" s="772"/>
    </row>
    <row r="19" spans="1:17" ht="12.75" customHeight="1">
      <c r="A19" s="773" t="s">
        <v>118</v>
      </c>
      <c r="B19" s="803" t="s">
        <v>39</v>
      </c>
      <c r="C19" s="777"/>
      <c r="D19" s="779">
        <v>2263800000</v>
      </c>
      <c r="E19" s="781">
        <f>C19+D19</f>
        <v>2263800000</v>
      </c>
      <c r="F19" s="783"/>
      <c r="G19" s="801"/>
      <c r="H19" s="114"/>
      <c r="I19" s="753"/>
      <c r="J19" s="753"/>
      <c r="K19" s="753"/>
      <c r="L19" s="737"/>
      <c r="M19" s="797">
        <v>2263800000</v>
      </c>
      <c r="N19" s="744"/>
      <c r="O19" s="795"/>
      <c r="P19" s="750"/>
      <c r="Q19" s="770">
        <f>M19+O19</f>
        <v>2263800000</v>
      </c>
    </row>
    <row r="20" spans="1:17" ht="12.75" customHeight="1">
      <c r="A20" s="786"/>
      <c r="B20" s="804"/>
      <c r="C20" s="788"/>
      <c r="D20" s="785"/>
      <c r="E20" s="789"/>
      <c r="F20" s="790"/>
      <c r="G20" s="802"/>
      <c r="H20" s="115"/>
      <c r="I20" s="755"/>
      <c r="J20" s="755"/>
      <c r="K20" s="755"/>
      <c r="L20" s="749"/>
      <c r="M20" s="798"/>
      <c r="N20" s="745"/>
      <c r="O20" s="796"/>
      <c r="P20" s="751"/>
      <c r="Q20" s="772"/>
    </row>
    <row r="21" spans="1:17" ht="12.75" customHeight="1">
      <c r="A21" s="773" t="s">
        <v>119</v>
      </c>
      <c r="B21" s="803" t="s">
        <v>43</v>
      </c>
      <c r="C21" s="805"/>
      <c r="D21" s="806">
        <v>1882729000</v>
      </c>
      <c r="E21" s="781">
        <f>C21+D21</f>
        <v>1882729000</v>
      </c>
      <c r="F21" s="783"/>
      <c r="G21" s="807">
        <v>1882729000</v>
      </c>
      <c r="H21" s="753"/>
      <c r="I21" s="753"/>
      <c r="J21" s="753"/>
      <c r="K21" s="753"/>
      <c r="L21" s="737"/>
      <c r="M21" s="761"/>
      <c r="N21" s="799"/>
      <c r="O21" s="748"/>
      <c r="P21" s="742"/>
      <c r="Q21" s="770">
        <f>G21+N21</f>
        <v>1882729000</v>
      </c>
    </row>
    <row r="22" spans="1:17" ht="12.75" customHeight="1">
      <c r="A22" s="786"/>
      <c r="B22" s="804"/>
      <c r="C22" s="788"/>
      <c r="D22" s="785"/>
      <c r="E22" s="789"/>
      <c r="F22" s="790"/>
      <c r="G22" s="808"/>
      <c r="H22" s="755"/>
      <c r="I22" s="755"/>
      <c r="J22" s="755"/>
      <c r="K22" s="755"/>
      <c r="L22" s="749"/>
      <c r="M22" s="762"/>
      <c r="N22" s="800"/>
      <c r="O22" s="749"/>
      <c r="P22" s="743"/>
      <c r="Q22" s="772"/>
    </row>
    <row r="23" spans="1:17" ht="12.75" customHeight="1">
      <c r="A23" s="773">
        <v>3</v>
      </c>
      <c r="B23" s="775" t="s">
        <v>109</v>
      </c>
      <c r="C23" s="777"/>
      <c r="D23" s="779">
        <v>53275000</v>
      </c>
      <c r="E23" s="781">
        <f>C23+D23</f>
        <v>53275000</v>
      </c>
      <c r="F23" s="783"/>
      <c r="G23" s="801"/>
      <c r="H23" s="753"/>
      <c r="I23" s="779"/>
      <c r="J23" s="779"/>
      <c r="K23" s="779">
        <v>53275000</v>
      </c>
      <c r="L23" s="763"/>
      <c r="M23" s="756"/>
      <c r="N23" s="799"/>
      <c r="O23" s="737"/>
      <c r="P23" s="742"/>
      <c r="Q23" s="770">
        <f>+L23+K23+J23+I23+N23</f>
        <v>53275000</v>
      </c>
    </row>
    <row r="24" spans="1:17" ht="12.75" customHeight="1">
      <c r="A24" s="786"/>
      <c r="B24" s="787"/>
      <c r="C24" s="788"/>
      <c r="D24" s="785"/>
      <c r="E24" s="789"/>
      <c r="F24" s="790"/>
      <c r="G24" s="802"/>
      <c r="H24" s="755"/>
      <c r="I24" s="785"/>
      <c r="J24" s="785"/>
      <c r="K24" s="785"/>
      <c r="L24" s="769"/>
      <c r="M24" s="757"/>
      <c r="N24" s="800"/>
      <c r="O24" s="749"/>
      <c r="P24" s="743"/>
      <c r="Q24" s="772"/>
    </row>
    <row r="25" spans="1:17" ht="12.75" customHeight="1">
      <c r="A25" s="773">
        <v>4</v>
      </c>
      <c r="B25" s="775" t="s">
        <v>110</v>
      </c>
      <c r="C25" s="777"/>
      <c r="D25" s="779">
        <v>0</v>
      </c>
      <c r="E25" s="781">
        <f>C25+D25</f>
        <v>0</v>
      </c>
      <c r="F25" s="783"/>
      <c r="G25" s="753"/>
      <c r="H25" s="753"/>
      <c r="I25" s="753"/>
      <c r="J25" s="779"/>
      <c r="K25" s="753"/>
      <c r="L25" s="763"/>
      <c r="M25" s="797"/>
      <c r="N25" s="744"/>
      <c r="O25" s="795"/>
      <c r="P25" s="742"/>
      <c r="Q25" s="770">
        <f>J25+L25+M25+O25</f>
        <v>0</v>
      </c>
    </row>
    <row r="26" spans="1:17" ht="12.75" customHeight="1">
      <c r="A26" s="786"/>
      <c r="B26" s="787"/>
      <c r="C26" s="788"/>
      <c r="D26" s="785"/>
      <c r="E26" s="789"/>
      <c r="F26" s="790"/>
      <c r="G26" s="755"/>
      <c r="H26" s="755"/>
      <c r="I26" s="755"/>
      <c r="J26" s="785"/>
      <c r="K26" s="755"/>
      <c r="L26" s="769"/>
      <c r="M26" s="798"/>
      <c r="N26" s="745"/>
      <c r="O26" s="796"/>
      <c r="P26" s="743"/>
      <c r="Q26" s="772"/>
    </row>
    <row r="27" spans="1:17" ht="12.75" customHeight="1">
      <c r="A27" s="773">
        <v>5</v>
      </c>
      <c r="B27" s="775" t="s">
        <v>111</v>
      </c>
      <c r="C27" s="777"/>
      <c r="D27" s="779">
        <v>0</v>
      </c>
      <c r="E27" s="781">
        <f>C27+D27</f>
        <v>0</v>
      </c>
      <c r="F27" s="783"/>
      <c r="G27" s="779"/>
      <c r="H27" s="753"/>
      <c r="I27" s="753"/>
      <c r="J27" s="753"/>
      <c r="K27" s="753"/>
      <c r="L27" s="737"/>
      <c r="M27" s="756"/>
      <c r="N27" s="793"/>
      <c r="O27" s="737"/>
      <c r="P27" s="742"/>
      <c r="Q27" s="770">
        <f>G27+N27</f>
        <v>0</v>
      </c>
    </row>
    <row r="28" spans="1:17" ht="12.75" customHeight="1">
      <c r="A28" s="786"/>
      <c r="B28" s="787"/>
      <c r="C28" s="788"/>
      <c r="D28" s="785"/>
      <c r="E28" s="789"/>
      <c r="F28" s="790"/>
      <c r="G28" s="785"/>
      <c r="H28" s="755"/>
      <c r="I28" s="755"/>
      <c r="J28" s="755"/>
      <c r="K28" s="755"/>
      <c r="L28" s="749"/>
      <c r="M28" s="757"/>
      <c r="N28" s="794"/>
      <c r="O28" s="749"/>
      <c r="P28" s="743"/>
      <c r="Q28" s="772"/>
    </row>
    <row r="29" spans="1:17" ht="12.75" customHeight="1">
      <c r="A29" s="773">
        <v>6</v>
      </c>
      <c r="B29" s="775" t="s">
        <v>112</v>
      </c>
      <c r="C29" s="777"/>
      <c r="D29" s="779">
        <v>0</v>
      </c>
      <c r="E29" s="781">
        <f>C29+D29</f>
        <v>0</v>
      </c>
      <c r="F29" s="783"/>
      <c r="G29" s="753"/>
      <c r="H29" s="753"/>
      <c r="I29" s="753"/>
      <c r="J29" s="753"/>
      <c r="K29" s="753"/>
      <c r="L29" s="737"/>
      <c r="M29" s="756"/>
      <c r="N29" s="759"/>
      <c r="O29" s="737"/>
      <c r="P29" s="791"/>
      <c r="Q29" s="770">
        <f>P29</f>
        <v>0</v>
      </c>
    </row>
    <row r="30" spans="1:17" ht="12.75" customHeight="1">
      <c r="A30" s="786"/>
      <c r="B30" s="787"/>
      <c r="C30" s="788"/>
      <c r="D30" s="785"/>
      <c r="E30" s="789"/>
      <c r="F30" s="790"/>
      <c r="G30" s="755"/>
      <c r="H30" s="755"/>
      <c r="I30" s="755"/>
      <c r="J30" s="755"/>
      <c r="K30" s="755"/>
      <c r="L30" s="749"/>
      <c r="M30" s="757"/>
      <c r="N30" s="747"/>
      <c r="O30" s="749"/>
      <c r="P30" s="792"/>
      <c r="Q30" s="772"/>
    </row>
    <row r="31" spans="1:17" ht="12.75" customHeight="1">
      <c r="A31" s="773">
        <v>7</v>
      </c>
      <c r="B31" s="775" t="s">
        <v>113</v>
      </c>
      <c r="C31" s="777"/>
      <c r="D31" s="779">
        <v>0</v>
      </c>
      <c r="E31" s="781">
        <f>C31+D31</f>
        <v>0</v>
      </c>
      <c r="F31" s="783"/>
      <c r="G31" s="753"/>
      <c r="H31" s="753"/>
      <c r="I31" s="753"/>
      <c r="J31" s="753"/>
      <c r="K31" s="779"/>
      <c r="L31" s="737"/>
      <c r="M31" s="756"/>
      <c r="N31" s="759"/>
      <c r="O31" s="737"/>
      <c r="P31" s="739"/>
      <c r="Q31" s="770">
        <f>K31</f>
        <v>0</v>
      </c>
    </row>
    <row r="32" spans="1:17" ht="12.75" customHeight="1">
      <c r="A32" s="786"/>
      <c r="B32" s="787"/>
      <c r="C32" s="788"/>
      <c r="D32" s="785"/>
      <c r="E32" s="789"/>
      <c r="F32" s="790"/>
      <c r="G32" s="755"/>
      <c r="H32" s="755"/>
      <c r="I32" s="755"/>
      <c r="J32" s="755"/>
      <c r="K32" s="785"/>
      <c r="L32" s="749"/>
      <c r="M32" s="757"/>
      <c r="N32" s="747"/>
      <c r="O32" s="749"/>
      <c r="P32" s="741"/>
      <c r="Q32" s="772"/>
    </row>
    <row r="33" spans="1:17" ht="12.75" customHeight="1">
      <c r="A33" s="773">
        <v>8</v>
      </c>
      <c r="B33" s="775" t="s">
        <v>117</v>
      </c>
      <c r="C33" s="777"/>
      <c r="D33" s="779">
        <v>169250000</v>
      </c>
      <c r="E33" s="781">
        <f>C33+D33</f>
        <v>169250000</v>
      </c>
      <c r="F33" s="783"/>
      <c r="G33" s="753"/>
      <c r="H33" s="779"/>
      <c r="I33" s="753"/>
      <c r="J33" s="753"/>
      <c r="K33" s="753"/>
      <c r="L33" s="763">
        <v>169250000</v>
      </c>
      <c r="M33" s="756"/>
      <c r="N33" s="759"/>
      <c r="O33" s="737"/>
      <c r="P33" s="739"/>
      <c r="Q33" s="770">
        <f>H33+L33</f>
        <v>169250000</v>
      </c>
    </row>
    <row r="34" spans="1:17" ht="12.75" customHeight="1" thickBot="1">
      <c r="A34" s="774"/>
      <c r="B34" s="776"/>
      <c r="C34" s="778"/>
      <c r="D34" s="780"/>
      <c r="E34" s="782"/>
      <c r="F34" s="784"/>
      <c r="G34" s="754"/>
      <c r="H34" s="780"/>
      <c r="I34" s="754"/>
      <c r="J34" s="754"/>
      <c r="K34" s="754"/>
      <c r="L34" s="764"/>
      <c r="M34" s="758"/>
      <c r="N34" s="760"/>
      <c r="O34" s="738"/>
      <c r="P34" s="740"/>
      <c r="Q34" s="771"/>
    </row>
    <row r="35" spans="1:17" ht="12.75" customHeight="1" thickTop="1"/>
    <row r="36" spans="1:17" ht="12.75" customHeight="1"/>
    <row r="37" spans="1:17" customFormat="1" ht="15">
      <c r="A37" s="128" t="s">
        <v>136</v>
      </c>
      <c r="B37" s="128"/>
      <c r="C37" s="128"/>
      <c r="D37" s="128"/>
      <c r="E37" s="128"/>
      <c r="F37" s="129"/>
      <c r="G37" s="128"/>
      <c r="H37" s="128"/>
      <c r="I37" s="128"/>
      <c r="J37" s="128"/>
      <c r="K37" s="128"/>
      <c r="L37" s="128"/>
      <c r="M37" s="128"/>
      <c r="N37" s="128"/>
      <c r="O37" s="128"/>
      <c r="P37" s="128"/>
      <c r="Q37" s="128"/>
    </row>
    <row r="38" spans="1:17" customFormat="1" ht="15">
      <c r="A38" s="130" t="s">
        <v>141</v>
      </c>
      <c r="B38" s="131"/>
      <c r="C38" s="132"/>
      <c r="D38" s="132"/>
      <c r="E38" s="132"/>
      <c r="F38" s="133"/>
      <c r="G38" s="132"/>
      <c r="H38" s="132"/>
      <c r="I38" s="132"/>
      <c r="J38" s="132"/>
      <c r="K38" s="132"/>
      <c r="L38" s="132"/>
      <c r="M38" s="132"/>
      <c r="N38" s="132"/>
      <c r="O38" s="132"/>
      <c r="P38" s="132"/>
      <c r="Q38" s="134"/>
    </row>
    <row r="39" spans="1:17" customFormat="1" ht="15">
      <c r="A39" s="135" t="s">
        <v>137</v>
      </c>
      <c r="B39" s="127"/>
      <c r="C39" s="125"/>
      <c r="D39" s="125"/>
      <c r="E39" s="125"/>
      <c r="F39" s="126"/>
      <c r="G39" s="125"/>
      <c r="H39" s="125"/>
      <c r="I39" s="125"/>
      <c r="J39" s="125"/>
      <c r="K39" s="125"/>
      <c r="L39" s="125"/>
      <c r="M39" s="125"/>
      <c r="N39" s="125"/>
      <c r="O39" s="125"/>
      <c r="P39" s="125"/>
      <c r="Q39" s="136"/>
    </row>
    <row r="40" spans="1:17" customFormat="1" ht="15">
      <c r="A40" s="135" t="s">
        <v>138</v>
      </c>
      <c r="B40" s="127"/>
      <c r="C40" s="125"/>
      <c r="D40" s="125"/>
      <c r="E40" s="125"/>
      <c r="F40" s="126"/>
      <c r="G40" s="125"/>
      <c r="H40" s="125"/>
      <c r="I40" s="125"/>
      <c r="J40" s="125"/>
      <c r="K40" s="125"/>
      <c r="L40" s="125"/>
      <c r="M40" s="125"/>
      <c r="N40" s="125"/>
      <c r="O40" s="125"/>
      <c r="P40" s="125"/>
      <c r="Q40" s="136"/>
    </row>
    <row r="41" spans="1:17" customFormat="1" ht="15">
      <c r="A41" s="135" t="s">
        <v>142</v>
      </c>
      <c r="B41" s="127"/>
      <c r="C41" s="125"/>
      <c r="D41" s="125"/>
      <c r="E41" s="125"/>
      <c r="F41" s="126"/>
      <c r="G41" s="125"/>
      <c r="H41" s="125"/>
      <c r="I41" s="125"/>
      <c r="J41" s="125"/>
      <c r="K41" s="125"/>
      <c r="L41" s="125"/>
      <c r="M41" s="125"/>
      <c r="N41" s="125"/>
      <c r="O41" s="125"/>
      <c r="P41" s="125"/>
      <c r="Q41" s="136"/>
    </row>
    <row r="42" spans="1:17" customFormat="1" ht="15">
      <c r="A42" s="135" t="s">
        <v>139</v>
      </c>
      <c r="B42" s="127"/>
      <c r="C42" s="125"/>
      <c r="D42" s="125"/>
      <c r="E42" s="125"/>
      <c r="F42" s="126"/>
      <c r="G42" s="125"/>
      <c r="H42" s="125"/>
      <c r="I42" s="125"/>
      <c r="J42" s="125"/>
      <c r="K42" s="125"/>
      <c r="L42" s="125"/>
      <c r="M42" s="125"/>
      <c r="N42" s="125"/>
      <c r="O42" s="125"/>
      <c r="P42" s="125"/>
      <c r="Q42" s="136"/>
    </row>
    <row r="43" spans="1:17" customFormat="1" ht="15">
      <c r="A43" s="135"/>
      <c r="B43" s="127"/>
      <c r="C43" s="125"/>
      <c r="D43" s="125"/>
      <c r="E43" s="125"/>
      <c r="F43" s="143" t="s">
        <v>150</v>
      </c>
      <c r="G43" s="125"/>
      <c r="H43" s="125"/>
      <c r="I43" s="125"/>
      <c r="J43" s="125"/>
      <c r="K43" s="125"/>
      <c r="L43" s="125"/>
      <c r="M43" s="125"/>
      <c r="N43" s="125"/>
      <c r="O43" s="125"/>
      <c r="P43" s="125"/>
      <c r="Q43" s="136"/>
    </row>
    <row r="44" spans="1:17" customFormat="1" ht="15">
      <c r="A44" s="729" t="s">
        <v>143</v>
      </c>
      <c r="B44" s="725"/>
      <c r="C44" s="725"/>
      <c r="D44" s="725"/>
      <c r="E44" s="725"/>
      <c r="F44" s="724" t="s">
        <v>151</v>
      </c>
      <c r="G44" s="725"/>
      <c r="H44" s="725"/>
      <c r="I44" s="725"/>
      <c r="J44" s="725"/>
      <c r="K44" s="725"/>
      <c r="L44" s="725"/>
      <c r="M44" s="725"/>
      <c r="N44" s="725"/>
      <c r="O44" s="725"/>
      <c r="P44" s="725"/>
      <c r="Q44" s="726"/>
    </row>
    <row r="45" spans="1:17" customFormat="1" ht="42" customHeight="1">
      <c r="A45" s="729" t="s">
        <v>147</v>
      </c>
      <c r="B45" s="725"/>
      <c r="C45" s="725"/>
      <c r="D45" s="725"/>
      <c r="E45" s="725"/>
      <c r="F45" s="724" t="s">
        <v>154</v>
      </c>
      <c r="G45" s="725"/>
      <c r="H45" s="725"/>
      <c r="I45" s="725"/>
      <c r="J45" s="725"/>
      <c r="K45" s="725"/>
      <c r="L45" s="725"/>
      <c r="M45" s="725"/>
      <c r="N45" s="725"/>
      <c r="O45" s="725"/>
      <c r="P45" s="725"/>
      <c r="Q45" s="726"/>
    </row>
    <row r="46" spans="1:17" customFormat="1" ht="25.5" customHeight="1">
      <c r="A46" s="729" t="s">
        <v>144</v>
      </c>
      <c r="B46" s="725"/>
      <c r="C46" s="725"/>
      <c r="D46" s="725"/>
      <c r="E46" s="730"/>
      <c r="F46" s="724" t="s">
        <v>152</v>
      </c>
      <c r="G46" s="725"/>
      <c r="H46" s="725"/>
      <c r="I46" s="725"/>
      <c r="J46" s="725"/>
      <c r="K46" s="725"/>
      <c r="L46" s="725"/>
      <c r="M46" s="725"/>
      <c r="N46" s="725"/>
      <c r="O46" s="725"/>
      <c r="P46" s="725"/>
      <c r="Q46" s="726"/>
    </row>
    <row r="47" spans="1:17" customFormat="1" ht="25.5" customHeight="1">
      <c r="A47" s="729" t="s">
        <v>145</v>
      </c>
      <c r="B47" s="725"/>
      <c r="C47" s="725"/>
      <c r="D47" s="725"/>
      <c r="E47" s="725"/>
      <c r="F47" s="734" t="s">
        <v>153</v>
      </c>
      <c r="G47" s="735"/>
      <c r="H47" s="735"/>
      <c r="I47" s="735"/>
      <c r="J47" s="735"/>
      <c r="K47" s="735"/>
      <c r="L47" s="735"/>
      <c r="M47" s="735"/>
      <c r="N47" s="735"/>
      <c r="O47" s="735"/>
      <c r="P47" s="735"/>
      <c r="Q47" s="736"/>
    </row>
    <row r="48" spans="1:17" customFormat="1" ht="21" customHeight="1">
      <c r="A48" s="729" t="s">
        <v>146</v>
      </c>
      <c r="B48" s="725"/>
      <c r="C48" s="725"/>
      <c r="D48" s="725"/>
      <c r="E48" s="725"/>
      <c r="F48" s="734" t="s">
        <v>140</v>
      </c>
      <c r="G48" s="735"/>
      <c r="H48" s="735"/>
      <c r="I48" s="735"/>
      <c r="J48" s="735"/>
      <c r="K48" s="735"/>
      <c r="L48" s="735"/>
      <c r="M48" s="735"/>
      <c r="N48" s="735"/>
      <c r="O48" s="735"/>
      <c r="P48" s="735"/>
      <c r="Q48" s="736"/>
    </row>
    <row r="49" spans="1:17" customFormat="1" ht="27" customHeight="1">
      <c r="A49" s="729" t="s">
        <v>159</v>
      </c>
      <c r="B49" s="725"/>
      <c r="C49" s="725"/>
      <c r="D49" s="725"/>
      <c r="E49" s="725"/>
      <c r="F49" s="734" t="s">
        <v>155</v>
      </c>
      <c r="G49" s="735"/>
      <c r="H49" s="735"/>
      <c r="I49" s="735"/>
      <c r="J49" s="735"/>
      <c r="K49" s="735"/>
      <c r="L49" s="735"/>
      <c r="M49" s="735"/>
      <c r="N49" s="735"/>
      <c r="O49" s="735"/>
      <c r="P49" s="735"/>
      <c r="Q49" s="736"/>
    </row>
    <row r="50" spans="1:17" customFormat="1" ht="27" customHeight="1">
      <c r="A50" s="729" t="s">
        <v>148</v>
      </c>
      <c r="B50" s="725"/>
      <c r="C50" s="725"/>
      <c r="D50" s="725"/>
      <c r="E50" s="730"/>
      <c r="F50" s="724" t="s">
        <v>156</v>
      </c>
      <c r="G50" s="725"/>
      <c r="H50" s="725"/>
      <c r="I50" s="725"/>
      <c r="J50" s="725"/>
      <c r="K50" s="725"/>
      <c r="L50" s="725"/>
      <c r="M50" s="725"/>
      <c r="N50" s="725"/>
      <c r="O50" s="725"/>
      <c r="P50" s="725"/>
      <c r="Q50" s="726"/>
    </row>
    <row r="51" spans="1:17" customFormat="1" ht="21.75" customHeight="1">
      <c r="A51" s="729" t="s">
        <v>149</v>
      </c>
      <c r="B51" s="725"/>
      <c r="C51" s="725"/>
      <c r="D51" s="725"/>
      <c r="E51" s="730"/>
      <c r="F51" s="727" t="s">
        <v>160</v>
      </c>
      <c r="G51" s="728"/>
      <c r="H51" s="52"/>
      <c r="I51" s="52"/>
      <c r="J51" s="52"/>
      <c r="K51" s="52"/>
      <c r="L51" s="52"/>
      <c r="M51" s="52"/>
      <c r="N51" s="52"/>
      <c r="O51" s="52"/>
      <c r="P51" s="52"/>
      <c r="Q51" s="54"/>
    </row>
    <row r="52" spans="1:17" customFormat="1" ht="15">
      <c r="A52" s="729"/>
      <c r="B52" s="725"/>
      <c r="C52" s="725"/>
      <c r="D52" s="725"/>
      <c r="E52" s="730"/>
      <c r="F52" s="724" t="s">
        <v>161</v>
      </c>
      <c r="G52" s="725"/>
      <c r="H52" s="725"/>
      <c r="I52" s="725"/>
      <c r="J52" s="725"/>
      <c r="K52" s="725"/>
      <c r="L52" s="725"/>
      <c r="M52" s="725"/>
      <c r="N52" s="725"/>
      <c r="O52" s="725"/>
      <c r="P52" s="725"/>
      <c r="Q52" s="726"/>
    </row>
    <row r="53" spans="1:17" customFormat="1" ht="27.75" customHeight="1">
      <c r="A53" s="729"/>
      <c r="B53" s="725"/>
      <c r="C53" s="725"/>
      <c r="D53" s="725"/>
      <c r="E53" s="730"/>
      <c r="F53" s="724" t="s">
        <v>162</v>
      </c>
      <c r="G53" s="725"/>
      <c r="H53" s="725"/>
      <c r="I53" s="725"/>
      <c r="J53" s="725"/>
      <c r="K53" s="725"/>
      <c r="L53" s="725"/>
      <c r="M53" s="725"/>
      <c r="N53" s="725"/>
      <c r="O53" s="725"/>
      <c r="P53" s="725"/>
      <c r="Q53" s="726"/>
    </row>
    <row r="54" spans="1:17" customFormat="1" ht="28.5" customHeight="1">
      <c r="A54" s="139"/>
      <c r="B54" s="140"/>
      <c r="C54" s="140"/>
      <c r="D54" s="140"/>
      <c r="E54" s="140"/>
      <c r="F54" s="724" t="s">
        <v>163</v>
      </c>
      <c r="G54" s="725"/>
      <c r="H54" s="725"/>
      <c r="I54" s="725"/>
      <c r="J54" s="725"/>
      <c r="K54" s="725"/>
      <c r="L54" s="725"/>
      <c r="M54" s="725"/>
      <c r="N54" s="725"/>
      <c r="O54" s="725"/>
      <c r="P54" s="725"/>
      <c r="Q54" s="726"/>
    </row>
    <row r="55" spans="1:17" customFormat="1" ht="25.5" customHeight="1">
      <c r="A55" s="139"/>
      <c r="B55" s="140"/>
      <c r="C55" s="140"/>
      <c r="D55" s="140"/>
      <c r="E55" s="140"/>
      <c r="F55" s="727" t="s">
        <v>157</v>
      </c>
      <c r="G55" s="728"/>
      <c r="H55" s="140"/>
      <c r="I55" s="140"/>
      <c r="J55" s="140"/>
      <c r="K55" s="140"/>
      <c r="L55" s="140"/>
      <c r="M55" s="140"/>
      <c r="N55" s="140"/>
      <c r="O55" s="140"/>
      <c r="P55" s="140"/>
      <c r="Q55" s="141"/>
    </row>
    <row r="56" spans="1:17" customFormat="1" ht="15">
      <c r="A56" s="137"/>
      <c r="B56" s="138"/>
      <c r="C56" s="138"/>
      <c r="D56" s="138"/>
      <c r="E56" s="138"/>
      <c r="F56" s="731" t="s">
        <v>158</v>
      </c>
      <c r="G56" s="732"/>
      <c r="H56" s="732"/>
      <c r="I56" s="732"/>
      <c r="J56" s="732"/>
      <c r="K56" s="732"/>
      <c r="L56" s="732"/>
      <c r="M56" s="732"/>
      <c r="N56" s="732"/>
      <c r="O56" s="732"/>
      <c r="P56" s="732"/>
      <c r="Q56" s="733"/>
    </row>
  </sheetData>
  <sheetProtection algorithmName="SHA-512" hashValue="GST0si1E3SMtsomPYvepOnwtUYtw3g3rDkNT1KK8pLwz6aINEIpP2STMYJ5OoygefCryTCLDqs/ljZllwq5VvQ==" saltValue="CehGFzXAgUFyxm1scVFD9Q==" spinCount="100000" sheet="1" selectLockedCells="1"/>
  <protectedRanges>
    <protectedRange sqref="H15:P15" name="Rango10"/>
    <protectedRange sqref="C33:D34" name="Rango25"/>
    <protectedRange sqref="H33:P34" name="Rango23"/>
    <protectedRange sqref="H28:P29" name="Rango21"/>
    <protectedRange sqref="H26:L26 P26" name="Rango20"/>
    <protectedRange sqref="H24:M24 O24:P24" name="Rango19"/>
    <protectedRange sqref="H24:M24 O24:P24" name="Rango2"/>
  </protectedRanges>
  <mergeCells count="205">
    <mergeCell ref="A1:Q1"/>
    <mergeCell ref="A2:Q2"/>
    <mergeCell ref="A3:Q3"/>
    <mergeCell ref="Q15:Q16"/>
    <mergeCell ref="F10:Q10"/>
    <mergeCell ref="C11:E11"/>
    <mergeCell ref="F11:L11"/>
    <mergeCell ref="M11:O11"/>
    <mergeCell ref="A15:A16"/>
    <mergeCell ref="B15:B16"/>
    <mergeCell ref="C15:C16"/>
    <mergeCell ref="D15:D16"/>
    <mergeCell ref="E15:E16"/>
    <mergeCell ref="F15:F16"/>
    <mergeCell ref="A10:E10"/>
    <mergeCell ref="D5:O5"/>
    <mergeCell ref="D6:O6"/>
    <mergeCell ref="C8:K8"/>
    <mergeCell ref="B5:C5"/>
    <mergeCell ref="B6:C6"/>
    <mergeCell ref="M15:M16"/>
    <mergeCell ref="Q17:Q18"/>
    <mergeCell ref="A19:A20"/>
    <mergeCell ref="B19:B20"/>
    <mergeCell ref="C19:C20"/>
    <mergeCell ref="D19:D20"/>
    <mergeCell ref="E19:E20"/>
    <mergeCell ref="G19:G20"/>
    <mergeCell ref="M19:M20"/>
    <mergeCell ref="O19:O20"/>
    <mergeCell ref="Q19:Q20"/>
    <mergeCell ref="G17:G18"/>
    <mergeCell ref="H17:H18"/>
    <mergeCell ref="I17:I18"/>
    <mergeCell ref="L17:L18"/>
    <mergeCell ref="M17:M18"/>
    <mergeCell ref="O17:O18"/>
    <mergeCell ref="A17:A18"/>
    <mergeCell ref="B17:B18"/>
    <mergeCell ref="C17:C18"/>
    <mergeCell ref="D17:D18"/>
    <mergeCell ref="E17:E18"/>
    <mergeCell ref="F17:F18"/>
    <mergeCell ref="J17:J18"/>
    <mergeCell ref="F19:F20"/>
    <mergeCell ref="Q23:Q24"/>
    <mergeCell ref="N21:N22"/>
    <mergeCell ref="Q21:Q22"/>
    <mergeCell ref="A23:A24"/>
    <mergeCell ref="B23:B24"/>
    <mergeCell ref="C23:C24"/>
    <mergeCell ref="D23:D24"/>
    <mergeCell ref="E23:E24"/>
    <mergeCell ref="F23:F24"/>
    <mergeCell ref="G23:G24"/>
    <mergeCell ref="H23:H24"/>
    <mergeCell ref="A21:A22"/>
    <mergeCell ref="B21:B22"/>
    <mergeCell ref="C21:C22"/>
    <mergeCell ref="D21:D22"/>
    <mergeCell ref="E21:E22"/>
    <mergeCell ref="G21:G22"/>
    <mergeCell ref="H21:H22"/>
    <mergeCell ref="F21:F22"/>
    <mergeCell ref="C25:C26"/>
    <mergeCell ref="D25:D26"/>
    <mergeCell ref="E25:E26"/>
    <mergeCell ref="F25:F26"/>
    <mergeCell ref="I23:I24"/>
    <mergeCell ref="J23:J24"/>
    <mergeCell ref="K23:K24"/>
    <mergeCell ref="L23:L24"/>
    <mergeCell ref="N23:N24"/>
    <mergeCell ref="K25:K26"/>
    <mergeCell ref="A29:A30"/>
    <mergeCell ref="B29:B30"/>
    <mergeCell ref="C29:C30"/>
    <mergeCell ref="D29:D30"/>
    <mergeCell ref="E29:E30"/>
    <mergeCell ref="F29:F30"/>
    <mergeCell ref="O25:O26"/>
    <mergeCell ref="Q25:Q26"/>
    <mergeCell ref="A27:A28"/>
    <mergeCell ref="B27:B28"/>
    <mergeCell ref="C27:C28"/>
    <mergeCell ref="D27:D28"/>
    <mergeCell ref="E27:E28"/>
    <mergeCell ref="F27:F28"/>
    <mergeCell ref="G27:G28"/>
    <mergeCell ref="H27:H28"/>
    <mergeCell ref="G25:G26"/>
    <mergeCell ref="H25:H26"/>
    <mergeCell ref="I25:I26"/>
    <mergeCell ref="J25:J26"/>
    <mergeCell ref="L25:L26"/>
    <mergeCell ref="M25:M26"/>
    <mergeCell ref="A25:A26"/>
    <mergeCell ref="B25:B26"/>
    <mergeCell ref="G29:G30"/>
    <mergeCell ref="H29:H30"/>
    <mergeCell ref="I29:I30"/>
    <mergeCell ref="L29:L30"/>
    <mergeCell ref="P29:P30"/>
    <mergeCell ref="Q29:Q30"/>
    <mergeCell ref="M29:M30"/>
    <mergeCell ref="I27:I28"/>
    <mergeCell ref="L27:L28"/>
    <mergeCell ref="N27:N28"/>
    <mergeCell ref="Q27:Q28"/>
    <mergeCell ref="K27:K28"/>
    <mergeCell ref="K29:K30"/>
    <mergeCell ref="Q33:Q34"/>
    <mergeCell ref="Q31:Q32"/>
    <mergeCell ref="A33:A34"/>
    <mergeCell ref="B33:B34"/>
    <mergeCell ref="C33:C34"/>
    <mergeCell ref="D33:D34"/>
    <mergeCell ref="E33:E34"/>
    <mergeCell ref="F33:F34"/>
    <mergeCell ref="G33:G34"/>
    <mergeCell ref="H33:H34"/>
    <mergeCell ref="I33:I34"/>
    <mergeCell ref="G31:G32"/>
    <mergeCell ref="H31:H32"/>
    <mergeCell ref="I31:I32"/>
    <mergeCell ref="J31:J32"/>
    <mergeCell ref="K31:K32"/>
    <mergeCell ref="L31:L32"/>
    <mergeCell ref="A31:A32"/>
    <mergeCell ref="B31:B32"/>
    <mergeCell ref="C31:C32"/>
    <mergeCell ref="D31:D32"/>
    <mergeCell ref="E31:E32"/>
    <mergeCell ref="F31:F32"/>
    <mergeCell ref="K33:K34"/>
    <mergeCell ref="I19:I20"/>
    <mergeCell ref="I21:I22"/>
    <mergeCell ref="J15:J16"/>
    <mergeCell ref="K17:K18"/>
    <mergeCell ref="G15:G16"/>
    <mergeCell ref="H15:H16"/>
    <mergeCell ref="I15:I16"/>
    <mergeCell ref="K15:K16"/>
    <mergeCell ref="L15:L16"/>
    <mergeCell ref="K19:K20"/>
    <mergeCell ref="K21:K22"/>
    <mergeCell ref="J33:J34"/>
    <mergeCell ref="J29:J30"/>
    <mergeCell ref="J27:J28"/>
    <mergeCell ref="J21:J22"/>
    <mergeCell ref="J19:J20"/>
    <mergeCell ref="M31:M32"/>
    <mergeCell ref="M33:M34"/>
    <mergeCell ref="N33:N34"/>
    <mergeCell ref="N31:N32"/>
    <mergeCell ref="N29:N30"/>
    <mergeCell ref="N25:N26"/>
    <mergeCell ref="L21:L22"/>
    <mergeCell ref="L19:L20"/>
    <mergeCell ref="M21:M22"/>
    <mergeCell ref="M23:M24"/>
    <mergeCell ref="M27:M28"/>
    <mergeCell ref="L33:L34"/>
    <mergeCell ref="O33:O34"/>
    <mergeCell ref="P33:P34"/>
    <mergeCell ref="P31:P32"/>
    <mergeCell ref="P27:P28"/>
    <mergeCell ref="N19:N20"/>
    <mergeCell ref="N17:N18"/>
    <mergeCell ref="N15:N16"/>
    <mergeCell ref="O15:O16"/>
    <mergeCell ref="O21:O22"/>
    <mergeCell ref="O23:O24"/>
    <mergeCell ref="P25:P26"/>
    <mergeCell ref="P23:P24"/>
    <mergeCell ref="P21:P22"/>
    <mergeCell ref="P19:P20"/>
    <mergeCell ref="P17:P18"/>
    <mergeCell ref="P15:P16"/>
    <mergeCell ref="O27:O28"/>
    <mergeCell ref="O29:O30"/>
    <mergeCell ref="O31:O32"/>
    <mergeCell ref="A44:E44"/>
    <mergeCell ref="F44:Q44"/>
    <mergeCell ref="A45:E45"/>
    <mergeCell ref="F45:Q45"/>
    <mergeCell ref="A48:E48"/>
    <mergeCell ref="F47:Q47"/>
    <mergeCell ref="A47:E47"/>
    <mergeCell ref="F49:Q49"/>
    <mergeCell ref="A46:E46"/>
    <mergeCell ref="F46:Q46"/>
    <mergeCell ref="F48:Q48"/>
    <mergeCell ref="F53:Q53"/>
    <mergeCell ref="F55:G55"/>
    <mergeCell ref="F51:G51"/>
    <mergeCell ref="A53:E53"/>
    <mergeCell ref="F54:Q54"/>
    <mergeCell ref="A50:E50"/>
    <mergeCell ref="F50:Q50"/>
    <mergeCell ref="A49:E49"/>
    <mergeCell ref="F56:Q56"/>
    <mergeCell ref="A52:E52"/>
    <mergeCell ref="A51:E51"/>
    <mergeCell ref="F52:Q52"/>
  </mergeCells>
  <conditionalFormatting sqref="A15:A34">
    <cfRule type="cellIs" dxfId="0" priority="1" operator="between">
      <formula>1</formula>
      <formula>9</formula>
    </cfRule>
  </conditionalFormatting>
  <dataValidations count="1">
    <dataValidation type="list" allowBlank="1" showInputMessage="1" showErrorMessage="1" sqref="D5:O5" xr:uid="{00000000-0002-0000-0600-000000000000}">
      <formula1>#REF!</formula1>
    </dataValidation>
  </dataValidations>
  <printOptions horizontalCentered="1" verticalCentered="1" gridLinesSet="0"/>
  <pageMargins left="0.4" right="0.75" top="0.25" bottom="1" header="0.54" footer="0.51181102362204722"/>
  <pageSetup scale="80" orientation="landscape" horizontalDpi="300" verticalDpi="300" r:id="rId1"/>
  <headerFooter alignWithMargins="0"/>
  <ignoredErrors>
    <ignoredError sqref="E14 E17 N14"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5F0F2-C305-4A6D-9D63-84952D3DF872}">
  <sheetPr>
    <pageSetUpPr fitToPage="1"/>
  </sheetPr>
  <dimension ref="A1:WXD157"/>
  <sheetViews>
    <sheetView showGridLines="0" showZeros="0" topLeftCell="A7" zoomScale="80" zoomScaleNormal="80" workbookViewId="0">
      <selection activeCell="G26" sqref="G26"/>
    </sheetView>
  </sheetViews>
  <sheetFormatPr baseColWidth="10" defaultColWidth="0" defaultRowHeight="11.25" zeroHeight="1"/>
  <cols>
    <col min="1" max="1" width="19.28515625" style="538" customWidth="1"/>
    <col min="2" max="2" width="6.85546875" style="538" customWidth="1"/>
    <col min="3" max="3" width="5.28515625" style="538" customWidth="1"/>
    <col min="4" max="4" width="10.140625" style="538" customWidth="1"/>
    <col min="5" max="5" width="11.42578125" style="538" customWidth="1"/>
    <col min="6" max="6" width="12.140625" style="538" customWidth="1"/>
    <col min="7" max="8" width="11" style="538" customWidth="1"/>
    <col min="9" max="9" width="12.7109375" style="538" hidden="1" customWidth="1"/>
    <col min="10" max="10" width="11.7109375" style="538" customWidth="1"/>
    <col min="11" max="11" width="12" style="538" customWidth="1"/>
    <col min="12" max="12" width="13.5703125" style="538" customWidth="1"/>
    <col min="13" max="13" width="11.140625" style="538" customWidth="1"/>
    <col min="14" max="14" width="12.42578125" style="538" customWidth="1"/>
    <col min="15" max="15" width="15.42578125" style="538" hidden="1" customWidth="1"/>
    <col min="16" max="16" width="12.28515625" style="538" customWidth="1"/>
    <col min="17" max="20" width="11.42578125" style="538" hidden="1" customWidth="1"/>
    <col min="21" max="21" width="12.7109375" style="538" hidden="1" customWidth="1"/>
    <col min="22" max="22" width="13" style="538" customWidth="1"/>
    <col min="23" max="23" width="11.42578125" style="538" customWidth="1"/>
    <col min="24" max="24" width="12.28515625" style="538" customWidth="1"/>
    <col min="25" max="25" width="12.5703125" style="538" customWidth="1"/>
    <col min="26" max="26" width="10.28515625" style="538" customWidth="1"/>
    <col min="27" max="27" width="11.85546875" style="538" customWidth="1"/>
    <col min="28" max="28" width="12.5703125" style="538" customWidth="1"/>
    <col min="29" max="29" width="12.7109375" style="538" customWidth="1"/>
    <col min="30" max="30" width="11.7109375" style="538" hidden="1" customWidth="1"/>
    <col min="31" max="31" width="11.140625" style="538" customWidth="1"/>
    <col min="32" max="32" width="11.42578125" style="538" customWidth="1"/>
    <col min="33" max="34" width="12.42578125" style="538" bestFit="1" customWidth="1"/>
    <col min="35" max="35" width="12.140625" style="538" customWidth="1"/>
    <col min="36" max="36" width="11.5703125" style="538" customWidth="1"/>
    <col min="37" max="37" width="12.7109375" style="538" customWidth="1"/>
    <col min="38" max="38" width="10.140625" style="538" customWidth="1"/>
    <col min="39" max="39" width="10.42578125" style="538" customWidth="1"/>
    <col min="40" max="40" width="9.28515625" style="538" customWidth="1"/>
    <col min="41" max="41" width="8.85546875" style="538" hidden="1" customWidth="1"/>
    <col min="42" max="42" width="10.85546875" style="538" hidden="1" customWidth="1"/>
    <col min="43" max="43" width="11.42578125" style="538" customWidth="1"/>
    <col min="44" max="44" width="12.28515625" style="538" customWidth="1"/>
    <col min="45" max="45" width="26.140625" style="538" hidden="1" customWidth="1"/>
    <col min="46" max="46" width="12.85546875" style="538" customWidth="1"/>
    <col min="47" max="47" width="14.7109375" style="538" customWidth="1"/>
    <col min="48" max="49" width="11.42578125" style="538" customWidth="1"/>
    <col min="50" max="50" width="13" style="538" customWidth="1"/>
    <col min="51" max="53" width="11.42578125" style="538" customWidth="1"/>
    <col min="54" max="54" width="5" style="538" customWidth="1"/>
    <col min="55" max="55" width="25.85546875" style="538" customWidth="1"/>
    <col min="56" max="59" width="11.42578125" style="538" customWidth="1"/>
    <col min="60" max="60" width="13.28515625" style="538" customWidth="1"/>
    <col min="61" max="61" width="5" style="538" customWidth="1"/>
    <col min="62" max="264" width="11.42578125" style="538" customWidth="1"/>
    <col min="265" max="265" width="6.85546875" style="538" customWidth="1"/>
    <col min="266" max="266" width="6.7109375" style="538" customWidth="1"/>
    <col min="267" max="267" width="5.7109375" style="538" customWidth="1"/>
    <col min="268" max="268" width="8.42578125" style="538" customWidth="1"/>
    <col min="269" max="269" width="6.5703125" style="538" customWidth="1"/>
    <col min="270" max="270" width="6.85546875" style="538" customWidth="1"/>
    <col min="271" max="271" width="3.42578125" style="538" customWidth="1"/>
    <col min="272" max="272" width="7.7109375" style="538" customWidth="1"/>
    <col min="273" max="275" width="11.42578125" style="538" customWidth="1"/>
    <col min="276" max="276" width="15.140625" style="538" customWidth="1"/>
    <col min="277" max="277" width="10.7109375" style="538" customWidth="1"/>
    <col min="278" max="278" width="13" style="538" customWidth="1"/>
    <col min="279" max="304" width="11.42578125" style="538" customWidth="1"/>
    <col min="305" max="317" width="0" style="538" hidden="1" customWidth="1"/>
    <col min="318" max="524" width="0" style="538" hidden="1"/>
    <col min="525" max="525" width="35.42578125" style="538" customWidth="1"/>
    <col min="526" max="526" width="6.85546875" style="538" customWidth="1"/>
    <col min="527" max="527" width="3.42578125" style="538" customWidth="1"/>
    <col min="528" max="528" width="7.7109375" style="538" customWidth="1"/>
    <col min="529" max="531" width="11.42578125" style="538" customWidth="1"/>
    <col min="532" max="532" width="15.140625" style="538" customWidth="1"/>
    <col min="533" max="533" width="10.7109375" style="538" customWidth="1"/>
    <col min="534" max="534" width="13" style="538" customWidth="1"/>
    <col min="535" max="560" width="11.42578125" style="538" customWidth="1"/>
    <col min="561" max="573" width="0" style="538" hidden="1" customWidth="1"/>
    <col min="574" max="780" width="0" style="538" hidden="1"/>
    <col min="781" max="781" width="35.42578125" style="538" customWidth="1"/>
    <col min="782" max="782" width="6.85546875" style="538" customWidth="1"/>
    <col min="783" max="783" width="3.42578125" style="538" customWidth="1"/>
    <col min="784" max="784" width="7.7109375" style="538" customWidth="1"/>
    <col min="785" max="787" width="11.42578125" style="538" customWidth="1"/>
    <col min="788" max="788" width="15.140625" style="538" customWidth="1"/>
    <col min="789" max="789" width="10.7109375" style="538" customWidth="1"/>
    <col min="790" max="790" width="13" style="538" customWidth="1"/>
    <col min="791" max="816" width="11.42578125" style="538" customWidth="1"/>
    <col min="817" max="829" width="0" style="538" hidden="1" customWidth="1"/>
    <col min="830" max="1036" width="0" style="538" hidden="1"/>
    <col min="1037" max="1037" width="35.42578125" style="538" customWidth="1"/>
    <col min="1038" max="1038" width="6.85546875" style="538" customWidth="1"/>
    <col min="1039" max="1039" width="3.42578125" style="538" customWidth="1"/>
    <col min="1040" max="1040" width="7.7109375" style="538" customWidth="1"/>
    <col min="1041" max="1043" width="11.42578125" style="538" customWidth="1"/>
    <col min="1044" max="1044" width="15.140625" style="538" customWidth="1"/>
    <col min="1045" max="1045" width="10.7109375" style="538" customWidth="1"/>
    <col min="1046" max="1046" width="13" style="538" customWidth="1"/>
    <col min="1047" max="1072" width="11.42578125" style="538" customWidth="1"/>
    <col min="1073" max="1085" width="0" style="538" hidden="1" customWidth="1"/>
    <col min="1086" max="1292" width="0" style="538" hidden="1"/>
    <col min="1293" max="1293" width="35.42578125" style="538" customWidth="1"/>
    <col min="1294" max="1294" width="6.85546875" style="538" customWidth="1"/>
    <col min="1295" max="1295" width="3.42578125" style="538" customWidth="1"/>
    <col min="1296" max="1296" width="7.7109375" style="538" customWidth="1"/>
    <col min="1297" max="1299" width="11.42578125" style="538" customWidth="1"/>
    <col min="1300" max="1300" width="15.140625" style="538" customWidth="1"/>
    <col min="1301" max="1301" width="10.7109375" style="538" customWidth="1"/>
    <col min="1302" max="1302" width="13" style="538" customWidth="1"/>
    <col min="1303" max="1328" width="11.42578125" style="538" customWidth="1"/>
    <col min="1329" max="1341" width="0" style="538" hidden="1" customWidth="1"/>
    <col min="1342" max="1548" width="0" style="538" hidden="1"/>
    <col min="1549" max="1549" width="35.42578125" style="538" customWidth="1"/>
    <col min="1550" max="1550" width="6.85546875" style="538" customWidth="1"/>
    <col min="1551" max="1551" width="3.42578125" style="538" customWidth="1"/>
    <col min="1552" max="1552" width="7.7109375" style="538" customWidth="1"/>
    <col min="1553" max="1555" width="11.42578125" style="538" customWidth="1"/>
    <col min="1556" max="1556" width="15.140625" style="538" customWidth="1"/>
    <col min="1557" max="1557" width="10.7109375" style="538" customWidth="1"/>
    <col min="1558" max="1558" width="13" style="538" customWidth="1"/>
    <col min="1559" max="1584" width="11.42578125" style="538" customWidth="1"/>
    <col min="1585" max="1597" width="0" style="538" hidden="1" customWidth="1"/>
    <col min="1598" max="1804" width="0" style="538" hidden="1"/>
    <col min="1805" max="1805" width="35.42578125" style="538" customWidth="1"/>
    <col min="1806" max="1806" width="6.85546875" style="538" customWidth="1"/>
    <col min="1807" max="1807" width="3.42578125" style="538" customWidth="1"/>
    <col min="1808" max="1808" width="7.7109375" style="538" customWidth="1"/>
    <col min="1809" max="1811" width="11.42578125" style="538" customWidth="1"/>
    <col min="1812" max="1812" width="15.140625" style="538" customWidth="1"/>
    <col min="1813" max="1813" width="10.7109375" style="538" customWidth="1"/>
    <col min="1814" max="1814" width="13" style="538" customWidth="1"/>
    <col min="1815" max="1840" width="11.42578125" style="538" customWidth="1"/>
    <col min="1841" max="1853" width="0" style="538" hidden="1" customWidth="1"/>
    <col min="1854" max="2060" width="0" style="538" hidden="1"/>
    <col min="2061" max="2061" width="35.42578125" style="538" customWidth="1"/>
    <col min="2062" max="2062" width="6.85546875" style="538" customWidth="1"/>
    <col min="2063" max="2063" width="3.42578125" style="538" customWidth="1"/>
    <col min="2064" max="2064" width="7.7109375" style="538" customWidth="1"/>
    <col min="2065" max="2067" width="11.42578125" style="538" customWidth="1"/>
    <col min="2068" max="2068" width="15.140625" style="538" customWidth="1"/>
    <col min="2069" max="2069" width="10.7109375" style="538" customWidth="1"/>
    <col min="2070" max="2070" width="13" style="538" customWidth="1"/>
    <col min="2071" max="2096" width="11.42578125" style="538" customWidth="1"/>
    <col min="2097" max="2109" width="0" style="538" hidden="1" customWidth="1"/>
    <col min="2110" max="2316" width="0" style="538" hidden="1"/>
    <col min="2317" max="2317" width="35.42578125" style="538" customWidth="1"/>
    <col min="2318" max="2318" width="6.85546875" style="538" customWidth="1"/>
    <col min="2319" max="2319" width="3.42578125" style="538" customWidth="1"/>
    <col min="2320" max="2320" width="7.7109375" style="538" customWidth="1"/>
    <col min="2321" max="2323" width="11.42578125" style="538" customWidth="1"/>
    <col min="2324" max="2324" width="15.140625" style="538" customWidth="1"/>
    <col min="2325" max="2325" width="10.7109375" style="538" customWidth="1"/>
    <col min="2326" max="2326" width="13" style="538" customWidth="1"/>
    <col min="2327" max="2352" width="11.42578125" style="538" customWidth="1"/>
    <col min="2353" max="2365" width="0" style="538" hidden="1" customWidth="1"/>
    <col min="2366" max="2572" width="0" style="538" hidden="1"/>
    <col min="2573" max="2573" width="35.42578125" style="538" customWidth="1"/>
    <col min="2574" max="2574" width="6.85546875" style="538" customWidth="1"/>
    <col min="2575" max="2575" width="3.42578125" style="538" customWidth="1"/>
    <col min="2576" max="2576" width="7.7109375" style="538" customWidth="1"/>
    <col min="2577" max="2579" width="11.42578125" style="538" customWidth="1"/>
    <col min="2580" max="2580" width="15.140625" style="538" customWidth="1"/>
    <col min="2581" max="2581" width="10.7109375" style="538" customWidth="1"/>
    <col min="2582" max="2582" width="13" style="538" customWidth="1"/>
    <col min="2583" max="2608" width="11.42578125" style="538" customWidth="1"/>
    <col min="2609" max="2621" width="0" style="538" hidden="1" customWidth="1"/>
    <col min="2622" max="2828" width="0" style="538" hidden="1"/>
    <col min="2829" max="2829" width="35.42578125" style="538" customWidth="1"/>
    <col min="2830" max="2830" width="6.85546875" style="538" customWidth="1"/>
    <col min="2831" max="2831" width="3.42578125" style="538" customWidth="1"/>
    <col min="2832" max="2832" width="7.7109375" style="538" customWidth="1"/>
    <col min="2833" max="2835" width="11.42578125" style="538" customWidth="1"/>
    <col min="2836" max="2836" width="15.140625" style="538" customWidth="1"/>
    <col min="2837" max="2837" width="10.7109375" style="538" customWidth="1"/>
    <col min="2838" max="2838" width="13" style="538" customWidth="1"/>
    <col min="2839" max="2864" width="11.42578125" style="538" customWidth="1"/>
    <col min="2865" max="2877" width="0" style="538" hidden="1" customWidth="1"/>
    <col min="2878" max="3084" width="0" style="538" hidden="1"/>
    <col min="3085" max="3085" width="35.42578125" style="538" customWidth="1"/>
    <col min="3086" max="3086" width="6.85546875" style="538" customWidth="1"/>
    <col min="3087" max="3087" width="3.42578125" style="538" customWidth="1"/>
    <col min="3088" max="3088" width="7.7109375" style="538" customWidth="1"/>
    <col min="3089" max="3091" width="11.42578125" style="538" customWidth="1"/>
    <col min="3092" max="3092" width="15.140625" style="538" customWidth="1"/>
    <col min="3093" max="3093" width="10.7109375" style="538" customWidth="1"/>
    <col min="3094" max="3094" width="13" style="538" customWidth="1"/>
    <col min="3095" max="3120" width="11.42578125" style="538" customWidth="1"/>
    <col min="3121" max="3133" width="0" style="538" hidden="1" customWidth="1"/>
    <col min="3134" max="3340" width="0" style="538" hidden="1"/>
    <col min="3341" max="3341" width="35.42578125" style="538" customWidth="1"/>
    <col min="3342" max="3342" width="6.85546875" style="538" customWidth="1"/>
    <col min="3343" max="3343" width="3.42578125" style="538" customWidth="1"/>
    <col min="3344" max="3344" width="7.7109375" style="538" customWidth="1"/>
    <col min="3345" max="3347" width="11.42578125" style="538" customWidth="1"/>
    <col min="3348" max="3348" width="15.140625" style="538" customWidth="1"/>
    <col min="3349" max="3349" width="10.7109375" style="538" customWidth="1"/>
    <col min="3350" max="3350" width="13" style="538" customWidth="1"/>
    <col min="3351" max="3376" width="11.42578125" style="538" customWidth="1"/>
    <col min="3377" max="3389" width="0" style="538" hidden="1" customWidth="1"/>
    <col min="3390" max="3596" width="0" style="538" hidden="1"/>
    <col min="3597" max="3597" width="35.42578125" style="538" customWidth="1"/>
    <col min="3598" max="3598" width="6.85546875" style="538" customWidth="1"/>
    <col min="3599" max="3599" width="3.42578125" style="538" customWidth="1"/>
    <col min="3600" max="3600" width="7.7109375" style="538" customWidth="1"/>
    <col min="3601" max="3603" width="11.42578125" style="538" customWidth="1"/>
    <col min="3604" max="3604" width="15.140625" style="538" customWidth="1"/>
    <col min="3605" max="3605" width="10.7109375" style="538" customWidth="1"/>
    <col min="3606" max="3606" width="13" style="538" customWidth="1"/>
    <col min="3607" max="3632" width="11.42578125" style="538" customWidth="1"/>
    <col min="3633" max="3645" width="0" style="538" hidden="1" customWidth="1"/>
    <col min="3646" max="3852" width="0" style="538" hidden="1"/>
    <col min="3853" max="3853" width="35.42578125" style="538" customWidth="1"/>
    <col min="3854" max="3854" width="6.85546875" style="538" customWidth="1"/>
    <col min="3855" max="3855" width="3.42578125" style="538" customWidth="1"/>
    <col min="3856" max="3856" width="7.7109375" style="538" customWidth="1"/>
    <col min="3857" max="3859" width="11.42578125" style="538" customWidth="1"/>
    <col min="3860" max="3860" width="15.140625" style="538" customWidth="1"/>
    <col min="3861" max="3861" width="10.7109375" style="538" customWidth="1"/>
    <col min="3862" max="3862" width="13" style="538" customWidth="1"/>
    <col min="3863" max="3888" width="11.42578125" style="538" customWidth="1"/>
    <col min="3889" max="3901" width="0" style="538" hidden="1" customWidth="1"/>
    <col min="3902" max="4108" width="0" style="538" hidden="1"/>
    <col min="4109" max="4109" width="35.42578125" style="538" customWidth="1"/>
    <col min="4110" max="4110" width="6.85546875" style="538" customWidth="1"/>
    <col min="4111" max="4111" width="3.42578125" style="538" customWidth="1"/>
    <col min="4112" max="4112" width="7.7109375" style="538" customWidth="1"/>
    <col min="4113" max="4115" width="11.42578125" style="538" customWidth="1"/>
    <col min="4116" max="4116" width="15.140625" style="538" customWidth="1"/>
    <col min="4117" max="4117" width="10.7109375" style="538" customWidth="1"/>
    <col min="4118" max="4118" width="13" style="538" customWidth="1"/>
    <col min="4119" max="4144" width="11.42578125" style="538" customWidth="1"/>
    <col min="4145" max="4157" width="0" style="538" hidden="1" customWidth="1"/>
    <col min="4158" max="4364" width="0" style="538" hidden="1"/>
    <col min="4365" max="4365" width="35.42578125" style="538" customWidth="1"/>
    <col min="4366" max="4366" width="6.85546875" style="538" customWidth="1"/>
    <col min="4367" max="4367" width="3.42578125" style="538" customWidth="1"/>
    <col min="4368" max="4368" width="7.7109375" style="538" customWidth="1"/>
    <col min="4369" max="4371" width="11.42578125" style="538" customWidth="1"/>
    <col min="4372" max="4372" width="15.140625" style="538" customWidth="1"/>
    <col min="4373" max="4373" width="10.7109375" style="538" customWidth="1"/>
    <col min="4374" max="4374" width="13" style="538" customWidth="1"/>
    <col min="4375" max="4400" width="11.42578125" style="538" customWidth="1"/>
    <col min="4401" max="4413" width="0" style="538" hidden="1" customWidth="1"/>
    <col min="4414" max="4620" width="0" style="538" hidden="1"/>
    <col min="4621" max="4621" width="35.42578125" style="538" customWidth="1"/>
    <col min="4622" max="4622" width="6.85546875" style="538" customWidth="1"/>
    <col min="4623" max="4623" width="3.42578125" style="538" customWidth="1"/>
    <col min="4624" max="4624" width="7.7109375" style="538" customWidth="1"/>
    <col min="4625" max="4627" width="11.42578125" style="538" customWidth="1"/>
    <col min="4628" max="4628" width="15.140625" style="538" customWidth="1"/>
    <col min="4629" max="4629" width="10.7109375" style="538" customWidth="1"/>
    <col min="4630" max="4630" width="13" style="538" customWidth="1"/>
    <col min="4631" max="4656" width="11.42578125" style="538" customWidth="1"/>
    <col min="4657" max="4669" width="0" style="538" hidden="1" customWidth="1"/>
    <col min="4670" max="4876" width="0" style="538" hidden="1"/>
    <col min="4877" max="4877" width="35.42578125" style="538" customWidth="1"/>
    <col min="4878" max="4878" width="6.85546875" style="538" customWidth="1"/>
    <col min="4879" max="4879" width="3.42578125" style="538" customWidth="1"/>
    <col min="4880" max="4880" width="7.7109375" style="538" customWidth="1"/>
    <col min="4881" max="4883" width="11.42578125" style="538" customWidth="1"/>
    <col min="4884" max="4884" width="15.140625" style="538" customWidth="1"/>
    <col min="4885" max="4885" width="10.7109375" style="538" customWidth="1"/>
    <col min="4886" max="4886" width="13" style="538" customWidth="1"/>
    <col min="4887" max="4912" width="11.42578125" style="538" customWidth="1"/>
    <col min="4913" max="4925" width="0" style="538" hidden="1" customWidth="1"/>
    <col min="4926" max="5132" width="0" style="538" hidden="1"/>
    <col min="5133" max="5133" width="35.42578125" style="538" customWidth="1"/>
    <col min="5134" max="5134" width="6.85546875" style="538" customWidth="1"/>
    <col min="5135" max="5135" width="3.42578125" style="538" customWidth="1"/>
    <col min="5136" max="5136" width="7.7109375" style="538" customWidth="1"/>
    <col min="5137" max="5139" width="11.42578125" style="538" customWidth="1"/>
    <col min="5140" max="5140" width="15.140625" style="538" customWidth="1"/>
    <col min="5141" max="5141" width="10.7109375" style="538" customWidth="1"/>
    <col min="5142" max="5142" width="13" style="538" customWidth="1"/>
    <col min="5143" max="5168" width="11.42578125" style="538" customWidth="1"/>
    <col min="5169" max="5181" width="0" style="538" hidden="1" customWidth="1"/>
    <col min="5182" max="5388" width="0" style="538" hidden="1"/>
    <col min="5389" max="5389" width="35.42578125" style="538" customWidth="1"/>
    <col min="5390" max="5390" width="6.85546875" style="538" customWidth="1"/>
    <col min="5391" max="5391" width="3.42578125" style="538" customWidth="1"/>
    <col min="5392" max="5392" width="7.7109375" style="538" customWidth="1"/>
    <col min="5393" max="5395" width="11.42578125" style="538" customWidth="1"/>
    <col min="5396" max="5396" width="15.140625" style="538" customWidth="1"/>
    <col min="5397" max="5397" width="10.7109375" style="538" customWidth="1"/>
    <col min="5398" max="5398" width="13" style="538" customWidth="1"/>
    <col min="5399" max="5424" width="11.42578125" style="538" customWidth="1"/>
    <col min="5425" max="5437" width="0" style="538" hidden="1" customWidth="1"/>
    <col min="5438" max="5644" width="0" style="538" hidden="1"/>
    <col min="5645" max="5645" width="35.42578125" style="538" customWidth="1"/>
    <col min="5646" max="5646" width="6.85546875" style="538" customWidth="1"/>
    <col min="5647" max="5647" width="3.42578125" style="538" customWidth="1"/>
    <col min="5648" max="5648" width="7.7109375" style="538" customWidth="1"/>
    <col min="5649" max="5651" width="11.42578125" style="538" customWidth="1"/>
    <col min="5652" max="5652" width="15.140625" style="538" customWidth="1"/>
    <col min="5653" max="5653" width="10.7109375" style="538" customWidth="1"/>
    <col min="5654" max="5654" width="13" style="538" customWidth="1"/>
    <col min="5655" max="5680" width="11.42578125" style="538" customWidth="1"/>
    <col min="5681" max="5693" width="0" style="538" hidden="1" customWidth="1"/>
    <col min="5694" max="5900" width="0" style="538" hidden="1"/>
    <col min="5901" max="5901" width="35.42578125" style="538" customWidth="1"/>
    <col min="5902" max="5902" width="6.85546875" style="538" customWidth="1"/>
    <col min="5903" max="5903" width="3.42578125" style="538" customWidth="1"/>
    <col min="5904" max="5904" width="7.7109375" style="538" customWidth="1"/>
    <col min="5905" max="5907" width="11.42578125" style="538" customWidth="1"/>
    <col min="5908" max="5908" width="15.140625" style="538" customWidth="1"/>
    <col min="5909" max="5909" width="10.7109375" style="538" customWidth="1"/>
    <col min="5910" max="5910" width="13" style="538" customWidth="1"/>
    <col min="5911" max="5936" width="11.42578125" style="538" customWidth="1"/>
    <col min="5937" max="5949" width="0" style="538" hidden="1" customWidth="1"/>
    <col min="5950" max="6156" width="0" style="538" hidden="1"/>
    <col min="6157" max="6157" width="35.42578125" style="538" customWidth="1"/>
    <col min="6158" max="6158" width="6.85546875" style="538" customWidth="1"/>
    <col min="6159" max="6159" width="3.42578125" style="538" customWidth="1"/>
    <col min="6160" max="6160" width="7.7109375" style="538" customWidth="1"/>
    <col min="6161" max="6163" width="11.42578125" style="538" customWidth="1"/>
    <col min="6164" max="6164" width="15.140625" style="538" customWidth="1"/>
    <col min="6165" max="6165" width="10.7109375" style="538" customWidth="1"/>
    <col min="6166" max="6166" width="13" style="538" customWidth="1"/>
    <col min="6167" max="6192" width="11.42578125" style="538" customWidth="1"/>
    <col min="6193" max="6205" width="0" style="538" hidden="1" customWidth="1"/>
    <col min="6206" max="6412" width="0" style="538" hidden="1"/>
    <col min="6413" max="6413" width="35.42578125" style="538" customWidth="1"/>
    <col min="6414" max="6414" width="6.85546875" style="538" customWidth="1"/>
    <col min="6415" max="6415" width="3.42578125" style="538" customWidth="1"/>
    <col min="6416" max="6416" width="7.7109375" style="538" customWidth="1"/>
    <col min="6417" max="6419" width="11.42578125" style="538" customWidth="1"/>
    <col min="6420" max="6420" width="15.140625" style="538" customWidth="1"/>
    <col min="6421" max="6421" width="10.7109375" style="538" customWidth="1"/>
    <col min="6422" max="6422" width="13" style="538" customWidth="1"/>
    <col min="6423" max="6448" width="11.42578125" style="538" customWidth="1"/>
    <col min="6449" max="6461" width="0" style="538" hidden="1" customWidth="1"/>
    <col min="6462" max="6668" width="0" style="538" hidden="1"/>
    <col min="6669" max="6669" width="35.42578125" style="538" customWidth="1"/>
    <col min="6670" max="6670" width="6.85546875" style="538" customWidth="1"/>
    <col min="6671" max="6671" width="3.42578125" style="538" customWidth="1"/>
    <col min="6672" max="6672" width="7.7109375" style="538" customWidth="1"/>
    <col min="6673" max="6675" width="11.42578125" style="538" customWidth="1"/>
    <col min="6676" max="6676" width="15.140625" style="538" customWidth="1"/>
    <col min="6677" max="6677" width="10.7109375" style="538" customWidth="1"/>
    <col min="6678" max="6678" width="13" style="538" customWidth="1"/>
    <col min="6679" max="6704" width="11.42578125" style="538" customWidth="1"/>
    <col min="6705" max="6717" width="0" style="538" hidden="1" customWidth="1"/>
    <col min="6718" max="6924" width="0" style="538" hidden="1"/>
    <col min="6925" max="6925" width="35.42578125" style="538" customWidth="1"/>
    <col min="6926" max="6926" width="6.85546875" style="538" customWidth="1"/>
    <col min="6927" max="6927" width="3.42578125" style="538" customWidth="1"/>
    <col min="6928" max="6928" width="7.7109375" style="538" customWidth="1"/>
    <col min="6929" max="6931" width="11.42578125" style="538" customWidth="1"/>
    <col min="6932" max="6932" width="15.140625" style="538" customWidth="1"/>
    <col min="6933" max="6933" width="10.7109375" style="538" customWidth="1"/>
    <col min="6934" max="6934" width="13" style="538" customWidth="1"/>
    <col min="6935" max="6960" width="11.42578125" style="538" customWidth="1"/>
    <col min="6961" max="6973" width="0" style="538" hidden="1" customWidth="1"/>
    <col min="6974" max="7180" width="0" style="538" hidden="1"/>
    <col min="7181" max="7181" width="35.42578125" style="538" customWidth="1"/>
    <col min="7182" max="7182" width="6.85546875" style="538" customWidth="1"/>
    <col min="7183" max="7183" width="3.42578125" style="538" customWidth="1"/>
    <col min="7184" max="7184" width="7.7109375" style="538" customWidth="1"/>
    <col min="7185" max="7187" width="11.42578125" style="538" customWidth="1"/>
    <col min="7188" max="7188" width="15.140625" style="538" customWidth="1"/>
    <col min="7189" max="7189" width="10.7109375" style="538" customWidth="1"/>
    <col min="7190" max="7190" width="13" style="538" customWidth="1"/>
    <col min="7191" max="7216" width="11.42578125" style="538" customWidth="1"/>
    <col min="7217" max="7229" width="0" style="538" hidden="1" customWidth="1"/>
    <col min="7230" max="7436" width="0" style="538" hidden="1"/>
    <col min="7437" max="7437" width="35.42578125" style="538" customWidth="1"/>
    <col min="7438" max="7438" width="6.85546875" style="538" customWidth="1"/>
    <col min="7439" max="7439" width="3.42578125" style="538" customWidth="1"/>
    <col min="7440" max="7440" width="7.7109375" style="538" customWidth="1"/>
    <col min="7441" max="7443" width="11.42578125" style="538" customWidth="1"/>
    <col min="7444" max="7444" width="15.140625" style="538" customWidth="1"/>
    <col min="7445" max="7445" width="10.7109375" style="538" customWidth="1"/>
    <col min="7446" max="7446" width="13" style="538" customWidth="1"/>
    <col min="7447" max="7472" width="11.42578125" style="538" customWidth="1"/>
    <col min="7473" max="7485" width="0" style="538" hidden="1" customWidth="1"/>
    <col min="7486" max="7692" width="0" style="538" hidden="1"/>
    <col min="7693" max="7693" width="35.42578125" style="538" customWidth="1"/>
    <col min="7694" max="7694" width="6.85546875" style="538" customWidth="1"/>
    <col min="7695" max="7695" width="3.42578125" style="538" customWidth="1"/>
    <col min="7696" max="7696" width="7.7109375" style="538" customWidth="1"/>
    <col min="7697" max="7699" width="11.42578125" style="538" customWidth="1"/>
    <col min="7700" max="7700" width="15.140625" style="538" customWidth="1"/>
    <col min="7701" max="7701" width="10.7109375" style="538" customWidth="1"/>
    <col min="7702" max="7702" width="13" style="538" customWidth="1"/>
    <col min="7703" max="7728" width="11.42578125" style="538" customWidth="1"/>
    <col min="7729" max="7741" width="0" style="538" hidden="1" customWidth="1"/>
    <col min="7742" max="7948" width="0" style="538" hidden="1"/>
    <col min="7949" max="7949" width="35.42578125" style="538" customWidth="1"/>
    <col min="7950" max="7950" width="6.85546875" style="538" customWidth="1"/>
    <col min="7951" max="7951" width="3.42578125" style="538" customWidth="1"/>
    <col min="7952" max="7952" width="7.7109375" style="538" customWidth="1"/>
    <col min="7953" max="7955" width="11.42578125" style="538" customWidth="1"/>
    <col min="7956" max="7956" width="15.140625" style="538" customWidth="1"/>
    <col min="7957" max="7957" width="10.7109375" style="538" customWidth="1"/>
    <col min="7958" max="7958" width="13" style="538" customWidth="1"/>
    <col min="7959" max="7984" width="11.42578125" style="538" customWidth="1"/>
    <col min="7985" max="7997" width="0" style="538" hidden="1" customWidth="1"/>
    <col min="7998" max="8204" width="0" style="538" hidden="1"/>
    <col min="8205" max="8205" width="35.42578125" style="538" customWidth="1"/>
    <col min="8206" max="8206" width="6.85546875" style="538" customWidth="1"/>
    <col min="8207" max="8207" width="3.42578125" style="538" customWidth="1"/>
    <col min="8208" max="8208" width="7.7109375" style="538" customWidth="1"/>
    <col min="8209" max="8211" width="11.42578125" style="538" customWidth="1"/>
    <col min="8212" max="8212" width="15.140625" style="538" customWidth="1"/>
    <col min="8213" max="8213" width="10.7109375" style="538" customWidth="1"/>
    <col min="8214" max="8214" width="13" style="538" customWidth="1"/>
    <col min="8215" max="8240" width="11.42578125" style="538" customWidth="1"/>
    <col min="8241" max="8253" width="0" style="538" hidden="1" customWidth="1"/>
    <col min="8254" max="8460" width="0" style="538" hidden="1"/>
    <col min="8461" max="8461" width="35.42578125" style="538" customWidth="1"/>
    <col min="8462" max="8462" width="6.85546875" style="538" customWidth="1"/>
    <col min="8463" max="8463" width="3.42578125" style="538" customWidth="1"/>
    <col min="8464" max="8464" width="7.7109375" style="538" customWidth="1"/>
    <col min="8465" max="8467" width="11.42578125" style="538" customWidth="1"/>
    <col min="8468" max="8468" width="15.140625" style="538" customWidth="1"/>
    <col min="8469" max="8469" width="10.7109375" style="538" customWidth="1"/>
    <col min="8470" max="8470" width="13" style="538" customWidth="1"/>
    <col min="8471" max="8496" width="11.42578125" style="538" customWidth="1"/>
    <col min="8497" max="8509" width="0" style="538" hidden="1" customWidth="1"/>
    <col min="8510" max="8716" width="0" style="538" hidden="1"/>
    <col min="8717" max="8717" width="35.42578125" style="538" customWidth="1"/>
    <col min="8718" max="8718" width="6.85546875" style="538" customWidth="1"/>
    <col min="8719" max="8719" width="3.42578125" style="538" customWidth="1"/>
    <col min="8720" max="8720" width="7.7109375" style="538" customWidth="1"/>
    <col min="8721" max="8723" width="11.42578125" style="538" customWidth="1"/>
    <col min="8724" max="8724" width="15.140625" style="538" customWidth="1"/>
    <col min="8725" max="8725" width="10.7109375" style="538" customWidth="1"/>
    <col min="8726" max="8726" width="13" style="538" customWidth="1"/>
    <col min="8727" max="8752" width="11.42578125" style="538" customWidth="1"/>
    <col min="8753" max="8765" width="0" style="538" hidden="1" customWidth="1"/>
    <col min="8766" max="8972" width="0" style="538" hidden="1"/>
    <col min="8973" max="8973" width="35.42578125" style="538" customWidth="1"/>
    <col min="8974" max="8974" width="6.85546875" style="538" customWidth="1"/>
    <col min="8975" max="8975" width="3.42578125" style="538" customWidth="1"/>
    <col min="8976" max="8976" width="7.7109375" style="538" customWidth="1"/>
    <col min="8977" max="8979" width="11.42578125" style="538" customWidth="1"/>
    <col min="8980" max="8980" width="15.140625" style="538" customWidth="1"/>
    <col min="8981" max="8981" width="10.7109375" style="538" customWidth="1"/>
    <col min="8982" max="8982" width="13" style="538" customWidth="1"/>
    <col min="8983" max="9008" width="11.42578125" style="538" customWidth="1"/>
    <col min="9009" max="9021" width="0" style="538" hidden="1" customWidth="1"/>
    <col min="9022" max="9228" width="0" style="538" hidden="1"/>
    <col min="9229" max="9229" width="35.42578125" style="538" customWidth="1"/>
    <col min="9230" max="9230" width="6.85546875" style="538" customWidth="1"/>
    <col min="9231" max="9231" width="3.42578125" style="538" customWidth="1"/>
    <col min="9232" max="9232" width="7.7109375" style="538" customWidth="1"/>
    <col min="9233" max="9235" width="11.42578125" style="538" customWidth="1"/>
    <col min="9236" max="9236" width="15.140625" style="538" customWidth="1"/>
    <col min="9237" max="9237" width="10.7109375" style="538" customWidth="1"/>
    <col min="9238" max="9238" width="13" style="538" customWidth="1"/>
    <col min="9239" max="9264" width="11.42578125" style="538" customWidth="1"/>
    <col min="9265" max="9277" width="0" style="538" hidden="1" customWidth="1"/>
    <col min="9278" max="9484" width="0" style="538" hidden="1"/>
    <col min="9485" max="9485" width="35.42578125" style="538" customWidth="1"/>
    <col min="9486" max="9486" width="6.85546875" style="538" customWidth="1"/>
    <col min="9487" max="9487" width="3.42578125" style="538" customWidth="1"/>
    <col min="9488" max="9488" width="7.7109375" style="538" customWidth="1"/>
    <col min="9489" max="9491" width="11.42578125" style="538" customWidth="1"/>
    <col min="9492" max="9492" width="15.140625" style="538" customWidth="1"/>
    <col min="9493" max="9493" width="10.7109375" style="538" customWidth="1"/>
    <col min="9494" max="9494" width="13" style="538" customWidth="1"/>
    <col min="9495" max="9520" width="11.42578125" style="538" customWidth="1"/>
    <col min="9521" max="9533" width="0" style="538" hidden="1" customWidth="1"/>
    <col min="9534" max="9740" width="0" style="538" hidden="1"/>
    <col min="9741" max="9741" width="35.42578125" style="538" customWidth="1"/>
    <col min="9742" max="9742" width="6.85546875" style="538" customWidth="1"/>
    <col min="9743" max="9743" width="3.42578125" style="538" customWidth="1"/>
    <col min="9744" max="9744" width="7.7109375" style="538" customWidth="1"/>
    <col min="9745" max="9747" width="11.42578125" style="538" customWidth="1"/>
    <col min="9748" max="9748" width="15.140625" style="538" customWidth="1"/>
    <col min="9749" max="9749" width="10.7109375" style="538" customWidth="1"/>
    <col min="9750" max="9750" width="13" style="538" customWidth="1"/>
    <col min="9751" max="9776" width="11.42578125" style="538" customWidth="1"/>
    <col min="9777" max="9789" width="0" style="538" hidden="1" customWidth="1"/>
    <col min="9790" max="9996" width="0" style="538" hidden="1"/>
    <col min="9997" max="9997" width="35.42578125" style="538" customWidth="1"/>
    <col min="9998" max="9998" width="6.85546875" style="538" customWidth="1"/>
    <col min="9999" max="9999" width="3.42578125" style="538" customWidth="1"/>
    <col min="10000" max="10000" width="7.7109375" style="538" customWidth="1"/>
    <col min="10001" max="10003" width="11.42578125" style="538" customWidth="1"/>
    <col min="10004" max="10004" width="15.140625" style="538" customWidth="1"/>
    <col min="10005" max="10005" width="10.7109375" style="538" customWidth="1"/>
    <col min="10006" max="10006" width="13" style="538" customWidth="1"/>
    <col min="10007" max="10032" width="11.42578125" style="538" customWidth="1"/>
    <col min="10033" max="10045" width="0" style="538" hidden="1" customWidth="1"/>
    <col min="10046" max="10252" width="0" style="538" hidden="1"/>
    <col min="10253" max="10253" width="35.42578125" style="538" customWidth="1"/>
    <col min="10254" max="10254" width="6.85546875" style="538" customWidth="1"/>
    <col min="10255" max="10255" width="3.42578125" style="538" customWidth="1"/>
    <col min="10256" max="10256" width="7.7109375" style="538" customWidth="1"/>
    <col min="10257" max="10259" width="11.42578125" style="538" customWidth="1"/>
    <col min="10260" max="10260" width="15.140625" style="538" customWidth="1"/>
    <col min="10261" max="10261" width="10.7109375" style="538" customWidth="1"/>
    <col min="10262" max="10262" width="13" style="538" customWidth="1"/>
    <col min="10263" max="10288" width="11.42578125" style="538" customWidth="1"/>
    <col min="10289" max="10301" width="0" style="538" hidden="1" customWidth="1"/>
    <col min="10302" max="10508" width="0" style="538" hidden="1"/>
    <col min="10509" max="10509" width="35.42578125" style="538" customWidth="1"/>
    <col min="10510" max="10510" width="6.85546875" style="538" customWidth="1"/>
    <col min="10511" max="10511" width="3.42578125" style="538" customWidth="1"/>
    <col min="10512" max="10512" width="7.7109375" style="538" customWidth="1"/>
    <col min="10513" max="10515" width="11.42578125" style="538" customWidth="1"/>
    <col min="10516" max="10516" width="15.140625" style="538" customWidth="1"/>
    <col min="10517" max="10517" width="10.7109375" style="538" customWidth="1"/>
    <col min="10518" max="10518" width="13" style="538" customWidth="1"/>
    <col min="10519" max="10544" width="11.42578125" style="538" customWidth="1"/>
    <col min="10545" max="10557" width="0" style="538" hidden="1" customWidth="1"/>
    <col min="10558" max="10764" width="0" style="538" hidden="1"/>
    <col min="10765" max="10765" width="35.42578125" style="538" customWidth="1"/>
    <col min="10766" max="10766" width="6.85546875" style="538" customWidth="1"/>
    <col min="10767" max="10767" width="3.42578125" style="538" customWidth="1"/>
    <col min="10768" max="10768" width="7.7109375" style="538" customWidth="1"/>
    <col min="10769" max="10771" width="11.42578125" style="538" customWidth="1"/>
    <col min="10772" max="10772" width="15.140625" style="538" customWidth="1"/>
    <col min="10773" max="10773" width="10.7109375" style="538" customWidth="1"/>
    <col min="10774" max="10774" width="13" style="538" customWidth="1"/>
    <col min="10775" max="10800" width="11.42578125" style="538" customWidth="1"/>
    <col min="10801" max="10813" width="0" style="538" hidden="1" customWidth="1"/>
    <col min="10814" max="11020" width="0" style="538" hidden="1"/>
    <col min="11021" max="11021" width="35.42578125" style="538" customWidth="1"/>
    <col min="11022" max="11022" width="6.85546875" style="538" customWidth="1"/>
    <col min="11023" max="11023" width="3.42578125" style="538" customWidth="1"/>
    <col min="11024" max="11024" width="7.7109375" style="538" customWidth="1"/>
    <col min="11025" max="11027" width="11.42578125" style="538" customWidth="1"/>
    <col min="11028" max="11028" width="15.140625" style="538" customWidth="1"/>
    <col min="11029" max="11029" width="10.7109375" style="538" customWidth="1"/>
    <col min="11030" max="11030" width="13" style="538" customWidth="1"/>
    <col min="11031" max="11056" width="11.42578125" style="538" customWidth="1"/>
    <col min="11057" max="11069" width="0" style="538" hidden="1" customWidth="1"/>
    <col min="11070" max="11276" width="0" style="538" hidden="1"/>
    <col min="11277" max="11277" width="35.42578125" style="538" customWidth="1"/>
    <col min="11278" max="11278" width="6.85546875" style="538" customWidth="1"/>
    <col min="11279" max="11279" width="3.42578125" style="538" customWidth="1"/>
    <col min="11280" max="11280" width="7.7109375" style="538" customWidth="1"/>
    <col min="11281" max="11283" width="11.42578125" style="538" customWidth="1"/>
    <col min="11284" max="11284" width="15.140625" style="538" customWidth="1"/>
    <col min="11285" max="11285" width="10.7109375" style="538" customWidth="1"/>
    <col min="11286" max="11286" width="13" style="538" customWidth="1"/>
    <col min="11287" max="11312" width="11.42578125" style="538" customWidth="1"/>
    <col min="11313" max="11325" width="0" style="538" hidden="1" customWidth="1"/>
    <col min="11326" max="11532" width="0" style="538" hidden="1"/>
    <col min="11533" max="11533" width="35.42578125" style="538" customWidth="1"/>
    <col min="11534" max="11534" width="6.85546875" style="538" customWidth="1"/>
    <col min="11535" max="11535" width="3.42578125" style="538" customWidth="1"/>
    <col min="11536" max="11536" width="7.7109375" style="538" customWidth="1"/>
    <col min="11537" max="11539" width="11.42578125" style="538" customWidth="1"/>
    <col min="11540" max="11540" width="15.140625" style="538" customWidth="1"/>
    <col min="11541" max="11541" width="10.7109375" style="538" customWidth="1"/>
    <col min="11542" max="11542" width="13" style="538" customWidth="1"/>
    <col min="11543" max="11568" width="11.42578125" style="538" customWidth="1"/>
    <col min="11569" max="11581" width="0" style="538" hidden="1" customWidth="1"/>
    <col min="11582" max="11788" width="0" style="538" hidden="1"/>
    <col min="11789" max="11789" width="35.42578125" style="538" customWidth="1"/>
    <col min="11790" max="11790" width="6.85546875" style="538" customWidth="1"/>
    <col min="11791" max="11791" width="3.42578125" style="538" customWidth="1"/>
    <col min="11792" max="11792" width="7.7109375" style="538" customWidth="1"/>
    <col min="11793" max="11795" width="11.42578125" style="538" customWidth="1"/>
    <col min="11796" max="11796" width="15.140625" style="538" customWidth="1"/>
    <col min="11797" max="11797" width="10.7109375" style="538" customWidth="1"/>
    <col min="11798" max="11798" width="13" style="538" customWidth="1"/>
    <col min="11799" max="11824" width="11.42578125" style="538" customWidth="1"/>
    <col min="11825" max="11837" width="0" style="538" hidden="1" customWidth="1"/>
    <col min="11838" max="12044" width="0" style="538" hidden="1"/>
    <col min="12045" max="12045" width="35.42578125" style="538" customWidth="1"/>
    <col min="12046" max="12046" width="6.85546875" style="538" customWidth="1"/>
    <col min="12047" max="12047" width="3.42578125" style="538" customWidth="1"/>
    <col min="12048" max="12048" width="7.7109375" style="538" customWidth="1"/>
    <col min="12049" max="12051" width="11.42578125" style="538" customWidth="1"/>
    <col min="12052" max="12052" width="15.140625" style="538" customWidth="1"/>
    <col min="12053" max="12053" width="10.7109375" style="538" customWidth="1"/>
    <col min="12054" max="12054" width="13" style="538" customWidth="1"/>
    <col min="12055" max="12080" width="11.42578125" style="538" customWidth="1"/>
    <col min="12081" max="12093" width="0" style="538" hidden="1" customWidth="1"/>
    <col min="12094" max="12300" width="0" style="538" hidden="1"/>
    <col min="12301" max="12301" width="35.42578125" style="538" customWidth="1"/>
    <col min="12302" max="12302" width="6.85546875" style="538" customWidth="1"/>
    <col min="12303" max="12303" width="3.42578125" style="538" customWidth="1"/>
    <col min="12304" max="12304" width="7.7109375" style="538" customWidth="1"/>
    <col min="12305" max="12307" width="11.42578125" style="538" customWidth="1"/>
    <col min="12308" max="12308" width="15.140625" style="538" customWidth="1"/>
    <col min="12309" max="12309" width="10.7109375" style="538" customWidth="1"/>
    <col min="12310" max="12310" width="13" style="538" customWidth="1"/>
    <col min="12311" max="12336" width="11.42578125" style="538" customWidth="1"/>
    <col min="12337" max="12349" width="0" style="538" hidden="1" customWidth="1"/>
    <col min="12350" max="12556" width="0" style="538" hidden="1"/>
    <col min="12557" max="12557" width="35.42578125" style="538" customWidth="1"/>
    <col min="12558" max="12558" width="6.85546875" style="538" customWidth="1"/>
    <col min="12559" max="12559" width="3.42578125" style="538" customWidth="1"/>
    <col min="12560" max="12560" width="7.7109375" style="538" customWidth="1"/>
    <col min="12561" max="12563" width="11.42578125" style="538" customWidth="1"/>
    <col min="12564" max="12564" width="15.140625" style="538" customWidth="1"/>
    <col min="12565" max="12565" width="10.7109375" style="538" customWidth="1"/>
    <col min="12566" max="12566" width="13" style="538" customWidth="1"/>
    <col min="12567" max="12592" width="11.42578125" style="538" customWidth="1"/>
    <col min="12593" max="12605" width="0" style="538" hidden="1" customWidth="1"/>
    <col min="12606" max="12812" width="0" style="538" hidden="1"/>
    <col min="12813" max="12813" width="35.42578125" style="538" customWidth="1"/>
    <col min="12814" max="12814" width="6.85546875" style="538" customWidth="1"/>
    <col min="12815" max="12815" width="3.42578125" style="538" customWidth="1"/>
    <col min="12816" max="12816" width="7.7109375" style="538" customWidth="1"/>
    <col min="12817" max="12819" width="11.42578125" style="538" customWidth="1"/>
    <col min="12820" max="12820" width="15.140625" style="538" customWidth="1"/>
    <col min="12821" max="12821" width="10.7109375" style="538" customWidth="1"/>
    <col min="12822" max="12822" width="13" style="538" customWidth="1"/>
    <col min="12823" max="12848" width="11.42578125" style="538" customWidth="1"/>
    <col min="12849" max="12861" width="0" style="538" hidden="1" customWidth="1"/>
    <col min="12862" max="13068" width="0" style="538" hidden="1"/>
    <col min="13069" max="13069" width="35.42578125" style="538" customWidth="1"/>
    <col min="13070" max="13070" width="6.85546875" style="538" customWidth="1"/>
    <col min="13071" max="13071" width="3.42578125" style="538" customWidth="1"/>
    <col min="13072" max="13072" width="7.7109375" style="538" customWidth="1"/>
    <col min="13073" max="13075" width="11.42578125" style="538" customWidth="1"/>
    <col min="13076" max="13076" width="15.140625" style="538" customWidth="1"/>
    <col min="13077" max="13077" width="10.7109375" style="538" customWidth="1"/>
    <col min="13078" max="13078" width="13" style="538" customWidth="1"/>
    <col min="13079" max="13104" width="11.42578125" style="538" customWidth="1"/>
    <col min="13105" max="13117" width="0" style="538" hidden="1" customWidth="1"/>
    <col min="13118" max="13324" width="0" style="538" hidden="1"/>
    <col min="13325" max="13325" width="35.42578125" style="538" customWidth="1"/>
    <col min="13326" max="13326" width="6.85546875" style="538" customWidth="1"/>
    <col min="13327" max="13327" width="3.42578125" style="538" customWidth="1"/>
    <col min="13328" max="13328" width="7.7109375" style="538" customWidth="1"/>
    <col min="13329" max="13331" width="11.42578125" style="538" customWidth="1"/>
    <col min="13332" max="13332" width="15.140625" style="538" customWidth="1"/>
    <col min="13333" max="13333" width="10.7109375" style="538" customWidth="1"/>
    <col min="13334" max="13334" width="13" style="538" customWidth="1"/>
    <col min="13335" max="13360" width="11.42578125" style="538" customWidth="1"/>
    <col min="13361" max="13373" width="0" style="538" hidden="1" customWidth="1"/>
    <col min="13374" max="13580" width="0" style="538" hidden="1"/>
    <col min="13581" max="13581" width="35.42578125" style="538" customWidth="1"/>
    <col min="13582" max="13582" width="6.85546875" style="538" customWidth="1"/>
    <col min="13583" max="13583" width="3.42578125" style="538" customWidth="1"/>
    <col min="13584" max="13584" width="7.7109375" style="538" customWidth="1"/>
    <col min="13585" max="13587" width="11.42578125" style="538" customWidth="1"/>
    <col min="13588" max="13588" width="15.140625" style="538" customWidth="1"/>
    <col min="13589" max="13589" width="10.7109375" style="538" customWidth="1"/>
    <col min="13590" max="13590" width="13" style="538" customWidth="1"/>
    <col min="13591" max="13616" width="11.42578125" style="538" customWidth="1"/>
    <col min="13617" max="13629" width="0" style="538" hidden="1" customWidth="1"/>
    <col min="13630" max="13836" width="0" style="538" hidden="1"/>
    <col min="13837" max="13837" width="35.42578125" style="538" customWidth="1"/>
    <col min="13838" max="13838" width="6.85546875" style="538" customWidth="1"/>
    <col min="13839" max="13839" width="3.42578125" style="538" customWidth="1"/>
    <col min="13840" max="13840" width="7.7109375" style="538" customWidth="1"/>
    <col min="13841" max="13843" width="11.42578125" style="538" customWidth="1"/>
    <col min="13844" max="13844" width="15.140625" style="538" customWidth="1"/>
    <col min="13845" max="13845" width="10.7109375" style="538" customWidth="1"/>
    <col min="13846" max="13846" width="13" style="538" customWidth="1"/>
    <col min="13847" max="13872" width="11.42578125" style="538" customWidth="1"/>
    <col min="13873" max="13885" width="0" style="538" hidden="1" customWidth="1"/>
    <col min="13886" max="14092" width="0" style="538" hidden="1"/>
    <col min="14093" max="14093" width="35.42578125" style="538" customWidth="1"/>
    <col min="14094" max="14094" width="6.85546875" style="538" customWidth="1"/>
    <col min="14095" max="14095" width="3.42578125" style="538" customWidth="1"/>
    <col min="14096" max="14096" width="7.7109375" style="538" customWidth="1"/>
    <col min="14097" max="14099" width="11.42578125" style="538" customWidth="1"/>
    <col min="14100" max="14100" width="15.140625" style="538" customWidth="1"/>
    <col min="14101" max="14101" width="10.7109375" style="538" customWidth="1"/>
    <col min="14102" max="14102" width="13" style="538" customWidth="1"/>
    <col min="14103" max="14128" width="11.42578125" style="538" customWidth="1"/>
    <col min="14129" max="14141" width="0" style="538" hidden="1" customWidth="1"/>
    <col min="14142" max="14348" width="0" style="538" hidden="1"/>
    <col min="14349" max="14349" width="35.42578125" style="538" customWidth="1"/>
    <col min="14350" max="14350" width="6.85546875" style="538" customWidth="1"/>
    <col min="14351" max="14351" width="3.42578125" style="538" customWidth="1"/>
    <col min="14352" max="14352" width="7.7109375" style="538" customWidth="1"/>
    <col min="14353" max="14355" width="11.42578125" style="538" customWidth="1"/>
    <col min="14356" max="14356" width="15.140625" style="538" customWidth="1"/>
    <col min="14357" max="14357" width="10.7109375" style="538" customWidth="1"/>
    <col min="14358" max="14358" width="13" style="538" customWidth="1"/>
    <col min="14359" max="14384" width="11.42578125" style="538" customWidth="1"/>
    <col min="14385" max="14397" width="0" style="538" hidden="1" customWidth="1"/>
    <col min="14398" max="14604" width="0" style="538" hidden="1"/>
    <col min="14605" max="14605" width="35.42578125" style="538" customWidth="1"/>
    <col min="14606" max="14606" width="6.85546875" style="538" customWidth="1"/>
    <col min="14607" max="14607" width="3.42578125" style="538" customWidth="1"/>
    <col min="14608" max="14608" width="7.7109375" style="538" customWidth="1"/>
    <col min="14609" max="14611" width="11.42578125" style="538" customWidth="1"/>
    <col min="14612" max="14612" width="15.140625" style="538" customWidth="1"/>
    <col min="14613" max="14613" width="10.7109375" style="538" customWidth="1"/>
    <col min="14614" max="14614" width="13" style="538" customWidth="1"/>
    <col min="14615" max="14640" width="11.42578125" style="538" customWidth="1"/>
    <col min="14641" max="14653" width="0" style="538" hidden="1" customWidth="1"/>
    <col min="14654" max="14860" width="0" style="538" hidden="1"/>
    <col min="14861" max="14861" width="35.42578125" style="538" customWidth="1"/>
    <col min="14862" max="14862" width="6.85546875" style="538" customWidth="1"/>
    <col min="14863" max="14863" width="3.42578125" style="538" customWidth="1"/>
    <col min="14864" max="14864" width="7.7109375" style="538" customWidth="1"/>
    <col min="14865" max="14867" width="11.42578125" style="538" customWidth="1"/>
    <col min="14868" max="14868" width="15.140625" style="538" customWidth="1"/>
    <col min="14869" max="14869" width="10.7109375" style="538" customWidth="1"/>
    <col min="14870" max="14870" width="13" style="538" customWidth="1"/>
    <col min="14871" max="14896" width="11.42578125" style="538" customWidth="1"/>
    <col min="14897" max="14909" width="0" style="538" hidden="1" customWidth="1"/>
    <col min="14910" max="15116" width="0" style="538" hidden="1"/>
    <col min="15117" max="15117" width="35.42578125" style="538" customWidth="1"/>
    <col min="15118" max="15118" width="6.85546875" style="538" customWidth="1"/>
    <col min="15119" max="15119" width="3.42578125" style="538" customWidth="1"/>
    <col min="15120" max="15120" width="7.7109375" style="538" customWidth="1"/>
    <col min="15121" max="15123" width="11.42578125" style="538" customWidth="1"/>
    <col min="15124" max="15124" width="15.140625" style="538" customWidth="1"/>
    <col min="15125" max="15125" width="10.7109375" style="538" customWidth="1"/>
    <col min="15126" max="15126" width="13" style="538" customWidth="1"/>
    <col min="15127" max="15152" width="11.42578125" style="538" customWidth="1"/>
    <col min="15153" max="15165" width="0" style="538" hidden="1" customWidth="1"/>
    <col min="15166" max="15372" width="0" style="538" hidden="1"/>
    <col min="15373" max="15373" width="35.42578125" style="538" customWidth="1"/>
    <col min="15374" max="15374" width="6.85546875" style="538" customWidth="1"/>
    <col min="15375" max="15375" width="3.42578125" style="538" customWidth="1"/>
    <col min="15376" max="15376" width="7.7109375" style="538" customWidth="1"/>
    <col min="15377" max="15379" width="11.42578125" style="538" customWidth="1"/>
    <col min="15380" max="15380" width="15.140625" style="538" customWidth="1"/>
    <col min="15381" max="15381" width="10.7109375" style="538" customWidth="1"/>
    <col min="15382" max="15382" width="13" style="538" customWidth="1"/>
    <col min="15383" max="15408" width="11.42578125" style="538" customWidth="1"/>
    <col min="15409" max="15421" width="0" style="538" hidden="1" customWidth="1"/>
    <col min="15422" max="15628" width="0" style="538" hidden="1"/>
    <col min="15629" max="15629" width="35.42578125" style="538" customWidth="1"/>
    <col min="15630" max="15630" width="6.85546875" style="538" customWidth="1"/>
    <col min="15631" max="15631" width="3.42578125" style="538" customWidth="1"/>
    <col min="15632" max="15632" width="7.7109375" style="538" customWidth="1"/>
    <col min="15633" max="15635" width="11.42578125" style="538" customWidth="1"/>
    <col min="15636" max="15636" width="15.140625" style="538" customWidth="1"/>
    <col min="15637" max="15637" width="10.7109375" style="538" customWidth="1"/>
    <col min="15638" max="15638" width="13" style="538" customWidth="1"/>
    <col min="15639" max="15664" width="11.42578125" style="538" customWidth="1"/>
    <col min="15665" max="15677" width="0" style="538" hidden="1" customWidth="1"/>
    <col min="15678" max="15884" width="0" style="538" hidden="1"/>
    <col min="15885" max="15885" width="35.42578125" style="538" customWidth="1"/>
    <col min="15886" max="15886" width="6.85546875" style="538" customWidth="1"/>
    <col min="15887" max="15887" width="3.42578125" style="538" customWidth="1"/>
    <col min="15888" max="15888" width="7.7109375" style="538" customWidth="1"/>
    <col min="15889" max="15891" width="11.42578125" style="538" customWidth="1"/>
    <col min="15892" max="15892" width="15.140625" style="538" customWidth="1"/>
    <col min="15893" max="15893" width="10.7109375" style="538" customWidth="1"/>
    <col min="15894" max="15894" width="13" style="538" customWidth="1"/>
    <col min="15895" max="15920" width="11.42578125" style="538" customWidth="1"/>
    <col min="15921" max="15933" width="0" style="538" hidden="1" customWidth="1"/>
    <col min="15934" max="16140" width="0" style="538" hidden="1"/>
    <col min="16141" max="16141" width="35.42578125" style="538" customWidth="1"/>
    <col min="16142" max="16142" width="6.85546875" style="538" customWidth="1"/>
    <col min="16143" max="16143" width="3.42578125" style="538" customWidth="1"/>
    <col min="16144" max="16144" width="7.7109375" style="538" customWidth="1"/>
    <col min="16145" max="16147" width="11.42578125" style="538" customWidth="1"/>
    <col min="16148" max="16148" width="15.140625" style="538" customWidth="1"/>
    <col min="16149" max="16149" width="10.7109375" style="538" customWidth="1"/>
    <col min="16150" max="16150" width="13" style="538" customWidth="1"/>
    <col min="16151" max="16176" width="11.42578125" style="538" customWidth="1"/>
    <col min="16177" max="16189" width="0" style="538" hidden="1" customWidth="1"/>
    <col min="16190" max="16384" width="0" style="538" hidden="1"/>
  </cols>
  <sheetData>
    <row r="1" spans="1:61">
      <c r="A1" s="929" t="s">
        <v>0</v>
      </c>
      <c r="B1" s="929"/>
      <c r="C1" s="929"/>
      <c r="D1" s="929"/>
      <c r="E1" s="929"/>
      <c r="F1" s="929"/>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W1" s="539"/>
      <c r="AX1" s="539"/>
      <c r="AY1" s="539"/>
      <c r="BB1" s="539"/>
      <c r="BC1" s="539"/>
      <c r="BD1" s="539"/>
      <c r="BE1" s="539"/>
      <c r="BF1" s="539"/>
      <c r="BG1" s="539"/>
      <c r="BH1" s="539"/>
      <c r="BI1" s="539"/>
    </row>
    <row r="2" spans="1:61">
      <c r="A2" s="929" t="s">
        <v>38</v>
      </c>
      <c r="B2" s="929"/>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W2" s="539"/>
      <c r="AX2" s="539"/>
      <c r="AY2" s="539"/>
      <c r="BB2" s="539"/>
      <c r="BC2" s="539"/>
      <c r="BD2" s="539"/>
      <c r="BE2" s="539"/>
      <c r="BF2" s="539"/>
      <c r="BG2" s="539"/>
      <c r="BH2" s="539"/>
      <c r="BI2" s="539"/>
    </row>
    <row r="3" spans="1:61">
      <c r="A3" s="930" t="s">
        <v>763</v>
      </c>
      <c r="B3" s="930"/>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930"/>
      <c r="AJ3" s="930"/>
      <c r="AK3" s="930"/>
      <c r="AL3" s="930"/>
      <c r="AM3" s="930"/>
      <c r="AN3" s="930"/>
      <c r="AO3" s="930"/>
      <c r="AP3" s="930"/>
      <c r="AQ3" s="930"/>
      <c r="AR3" s="930"/>
      <c r="AS3" s="930"/>
      <c r="AT3" s="930"/>
      <c r="AU3" s="930"/>
      <c r="AW3" s="539"/>
      <c r="AX3" s="539"/>
      <c r="AY3" s="539"/>
      <c r="BB3" s="539"/>
      <c r="BC3" s="539"/>
      <c r="BD3" s="539"/>
      <c r="BE3" s="539"/>
      <c r="BF3" s="539"/>
      <c r="BG3" s="539"/>
      <c r="BH3" s="539"/>
      <c r="BI3" s="539"/>
    </row>
    <row r="4" spans="1:61">
      <c r="A4" s="540" t="s">
        <v>33</v>
      </c>
      <c r="B4" s="931" t="s">
        <v>176</v>
      </c>
      <c r="C4" s="931"/>
      <c r="D4" s="931"/>
      <c r="E4" s="931"/>
      <c r="F4" s="931"/>
      <c r="G4" s="931"/>
      <c r="H4" s="931"/>
      <c r="I4" s="931"/>
      <c r="J4" s="931"/>
      <c r="K4" s="931"/>
      <c r="L4" s="931"/>
      <c r="AW4" s="539"/>
      <c r="AX4" s="539"/>
      <c r="AY4" s="539"/>
      <c r="BB4" s="539"/>
      <c r="BC4" s="539"/>
      <c r="BD4" s="539"/>
      <c r="BE4" s="539"/>
      <c r="BF4" s="539"/>
      <c r="BG4" s="539"/>
      <c r="BH4" s="539"/>
      <c r="BI4" s="539"/>
    </row>
    <row r="5" spans="1:61" ht="17.25" customHeight="1">
      <c r="A5" s="540" t="s">
        <v>47</v>
      </c>
      <c r="B5" s="932" t="str">
        <f>IFERROR(VLOOKUP(B4,[3]DESPLEGABLES!A1:B198,2,FALSE),"")</f>
        <v>UNIDAD ADMINISTRATIVA ESPECIAL COMISION DE REGULACION DE COMUNICACIONES</v>
      </c>
      <c r="C5" s="932"/>
      <c r="D5" s="932"/>
      <c r="E5" s="932"/>
      <c r="F5" s="932"/>
      <c r="G5" s="932"/>
      <c r="H5" s="932"/>
      <c r="I5" s="932"/>
      <c r="J5" s="932"/>
      <c r="K5" s="932"/>
      <c r="L5" s="932"/>
      <c r="AW5" s="539"/>
      <c r="AX5" s="539"/>
      <c r="AY5" s="539"/>
      <c r="BB5" s="539"/>
      <c r="BC5" s="539"/>
      <c r="BD5" s="539"/>
      <c r="BE5" s="539"/>
      <c r="BF5" s="539"/>
      <c r="BG5" s="539"/>
      <c r="BH5" s="539"/>
      <c r="BI5" s="539"/>
    </row>
    <row r="6" spans="1:61" ht="18" customHeight="1">
      <c r="A6" s="541"/>
      <c r="AW6" s="539"/>
      <c r="AX6" s="539"/>
      <c r="AY6" s="539"/>
      <c r="BB6" s="539"/>
      <c r="BC6" s="539"/>
      <c r="BD6" s="539"/>
      <c r="BE6" s="539"/>
      <c r="BF6" s="539"/>
      <c r="BG6" s="539"/>
      <c r="BH6" s="539"/>
      <c r="BI6" s="539"/>
    </row>
    <row r="7" spans="1:61">
      <c r="C7" s="542"/>
      <c r="D7" s="933" t="s">
        <v>764</v>
      </c>
      <c r="E7" s="933"/>
      <c r="F7" s="933"/>
      <c r="G7" s="933"/>
      <c r="H7" s="933"/>
      <c r="I7" s="933"/>
      <c r="J7" s="933"/>
      <c r="K7" s="933"/>
      <c r="L7" s="543">
        <v>2022</v>
      </c>
      <c r="O7" s="155" t="s">
        <v>166</v>
      </c>
      <c r="AW7" s="539"/>
      <c r="AX7" s="539"/>
      <c r="AY7" s="539"/>
      <c r="BB7" s="539"/>
      <c r="BC7" s="539"/>
      <c r="BD7" s="539"/>
      <c r="BE7" s="539"/>
      <c r="BF7" s="539"/>
      <c r="BG7" s="539"/>
      <c r="BH7" s="539"/>
      <c r="BI7" s="539"/>
    </row>
    <row r="8" spans="1:61" ht="12" thickBot="1">
      <c r="A8" s="544"/>
      <c r="B8" s="542"/>
      <c r="C8" s="545"/>
      <c r="D8" s="546"/>
      <c r="E8" s="546"/>
      <c r="F8" s="546"/>
      <c r="G8" s="546"/>
      <c r="H8" s="547"/>
      <c r="I8" s="546"/>
      <c r="J8" s="546"/>
      <c r="K8" s="546"/>
      <c r="L8" s="546"/>
      <c r="M8" s="546"/>
      <c r="N8" s="546"/>
      <c r="O8" s="546"/>
      <c r="P8" s="546"/>
      <c r="Q8" s="546"/>
      <c r="R8" s="546"/>
      <c r="S8" s="546"/>
      <c r="T8" s="546"/>
      <c r="U8" s="546"/>
      <c r="V8" s="546"/>
      <c r="AW8" s="539"/>
      <c r="AX8" s="539"/>
      <c r="AY8" s="539"/>
      <c r="BB8" s="539"/>
      <c r="BC8" s="539"/>
      <c r="BD8" s="539"/>
      <c r="BE8" s="539"/>
      <c r="BF8" s="539"/>
      <c r="BG8" s="539"/>
      <c r="BH8" s="539"/>
      <c r="BI8" s="539"/>
    </row>
    <row r="9" spans="1:61" ht="21.75" customHeight="1" thickTop="1">
      <c r="A9" s="919" t="s">
        <v>765</v>
      </c>
      <c r="B9" s="921" t="s">
        <v>766</v>
      </c>
      <c r="C9" s="923" t="s">
        <v>767</v>
      </c>
      <c r="D9" s="910" t="s">
        <v>244</v>
      </c>
      <c r="E9" s="911"/>
      <c r="F9" s="911"/>
      <c r="G9" s="911"/>
      <c r="H9" s="911"/>
      <c r="I9" s="911"/>
      <c r="J9" s="911"/>
      <c r="K9" s="911"/>
      <c r="L9" s="911"/>
      <c r="M9" s="911"/>
      <c r="N9" s="911"/>
      <c r="O9" s="911"/>
      <c r="P9" s="911"/>
      <c r="Q9" s="924"/>
      <c r="R9" s="924"/>
      <c r="S9" s="924"/>
      <c r="T9" s="924"/>
      <c r="U9" s="924"/>
      <c r="V9" s="925"/>
      <c r="W9" s="926" t="s">
        <v>768</v>
      </c>
      <c r="X9" s="927"/>
      <c r="Y9" s="927"/>
      <c r="Z9" s="927"/>
      <c r="AA9" s="927"/>
      <c r="AB9" s="927"/>
      <c r="AC9" s="927"/>
      <c r="AD9" s="927"/>
      <c r="AE9" s="927"/>
      <c r="AF9" s="928"/>
      <c r="AG9" s="926" t="s">
        <v>769</v>
      </c>
      <c r="AH9" s="927"/>
      <c r="AI9" s="927"/>
      <c r="AJ9" s="927"/>
      <c r="AK9" s="927"/>
      <c r="AL9" s="927"/>
      <c r="AM9" s="927"/>
      <c r="AN9" s="927"/>
      <c r="AO9" s="927"/>
      <c r="AP9" s="927"/>
      <c r="AQ9" s="928"/>
      <c r="AR9" s="910" t="s">
        <v>516</v>
      </c>
      <c r="AS9" s="911"/>
      <c r="AT9" s="912"/>
      <c r="AU9" s="913" t="s">
        <v>770</v>
      </c>
      <c r="AW9" s="548"/>
      <c r="AY9" s="549"/>
      <c r="BB9" s="539"/>
      <c r="BC9" s="539"/>
      <c r="BD9" s="539"/>
      <c r="BE9" s="539"/>
      <c r="BF9" s="539"/>
      <c r="BG9" s="539"/>
      <c r="BH9" s="539"/>
      <c r="BI9" s="539"/>
    </row>
    <row r="10" spans="1:61" ht="18" customHeight="1">
      <c r="A10" s="920"/>
      <c r="B10" s="922"/>
      <c r="C10" s="910"/>
      <c r="D10" s="915" t="s">
        <v>771</v>
      </c>
      <c r="E10" s="916"/>
      <c r="F10" s="916"/>
      <c r="G10" s="916"/>
      <c r="H10" s="916"/>
      <c r="I10" s="916"/>
      <c r="J10" s="916"/>
      <c r="K10" s="916"/>
      <c r="L10" s="916"/>
      <c r="M10" s="916"/>
      <c r="N10" s="916"/>
      <c r="O10" s="916"/>
      <c r="P10" s="917"/>
      <c r="Q10" s="908" t="s">
        <v>772</v>
      </c>
      <c r="R10" s="918"/>
      <c r="S10" s="918"/>
      <c r="T10" s="918"/>
      <c r="U10" s="909"/>
      <c r="V10" s="905" t="s">
        <v>238</v>
      </c>
      <c r="W10" s="908" t="s">
        <v>773</v>
      </c>
      <c r="X10" s="918"/>
      <c r="Y10" s="918"/>
      <c r="Z10" s="909"/>
      <c r="AA10" s="908" t="s">
        <v>774</v>
      </c>
      <c r="AB10" s="918"/>
      <c r="AC10" s="918"/>
      <c r="AD10" s="918"/>
      <c r="AE10" s="909"/>
      <c r="AF10" s="905" t="s">
        <v>238</v>
      </c>
      <c r="AG10" s="906" t="s">
        <v>775</v>
      </c>
      <c r="AH10" s="906" t="s">
        <v>776</v>
      </c>
      <c r="AI10" s="906" t="s">
        <v>777</v>
      </c>
      <c r="AJ10" s="906" t="s">
        <v>778</v>
      </c>
      <c r="AK10" s="906" t="s">
        <v>779</v>
      </c>
      <c r="AL10" s="906" t="s">
        <v>780</v>
      </c>
      <c r="AM10" s="906" t="s">
        <v>781</v>
      </c>
      <c r="AN10" s="906" t="s">
        <v>782</v>
      </c>
      <c r="AO10" s="906"/>
      <c r="AP10" s="906"/>
      <c r="AQ10" s="906" t="s">
        <v>238</v>
      </c>
      <c r="AR10" s="907" t="s">
        <v>783</v>
      </c>
      <c r="AS10" s="907" t="s">
        <v>784</v>
      </c>
      <c r="AT10" s="907" t="s">
        <v>785</v>
      </c>
      <c r="AU10" s="914"/>
      <c r="AW10" s="548"/>
      <c r="AY10" s="549"/>
      <c r="BB10" s="539"/>
      <c r="BC10" s="539"/>
      <c r="BD10" s="539"/>
      <c r="BE10" s="539"/>
      <c r="BF10" s="539"/>
      <c r="BG10" s="539"/>
      <c r="BH10" s="539"/>
      <c r="BI10" s="539"/>
    </row>
    <row r="11" spans="1:61" ht="22.5" customHeight="1">
      <c r="A11" s="920"/>
      <c r="B11" s="922"/>
      <c r="C11" s="906"/>
      <c r="D11" s="908" t="s">
        <v>786</v>
      </c>
      <c r="E11" s="909"/>
      <c r="F11" s="905" t="s">
        <v>787</v>
      </c>
      <c r="G11" s="905" t="s">
        <v>788</v>
      </c>
      <c r="H11" s="905" t="s">
        <v>789</v>
      </c>
      <c r="I11" s="905" t="s">
        <v>790</v>
      </c>
      <c r="J11" s="905" t="s">
        <v>791</v>
      </c>
      <c r="K11" s="905" t="s">
        <v>792</v>
      </c>
      <c r="L11" s="905" t="s">
        <v>793</v>
      </c>
      <c r="M11" s="905" t="s">
        <v>794</v>
      </c>
      <c r="N11" s="905" t="s">
        <v>795</v>
      </c>
      <c r="O11" s="905" t="s">
        <v>796</v>
      </c>
      <c r="P11" s="905" t="s">
        <v>797</v>
      </c>
      <c r="Q11" s="905" t="s">
        <v>798</v>
      </c>
      <c r="R11" s="905" t="s">
        <v>799</v>
      </c>
      <c r="S11" s="905" t="s">
        <v>800</v>
      </c>
      <c r="T11" s="905" t="s">
        <v>801</v>
      </c>
      <c r="U11" s="905" t="s">
        <v>802</v>
      </c>
      <c r="V11" s="906"/>
      <c r="W11" s="905" t="s">
        <v>803</v>
      </c>
      <c r="X11" s="905" t="s">
        <v>804</v>
      </c>
      <c r="Y11" s="905" t="s">
        <v>805</v>
      </c>
      <c r="Z11" s="905" t="s">
        <v>797</v>
      </c>
      <c r="AA11" s="905" t="s">
        <v>806</v>
      </c>
      <c r="AB11" s="905" t="s">
        <v>807</v>
      </c>
      <c r="AC11" s="905" t="s">
        <v>808</v>
      </c>
      <c r="AD11" s="905" t="s">
        <v>809</v>
      </c>
      <c r="AE11" s="905" t="s">
        <v>802</v>
      </c>
      <c r="AF11" s="906"/>
      <c r="AG11" s="906"/>
      <c r="AH11" s="906"/>
      <c r="AI11" s="906"/>
      <c r="AJ11" s="906"/>
      <c r="AK11" s="906"/>
      <c r="AL11" s="906"/>
      <c r="AM11" s="906"/>
      <c r="AN11" s="906"/>
      <c r="AO11" s="906"/>
      <c r="AP11" s="906"/>
      <c r="AQ11" s="906" t="s">
        <v>810</v>
      </c>
      <c r="AR11" s="907"/>
      <c r="AS11" s="907"/>
      <c r="AT11" s="907"/>
      <c r="AU11" s="914"/>
      <c r="AW11" s="548"/>
      <c r="AY11" s="549"/>
      <c r="BB11" s="539"/>
      <c r="BC11" s="539"/>
      <c r="BD11" s="539"/>
      <c r="BE11" s="539"/>
      <c r="BF11" s="539"/>
      <c r="BG11" s="539"/>
      <c r="BH11" s="539"/>
      <c r="BI11" s="539"/>
    </row>
    <row r="12" spans="1:61">
      <c r="A12" s="920"/>
      <c r="B12" s="922"/>
      <c r="C12" s="906"/>
      <c r="D12" s="550" t="s">
        <v>811</v>
      </c>
      <c r="E12" s="551" t="s">
        <v>812</v>
      </c>
      <c r="F12" s="906"/>
      <c r="G12" s="906"/>
      <c r="H12" s="906"/>
      <c r="I12" s="906"/>
      <c r="J12" s="906"/>
      <c r="K12" s="906"/>
      <c r="L12" s="906"/>
      <c r="M12" s="906"/>
      <c r="N12" s="906"/>
      <c r="O12" s="906"/>
      <c r="P12" s="906"/>
      <c r="Q12" s="906"/>
      <c r="R12" s="906"/>
      <c r="S12" s="906"/>
      <c r="T12" s="906"/>
      <c r="U12" s="906"/>
      <c r="V12" s="906"/>
      <c r="W12" s="906"/>
      <c r="X12" s="906"/>
      <c r="Y12" s="906"/>
      <c r="Z12" s="906"/>
      <c r="AA12" s="906"/>
      <c r="AB12" s="906"/>
      <c r="AC12" s="906"/>
      <c r="AD12" s="906"/>
      <c r="AE12" s="906"/>
      <c r="AF12" s="906"/>
      <c r="AG12" s="906"/>
      <c r="AH12" s="906"/>
      <c r="AI12" s="906"/>
      <c r="AJ12" s="906"/>
      <c r="AK12" s="906"/>
      <c r="AL12" s="906"/>
      <c r="AM12" s="906"/>
      <c r="AN12" s="906"/>
      <c r="AO12" s="906"/>
      <c r="AP12" s="906"/>
      <c r="AQ12" s="906" t="s">
        <v>813</v>
      </c>
      <c r="AR12" s="907"/>
      <c r="AS12" s="907"/>
      <c r="AT12" s="907"/>
      <c r="AU12" s="914"/>
      <c r="AW12" s="548"/>
      <c r="AY12" s="549"/>
      <c r="BB12" s="539"/>
      <c r="BC12" s="539"/>
      <c r="BD12" s="539"/>
      <c r="BE12" s="539"/>
      <c r="BF12" s="539"/>
      <c r="BG12" s="539"/>
      <c r="BH12" s="539"/>
      <c r="BI12" s="539"/>
    </row>
    <row r="13" spans="1:61" ht="12" thickBot="1">
      <c r="A13" s="552">
        <v>1</v>
      </c>
      <c r="B13" s="553">
        <v>2</v>
      </c>
      <c r="C13" s="554">
        <v>3</v>
      </c>
      <c r="D13" s="552"/>
      <c r="E13" s="552">
        <v>4.0999999999999996</v>
      </c>
      <c r="F13" s="552">
        <v>4.2</v>
      </c>
      <c r="G13" s="552">
        <v>4.3</v>
      </c>
      <c r="H13" s="552">
        <v>4.4000000000000004</v>
      </c>
      <c r="I13" s="552">
        <v>4.5</v>
      </c>
      <c r="J13" s="552">
        <v>4.5999999999999996</v>
      </c>
      <c r="K13" s="552">
        <v>4.7</v>
      </c>
      <c r="L13" s="552">
        <v>4.8</v>
      </c>
      <c r="M13" s="552">
        <v>4.9000000000000004</v>
      </c>
      <c r="N13" s="555">
        <v>4.0999999999999996</v>
      </c>
      <c r="O13" s="552">
        <v>4.1100000000000003</v>
      </c>
      <c r="P13" s="552">
        <v>4</v>
      </c>
      <c r="Q13" s="554">
        <v>5.0999999999999996</v>
      </c>
      <c r="R13" s="552">
        <v>5.2</v>
      </c>
      <c r="S13" s="552">
        <v>5.3</v>
      </c>
      <c r="T13" s="552">
        <v>5.4</v>
      </c>
      <c r="U13" s="552">
        <v>5</v>
      </c>
      <c r="V13" s="552" t="s">
        <v>814</v>
      </c>
      <c r="W13" s="552">
        <v>7.1</v>
      </c>
      <c r="X13" s="552">
        <v>7.2</v>
      </c>
      <c r="Y13" s="552">
        <v>7.3</v>
      </c>
      <c r="Z13" s="552">
        <v>7</v>
      </c>
      <c r="AA13" s="552">
        <v>8.1</v>
      </c>
      <c r="AB13" s="552">
        <v>8.1999999999999993</v>
      </c>
      <c r="AC13" s="552">
        <v>8.3000000000000007</v>
      </c>
      <c r="AD13" s="552">
        <v>8.4</v>
      </c>
      <c r="AE13" s="552">
        <v>8</v>
      </c>
      <c r="AF13" s="552" t="s">
        <v>815</v>
      </c>
      <c r="AG13" s="552">
        <v>10.1</v>
      </c>
      <c r="AH13" s="552">
        <v>10.199999999999999</v>
      </c>
      <c r="AI13" s="552">
        <v>10.3</v>
      </c>
      <c r="AJ13" s="552">
        <v>10.4</v>
      </c>
      <c r="AK13" s="552">
        <v>10.5</v>
      </c>
      <c r="AL13" s="552">
        <v>10.6</v>
      </c>
      <c r="AM13" s="552">
        <v>10.7</v>
      </c>
      <c r="AN13" s="552">
        <v>10.8</v>
      </c>
      <c r="AO13" s="552">
        <v>10.9</v>
      </c>
      <c r="AP13" s="555">
        <v>10.1</v>
      </c>
      <c r="AQ13" s="552">
        <v>10</v>
      </c>
      <c r="AR13" s="556">
        <v>11.1</v>
      </c>
      <c r="AS13" s="556">
        <v>11.2</v>
      </c>
      <c r="AT13" s="556" t="s">
        <v>816</v>
      </c>
      <c r="AU13" s="557" t="s">
        <v>817</v>
      </c>
      <c r="AW13" s="548"/>
      <c r="AY13" s="549"/>
      <c r="BB13" s="539"/>
      <c r="BC13" s="539"/>
      <c r="BD13" s="539"/>
      <c r="BE13" s="539"/>
      <c r="BF13" s="539"/>
      <c r="BG13" s="539"/>
      <c r="BH13" s="539"/>
      <c r="BI13" s="539"/>
    </row>
    <row r="14" spans="1:61" ht="12.75" thickTop="1" thickBot="1">
      <c r="A14" s="558" t="s">
        <v>818</v>
      </c>
      <c r="B14" s="559"/>
      <c r="C14" s="560"/>
      <c r="D14" s="561"/>
      <c r="E14" s="561"/>
      <c r="F14" s="561"/>
      <c r="G14" s="561"/>
      <c r="H14" s="561"/>
      <c r="I14" s="562"/>
      <c r="J14" s="562"/>
      <c r="K14" s="562"/>
      <c r="L14" s="563"/>
      <c r="M14" s="561"/>
      <c r="N14" s="561"/>
      <c r="O14" s="561"/>
      <c r="P14" s="561"/>
      <c r="Q14" s="561"/>
      <c r="R14" s="561"/>
      <c r="S14" s="562"/>
      <c r="T14" s="562"/>
      <c r="U14" s="563"/>
      <c r="V14" s="562"/>
      <c r="W14" s="562"/>
      <c r="X14" s="563"/>
      <c r="Y14" s="561"/>
      <c r="Z14" s="561"/>
      <c r="AA14" s="561"/>
      <c r="AB14" s="561"/>
      <c r="AC14" s="561"/>
      <c r="AD14" s="561"/>
      <c r="AE14" s="561"/>
      <c r="AF14" s="561"/>
      <c r="AG14" s="561"/>
      <c r="AH14" s="561"/>
      <c r="AI14" s="561"/>
      <c r="AJ14" s="561"/>
      <c r="AK14" s="561"/>
      <c r="AL14" s="561"/>
      <c r="AM14" s="562"/>
      <c r="AN14" s="562"/>
      <c r="AO14" s="563"/>
      <c r="AP14" s="562"/>
      <c r="AQ14" s="563"/>
      <c r="AR14" s="564"/>
      <c r="AS14" s="564"/>
      <c r="AT14" s="564"/>
      <c r="AU14" s="563"/>
      <c r="AV14" s="565"/>
      <c r="AW14" s="548"/>
      <c r="AY14" s="566"/>
      <c r="BB14" s="539"/>
      <c r="BC14" s="539"/>
      <c r="BD14" s="539"/>
      <c r="BE14" s="539"/>
      <c r="BF14" s="539"/>
      <c r="BG14" s="539"/>
      <c r="BH14" s="539"/>
      <c r="BI14" s="539"/>
    </row>
    <row r="15" spans="1:61" ht="12.75" thickTop="1" thickBot="1">
      <c r="A15" s="567" t="s">
        <v>819</v>
      </c>
      <c r="B15" s="568"/>
      <c r="C15" s="569">
        <f>SUM(C16:C17)</f>
        <v>7</v>
      </c>
      <c r="D15" s="570">
        <f>+C16*D16+C17*D17</f>
        <v>38288929</v>
      </c>
      <c r="E15" s="570">
        <f t="shared" ref="E15:AU15" si="0">SUM(E16:E17)</f>
        <v>431388563.08253723</v>
      </c>
      <c r="F15" s="570">
        <f t="shared" si="0"/>
        <v>766912176.24034965</v>
      </c>
      <c r="G15" s="570">
        <f t="shared" si="0"/>
        <v>427964549.65329641</v>
      </c>
      <c r="H15" s="570">
        <f t="shared" si="0"/>
        <v>0</v>
      </c>
      <c r="I15" s="570">
        <f t="shared" si="0"/>
        <v>0</v>
      </c>
      <c r="J15" s="570">
        <f t="shared" si="0"/>
        <v>74276539.627326921</v>
      </c>
      <c r="K15" s="570">
        <f t="shared" si="0"/>
        <v>50520075.535995625</v>
      </c>
      <c r="L15" s="570">
        <f t="shared" si="0"/>
        <v>0</v>
      </c>
      <c r="M15" s="570">
        <f t="shared" si="0"/>
        <v>161190407.17735875</v>
      </c>
      <c r="N15" s="570">
        <f t="shared" si="0"/>
        <v>77371395.445132196</v>
      </c>
      <c r="O15" s="570">
        <f t="shared" si="0"/>
        <v>0</v>
      </c>
      <c r="P15" s="570">
        <f t="shared" si="0"/>
        <v>1989623706.7619967</v>
      </c>
      <c r="Q15" s="570">
        <f t="shared" si="0"/>
        <v>0</v>
      </c>
      <c r="R15" s="570">
        <f t="shared" si="0"/>
        <v>0</v>
      </c>
      <c r="S15" s="570">
        <f t="shared" si="0"/>
        <v>0</v>
      </c>
      <c r="T15" s="570">
        <f t="shared" si="0"/>
        <v>0</v>
      </c>
      <c r="U15" s="570">
        <f t="shared" si="0"/>
        <v>0</v>
      </c>
      <c r="V15" s="570">
        <f t="shared" si="0"/>
        <v>1989623706.7619967</v>
      </c>
      <c r="W15" s="570">
        <f t="shared" si="0"/>
        <v>113478046.65286057</v>
      </c>
      <c r="X15" s="570">
        <f t="shared" si="0"/>
        <v>20809728</v>
      </c>
      <c r="Y15" s="570">
        <f t="shared" si="0"/>
        <v>7090536.91733272</v>
      </c>
      <c r="Z15" s="570">
        <f t="shared" si="0"/>
        <v>141378311.57019329</v>
      </c>
      <c r="AA15" s="570">
        <f t="shared" si="0"/>
        <v>182328092.15998423</v>
      </c>
      <c r="AB15" s="570">
        <f t="shared" si="0"/>
        <v>91164048</v>
      </c>
      <c r="AC15" s="570">
        <f t="shared" si="0"/>
        <v>24654000</v>
      </c>
      <c r="AD15" s="570">
        <f t="shared" si="0"/>
        <v>0</v>
      </c>
      <c r="AE15" s="570">
        <f t="shared" si="0"/>
        <v>298146140.15998423</v>
      </c>
      <c r="AF15" s="570">
        <f t="shared" si="0"/>
        <v>439524451.73017752</v>
      </c>
      <c r="AG15" s="570">
        <f t="shared" si="0"/>
        <v>214831600</v>
      </c>
      <c r="AH15" s="570">
        <f t="shared" si="0"/>
        <v>152172400</v>
      </c>
      <c r="AI15" s="570">
        <f t="shared" si="0"/>
        <v>176992623.41968697</v>
      </c>
      <c r="AJ15" s="570">
        <f t="shared" si="0"/>
        <v>78508800</v>
      </c>
      <c r="AK15" s="570">
        <f t="shared" si="0"/>
        <v>9345200</v>
      </c>
      <c r="AL15" s="570">
        <f t="shared" si="0"/>
        <v>58881600</v>
      </c>
      <c r="AM15" s="570">
        <f t="shared" si="0"/>
        <v>39254500</v>
      </c>
      <c r="AN15" s="570">
        <f t="shared" si="0"/>
        <v>0</v>
      </c>
      <c r="AO15" s="570">
        <f t="shared" si="0"/>
        <v>0</v>
      </c>
      <c r="AP15" s="570">
        <f t="shared" si="0"/>
        <v>0</v>
      </c>
      <c r="AQ15" s="571">
        <f t="shared" si="0"/>
        <v>729986723.41968703</v>
      </c>
      <c r="AR15" s="570">
        <f t="shared" si="0"/>
        <v>0</v>
      </c>
      <c r="AS15" s="570">
        <f t="shared" si="0"/>
        <v>0</v>
      </c>
      <c r="AT15" s="572">
        <f t="shared" si="0"/>
        <v>0</v>
      </c>
      <c r="AU15" s="571">
        <f t="shared" si="0"/>
        <v>3159134881.9118609</v>
      </c>
      <c r="AV15" s="565"/>
      <c r="AW15" s="548"/>
      <c r="BB15" s="539"/>
      <c r="BC15" s="539"/>
      <c r="BD15" s="539"/>
      <c r="BE15" s="539"/>
      <c r="BF15" s="539"/>
      <c r="BG15" s="539"/>
      <c r="BH15" s="539"/>
      <c r="BI15" s="539"/>
    </row>
    <row r="16" spans="1:61" ht="12" thickTop="1">
      <c r="A16" s="573" t="s">
        <v>820</v>
      </c>
      <c r="B16" s="574" t="s">
        <v>821</v>
      </c>
      <c r="C16" s="574">
        <v>5</v>
      </c>
      <c r="D16" s="575">
        <v>5469847</v>
      </c>
      <c r="E16" s="575">
        <v>308134688</v>
      </c>
      <c r="F16" s="575">
        <v>547794411.60024977</v>
      </c>
      <c r="G16" s="575">
        <v>427964549.65329641</v>
      </c>
      <c r="H16" s="575"/>
      <c r="I16" s="575"/>
      <c r="J16" s="575">
        <v>58639373.389994934</v>
      </c>
      <c r="K16" s="575">
        <v>39884270.159996547</v>
      </c>
      <c r="L16" s="575"/>
      <c r="M16" s="575">
        <v>127255584.61370426</v>
      </c>
      <c r="N16" s="575">
        <v>61082680.614578053</v>
      </c>
      <c r="O16" s="575"/>
      <c r="P16" s="576">
        <f>SUM(E16:O16)</f>
        <v>1570755558.0318198</v>
      </c>
      <c r="Q16" s="575"/>
      <c r="R16" s="575"/>
      <c r="S16" s="575"/>
      <c r="T16" s="575"/>
      <c r="U16" s="575">
        <f t="shared" ref="U16:U17" si="1">SUM(Q16:T16)</f>
        <v>0</v>
      </c>
      <c r="V16" s="577">
        <f>P16+U16</f>
        <v>1570755558.0318198</v>
      </c>
      <c r="W16" s="575">
        <v>89587931.568047822</v>
      </c>
      <c r="X16" s="575">
        <v>20809728</v>
      </c>
      <c r="Y16" s="575">
        <v>5064669.2266662288</v>
      </c>
      <c r="Z16" s="576">
        <f>SUM(W16:Y16)</f>
        <v>115462328.79471405</v>
      </c>
      <c r="AA16" s="575"/>
      <c r="AB16" s="575">
        <v>91164048</v>
      </c>
      <c r="AC16" s="575">
        <v>24654000</v>
      </c>
      <c r="AD16" s="575"/>
      <c r="AE16" s="576">
        <f>SUM(AA16:AD16)</f>
        <v>115818048</v>
      </c>
      <c r="AF16" s="577">
        <f>Z16+AE16</f>
        <v>231280376.79471403</v>
      </c>
      <c r="AG16" s="578">
        <v>169603900</v>
      </c>
      <c r="AH16" s="578">
        <v>120136100</v>
      </c>
      <c r="AI16" s="578">
        <v>140096101.43658036</v>
      </c>
      <c r="AJ16" s="579">
        <v>62155900</v>
      </c>
      <c r="AK16" s="579">
        <v>7377800</v>
      </c>
      <c r="AL16" s="578">
        <v>46616900</v>
      </c>
      <c r="AM16" s="579">
        <v>31078000</v>
      </c>
      <c r="AN16" s="579"/>
      <c r="AO16" s="575"/>
      <c r="AP16" s="575"/>
      <c r="AQ16" s="580">
        <f t="shared" ref="AQ16:AQ17" si="2">SUM(AG16:AP16)</f>
        <v>577064701.43658042</v>
      </c>
      <c r="AR16" s="579"/>
      <c r="AS16" s="579"/>
      <c r="AT16" s="581">
        <f t="shared" ref="AT16:AT17" si="3">SUM(AR16:AS16)</f>
        <v>0</v>
      </c>
      <c r="AU16" s="582">
        <f>V16+AF16+AQ16</f>
        <v>2379100636.263114</v>
      </c>
      <c r="AW16" s="548"/>
      <c r="BB16" s="539"/>
      <c r="BC16" s="539"/>
      <c r="BD16" s="539"/>
      <c r="BE16" s="539"/>
      <c r="BF16" s="539"/>
      <c r="BG16" s="539"/>
      <c r="BH16" s="539"/>
      <c r="BI16" s="539"/>
    </row>
    <row r="17" spans="1:61" ht="12" thickBot="1">
      <c r="A17" s="573" t="s">
        <v>820</v>
      </c>
      <c r="B17" s="574" t="s">
        <v>821</v>
      </c>
      <c r="C17" s="574">
        <v>2</v>
      </c>
      <c r="D17" s="575">
        <v>5469847</v>
      </c>
      <c r="E17" s="575">
        <v>123253875.08253722</v>
      </c>
      <c r="F17" s="575">
        <v>219117764.64009988</v>
      </c>
      <c r="G17" s="575"/>
      <c r="H17" s="575"/>
      <c r="I17" s="575"/>
      <c r="J17" s="575">
        <v>15637166.237331981</v>
      </c>
      <c r="K17" s="575">
        <v>10635805.37599908</v>
      </c>
      <c r="L17" s="575"/>
      <c r="M17" s="575">
        <v>33934822.563654475</v>
      </c>
      <c r="N17" s="575">
        <v>16288714.830554148</v>
      </c>
      <c r="O17" s="575"/>
      <c r="P17" s="576">
        <f t="shared" ref="P17" si="4">SUM(E17:O17)</f>
        <v>418868148.73017681</v>
      </c>
      <c r="Q17" s="575"/>
      <c r="R17" s="575"/>
      <c r="S17" s="575"/>
      <c r="T17" s="575"/>
      <c r="U17" s="575">
        <f t="shared" si="1"/>
        <v>0</v>
      </c>
      <c r="V17" s="577">
        <f>P17+U17</f>
        <v>418868148.73017681</v>
      </c>
      <c r="W17" s="575">
        <v>23890115.084812749</v>
      </c>
      <c r="X17" s="575">
        <v>0</v>
      </c>
      <c r="Y17" s="575">
        <v>2025867.6906664916</v>
      </c>
      <c r="Z17" s="576">
        <f>SUM(W17:Y17)</f>
        <v>25915982.775479242</v>
      </c>
      <c r="AA17" s="575">
        <v>182328092.15998423</v>
      </c>
      <c r="AB17" s="575"/>
      <c r="AC17" s="575"/>
      <c r="AD17" s="575"/>
      <c r="AE17" s="576">
        <f>SUM(AA17:AD17)</f>
        <v>182328092.15998423</v>
      </c>
      <c r="AF17" s="577">
        <f t="shared" ref="AF17:AF33" si="5">Z17+AE17</f>
        <v>208244074.93546349</v>
      </c>
      <c r="AG17" s="579">
        <v>45227700</v>
      </c>
      <c r="AH17" s="579">
        <v>32036300</v>
      </c>
      <c r="AI17" s="579">
        <v>36896521.983106606</v>
      </c>
      <c r="AJ17" s="579">
        <v>16352900</v>
      </c>
      <c r="AK17" s="579">
        <v>1967400</v>
      </c>
      <c r="AL17" s="579">
        <v>12264700</v>
      </c>
      <c r="AM17" s="579">
        <v>8176500</v>
      </c>
      <c r="AN17" s="579"/>
      <c r="AO17" s="575"/>
      <c r="AP17" s="575"/>
      <c r="AQ17" s="580">
        <f t="shared" si="2"/>
        <v>152922021.98310661</v>
      </c>
      <c r="AR17" s="579"/>
      <c r="AS17" s="579"/>
      <c r="AT17" s="581">
        <f t="shared" si="3"/>
        <v>0</v>
      </c>
      <c r="AU17" s="582">
        <f>V17+AF17+AQ17</f>
        <v>780034245.64874697</v>
      </c>
      <c r="AW17" s="548"/>
      <c r="BB17" s="539"/>
      <c r="BC17" s="539"/>
      <c r="BD17" s="539"/>
      <c r="BE17" s="539"/>
      <c r="BF17" s="539"/>
      <c r="BG17" s="539"/>
      <c r="BH17" s="539"/>
      <c r="BI17" s="539"/>
    </row>
    <row r="18" spans="1:61" ht="12.75" thickTop="1" thickBot="1">
      <c r="A18" s="567" t="s">
        <v>822</v>
      </c>
      <c r="B18" s="568"/>
      <c r="C18" s="569">
        <f>SUM(C19:C33)</f>
        <v>39</v>
      </c>
      <c r="D18" s="570">
        <f>+C19*D19+C20*D20+C21*D21+C22*D22+C23*D23+C24*D24+C25*D25+C26*D26+C27*D27+C28*D28+C29*D29+C30*D30+C31*D31+C32*D32+C33*D33</f>
        <v>357770520</v>
      </c>
      <c r="E18" s="570">
        <f t="shared" ref="E18:AU18" si="6">SUM(E19:E33)</f>
        <v>4030881180.7632771</v>
      </c>
      <c r="F18" s="570">
        <f t="shared" si="6"/>
        <v>0</v>
      </c>
      <c r="G18" s="570">
        <f t="shared" si="6"/>
        <v>1132092454.0269132</v>
      </c>
      <c r="H18" s="570">
        <f t="shared" si="6"/>
        <v>0</v>
      </c>
      <c r="I18" s="570">
        <f t="shared" si="6"/>
        <v>0</v>
      </c>
      <c r="J18" s="570">
        <f t="shared" si="6"/>
        <v>235808891.97359043</v>
      </c>
      <c r="K18" s="570">
        <f t="shared" si="6"/>
        <v>160388234.21685505</v>
      </c>
      <c r="L18" s="570">
        <f t="shared" si="6"/>
        <v>0</v>
      </c>
      <c r="M18" s="570">
        <f t="shared" si="6"/>
        <v>511738046.81768745</v>
      </c>
      <c r="N18" s="570">
        <f t="shared" si="6"/>
        <v>245634262.47248998</v>
      </c>
      <c r="O18" s="570">
        <f t="shared" si="6"/>
        <v>0</v>
      </c>
      <c r="P18" s="570">
        <f t="shared" si="6"/>
        <v>6316543070.270812</v>
      </c>
      <c r="Q18" s="570">
        <f t="shared" si="6"/>
        <v>0</v>
      </c>
      <c r="R18" s="570">
        <f t="shared" si="6"/>
        <v>0</v>
      </c>
      <c r="S18" s="570">
        <f t="shared" si="6"/>
        <v>0</v>
      </c>
      <c r="T18" s="570">
        <f t="shared" si="6"/>
        <v>0</v>
      </c>
      <c r="U18" s="570">
        <f t="shared" si="6"/>
        <v>0</v>
      </c>
      <c r="V18" s="570">
        <f t="shared" si="6"/>
        <v>6316543070.270812</v>
      </c>
      <c r="W18" s="570">
        <f t="shared" si="6"/>
        <v>360263584.95965195</v>
      </c>
      <c r="X18" s="570">
        <f t="shared" si="6"/>
        <v>138384691.19999999</v>
      </c>
      <c r="Y18" s="570">
        <f t="shared" si="6"/>
        <v>23851367.933510516</v>
      </c>
      <c r="Z18" s="570">
        <f t="shared" si="6"/>
        <v>522499644.09316248</v>
      </c>
      <c r="AA18" s="570">
        <f t="shared" si="6"/>
        <v>940844168.89852417</v>
      </c>
      <c r="AB18" s="570">
        <f t="shared" si="6"/>
        <v>0</v>
      </c>
      <c r="AC18" s="570">
        <f t="shared" si="6"/>
        <v>0</v>
      </c>
      <c r="AD18" s="570">
        <f t="shared" si="6"/>
        <v>0</v>
      </c>
      <c r="AE18" s="570">
        <f t="shared" si="6"/>
        <v>940844168.89852417</v>
      </c>
      <c r="AF18" s="570">
        <f t="shared" si="6"/>
        <v>1463343812.9916866</v>
      </c>
      <c r="AG18" s="570">
        <f t="shared" si="6"/>
        <v>685406300</v>
      </c>
      <c r="AH18" s="570">
        <f t="shared" si="6"/>
        <v>485496300</v>
      </c>
      <c r="AI18" s="570">
        <f t="shared" si="6"/>
        <v>570273778.91306114</v>
      </c>
      <c r="AJ18" s="570">
        <f t="shared" si="6"/>
        <v>252138200</v>
      </c>
      <c r="AK18" s="570">
        <f t="shared" si="6"/>
        <v>29815400</v>
      </c>
      <c r="AL18" s="570">
        <f t="shared" si="6"/>
        <v>189103500</v>
      </c>
      <c r="AM18" s="570">
        <f t="shared" si="6"/>
        <v>126069200</v>
      </c>
      <c r="AN18" s="570">
        <f t="shared" si="6"/>
        <v>0</v>
      </c>
      <c r="AO18" s="570">
        <f t="shared" si="6"/>
        <v>0</v>
      </c>
      <c r="AP18" s="570">
        <f t="shared" si="6"/>
        <v>0</v>
      </c>
      <c r="AQ18" s="571">
        <f t="shared" si="6"/>
        <v>2338302678.9130611</v>
      </c>
      <c r="AR18" s="570">
        <f t="shared" si="6"/>
        <v>28094000</v>
      </c>
      <c r="AS18" s="570">
        <f t="shared" si="6"/>
        <v>0</v>
      </c>
      <c r="AT18" s="572">
        <f t="shared" si="6"/>
        <v>28094000</v>
      </c>
      <c r="AU18" s="571">
        <f t="shared" si="6"/>
        <v>10118189562.17556</v>
      </c>
      <c r="AV18" s="565"/>
      <c r="AW18" s="548"/>
      <c r="BB18" s="539"/>
      <c r="BC18" s="539"/>
      <c r="BD18" s="539"/>
      <c r="BE18" s="539"/>
      <c r="BF18" s="539"/>
      <c r="BG18" s="539"/>
      <c r="BH18" s="539"/>
      <c r="BI18" s="539"/>
    </row>
    <row r="19" spans="1:61" ht="12" thickTop="1">
      <c r="A19" s="583" t="s">
        <v>823</v>
      </c>
      <c r="B19" s="574" t="s">
        <v>824</v>
      </c>
      <c r="C19" s="574">
        <v>1</v>
      </c>
      <c r="D19" s="575">
        <v>12016318</v>
      </c>
      <c r="E19" s="575">
        <v>135383844.11603218</v>
      </c>
      <c r="F19" s="575"/>
      <c r="G19" s="575">
        <v>67691922.058016092</v>
      </c>
      <c r="H19" s="575"/>
      <c r="I19" s="575"/>
      <c r="J19" s="575">
        <v>9275095.0896800887</v>
      </c>
      <c r="K19" s="575">
        <v>6308566.7006730968</v>
      </c>
      <c r="L19" s="575"/>
      <c r="M19" s="575">
        <v>20128244.552257139</v>
      </c>
      <c r="N19" s="575">
        <v>9661557.3850834258</v>
      </c>
      <c r="O19" s="575"/>
      <c r="P19" s="576">
        <f>SUM(E19:O19)</f>
        <v>248449229.90174204</v>
      </c>
      <c r="Q19" s="575"/>
      <c r="R19" s="575"/>
      <c r="S19" s="575"/>
      <c r="T19" s="575"/>
      <c r="U19" s="575">
        <f>SUM(Q19:T19)</f>
        <v>0</v>
      </c>
      <c r="V19" s="577">
        <f>P19+U19</f>
        <v>248449229.90174204</v>
      </c>
      <c r="W19" s="575">
        <v>14170284.164789025</v>
      </c>
      <c r="X19" s="575"/>
      <c r="Y19" s="575">
        <v>801087.83500610769</v>
      </c>
      <c r="Z19" s="576">
        <f>SUM(W19:Y19)</f>
        <v>14971371.999795133</v>
      </c>
      <c r="AA19" s="575"/>
      <c r="AB19" s="575"/>
      <c r="AC19" s="575"/>
      <c r="AD19" s="575"/>
      <c r="AE19" s="576">
        <f>SUM(AA19:AD19)</f>
        <v>0</v>
      </c>
      <c r="AF19" s="577">
        <f t="shared" si="5"/>
        <v>14971371.999795133</v>
      </c>
      <c r="AG19" s="579">
        <v>26826600</v>
      </c>
      <c r="AH19" s="579">
        <v>19002100</v>
      </c>
      <c r="AI19" s="579">
        <v>21884959.504668862</v>
      </c>
      <c r="AJ19" s="579">
        <v>9699700</v>
      </c>
      <c r="AK19" s="579">
        <v>1167000</v>
      </c>
      <c r="AL19" s="579">
        <v>7274700</v>
      </c>
      <c r="AM19" s="579">
        <v>4849800</v>
      </c>
      <c r="AN19" s="579"/>
      <c r="AO19" s="575"/>
      <c r="AP19" s="575"/>
      <c r="AQ19" s="580">
        <f>SUM(AG19:AP19)</f>
        <v>90704859.504668862</v>
      </c>
      <c r="AR19" s="579"/>
      <c r="AS19" s="579"/>
      <c r="AT19" s="581">
        <f>SUM(AR19:AS19)</f>
        <v>0</v>
      </c>
      <c r="AU19" s="582">
        <f>V19+AF19+AQ19</f>
        <v>354125461.40620601</v>
      </c>
      <c r="AW19" s="548"/>
      <c r="BB19" s="539"/>
      <c r="BC19" s="539"/>
      <c r="BD19" s="539"/>
      <c r="BE19" s="539"/>
      <c r="BF19" s="539"/>
      <c r="BG19" s="539"/>
      <c r="BH19" s="539"/>
      <c r="BI19" s="539"/>
    </row>
    <row r="20" spans="1:61">
      <c r="A20" s="583" t="s">
        <v>825</v>
      </c>
      <c r="B20" s="574" t="s">
        <v>826</v>
      </c>
      <c r="C20" s="574">
        <v>6</v>
      </c>
      <c r="D20" s="575">
        <v>11070504</v>
      </c>
      <c r="E20" s="575">
        <v>748366102.83884609</v>
      </c>
      <c r="F20" s="575"/>
      <c r="G20" s="575">
        <v>374183051.41942304</v>
      </c>
      <c r="H20" s="575"/>
      <c r="I20" s="575"/>
      <c r="J20" s="575">
        <v>51270273.872372866</v>
      </c>
      <c r="K20" s="575">
        <v>34872089.111573443</v>
      </c>
      <c r="L20" s="575"/>
      <c r="M20" s="575">
        <v>111263615.17442027</v>
      </c>
      <c r="N20" s="575">
        <v>53406535.28372173</v>
      </c>
      <c r="O20" s="575"/>
      <c r="P20" s="576">
        <f t="shared" ref="P20:P32" si="7">SUM(E20:O20)</f>
        <v>1373361667.7003574</v>
      </c>
      <c r="Q20" s="575"/>
      <c r="R20" s="575"/>
      <c r="S20" s="575"/>
      <c r="T20" s="575"/>
      <c r="U20" s="575"/>
      <c r="V20" s="577">
        <f t="shared" ref="V20:V33" si="8">P20+U20</f>
        <v>1373361667.7003574</v>
      </c>
      <c r="W20" s="575">
        <v>78329585.08279188</v>
      </c>
      <c r="X20" s="575"/>
      <c r="Y20" s="575">
        <v>4428201.7919458346</v>
      </c>
      <c r="Z20" s="576">
        <f t="shared" ref="Z20:Z33" si="9">SUM(W20:Y20)</f>
        <v>82757786.87473771</v>
      </c>
      <c r="AA20" s="575"/>
      <c r="AB20" s="575"/>
      <c r="AC20" s="575"/>
      <c r="AD20" s="575"/>
      <c r="AE20" s="576">
        <f t="shared" ref="AE20:AE33" si="10">SUM(AA20:AD20)</f>
        <v>0</v>
      </c>
      <c r="AF20" s="577">
        <f t="shared" si="5"/>
        <v>82757786.87473771</v>
      </c>
      <c r="AG20" s="579">
        <v>149289000</v>
      </c>
      <c r="AH20" s="579">
        <v>105746400</v>
      </c>
      <c r="AI20" s="579">
        <v>121667937.74372905</v>
      </c>
      <c r="AJ20" s="579">
        <v>53617100</v>
      </c>
      <c r="AK20" s="579">
        <v>6494100</v>
      </c>
      <c r="AL20" s="579">
        <v>40212800</v>
      </c>
      <c r="AM20" s="579">
        <v>26808600</v>
      </c>
      <c r="AN20" s="579"/>
      <c r="AO20" s="575"/>
      <c r="AP20" s="575"/>
      <c r="AQ20" s="580">
        <f t="shared" ref="AQ20:AQ41" si="11">SUM(AG20:AP20)</f>
        <v>503835937.74372905</v>
      </c>
      <c r="AR20" s="579">
        <v>8324000</v>
      </c>
      <c r="AS20" s="579"/>
      <c r="AT20" s="581">
        <f t="shared" ref="AT20:AT33" si="12">SUM(AR20:AS20)</f>
        <v>8324000</v>
      </c>
      <c r="AU20" s="582">
        <f>V20+AF20+AQ20</f>
        <v>1959955392.3188243</v>
      </c>
      <c r="AW20" s="548"/>
      <c r="BB20" s="539"/>
      <c r="BC20" s="539"/>
      <c r="BD20" s="539"/>
      <c r="BE20" s="539"/>
      <c r="BF20" s="539"/>
      <c r="BG20" s="539"/>
      <c r="BH20" s="539"/>
      <c r="BI20" s="539"/>
    </row>
    <row r="21" spans="1:61">
      <c r="A21" s="583" t="s">
        <v>827</v>
      </c>
      <c r="B21" s="574" t="s">
        <v>826</v>
      </c>
      <c r="C21" s="574">
        <v>3</v>
      </c>
      <c r="D21" s="575">
        <v>11070504</v>
      </c>
      <c r="E21" s="575">
        <v>374183051.41942304</v>
      </c>
      <c r="F21" s="575"/>
      <c r="G21" s="575"/>
      <c r="H21" s="575"/>
      <c r="I21" s="575"/>
      <c r="J21" s="575">
        <v>17090091.290790956</v>
      </c>
      <c r="K21" s="575">
        <v>11624029.703857815</v>
      </c>
      <c r="L21" s="575"/>
      <c r="M21" s="575">
        <v>37087871.724806756</v>
      </c>
      <c r="N21" s="575">
        <v>17802178.427907243</v>
      </c>
      <c r="O21" s="575"/>
      <c r="P21" s="576">
        <f t="shared" si="7"/>
        <v>457787222.56678581</v>
      </c>
      <c r="Q21" s="575"/>
      <c r="R21" s="575"/>
      <c r="S21" s="575"/>
      <c r="T21" s="575"/>
      <c r="U21" s="575"/>
      <c r="V21" s="577">
        <f t="shared" si="8"/>
        <v>457787222.56678581</v>
      </c>
      <c r="W21" s="575">
        <v>26109861.694263957</v>
      </c>
      <c r="X21" s="575"/>
      <c r="Y21" s="575">
        <v>2214100.8959729173</v>
      </c>
      <c r="Z21" s="576">
        <f t="shared" si="9"/>
        <v>28323962.590236876</v>
      </c>
      <c r="AA21" s="575">
        <v>199269080.63756254</v>
      </c>
      <c r="AB21" s="575"/>
      <c r="AC21" s="575"/>
      <c r="AD21" s="575"/>
      <c r="AE21" s="576">
        <f t="shared" si="10"/>
        <v>199269080.63756254</v>
      </c>
      <c r="AF21" s="577">
        <f t="shared" si="5"/>
        <v>227593043.22779942</v>
      </c>
      <c r="AG21" s="579">
        <v>49430000</v>
      </c>
      <c r="AH21" s="579">
        <v>35012900</v>
      </c>
      <c r="AI21" s="579">
        <v>40324757.020141155</v>
      </c>
      <c r="AJ21" s="579">
        <v>17872400</v>
      </c>
      <c r="AK21" s="579">
        <v>2150200</v>
      </c>
      <c r="AL21" s="579">
        <v>13404300</v>
      </c>
      <c r="AM21" s="579">
        <v>8936200</v>
      </c>
      <c r="AN21" s="579"/>
      <c r="AO21" s="575"/>
      <c r="AP21" s="575"/>
      <c r="AQ21" s="580">
        <f t="shared" si="11"/>
        <v>167130757.02014115</v>
      </c>
      <c r="AR21" s="579"/>
      <c r="AS21" s="579"/>
      <c r="AT21" s="581">
        <f t="shared" si="12"/>
        <v>0</v>
      </c>
      <c r="AU21" s="582">
        <f>V21+AF21+AQ21</f>
        <v>852511022.81472635</v>
      </c>
      <c r="AW21" s="548"/>
      <c r="BB21" s="539"/>
      <c r="BC21" s="539"/>
      <c r="BD21" s="539"/>
      <c r="BE21" s="539"/>
      <c r="BF21" s="539"/>
      <c r="BG21" s="539"/>
      <c r="BH21" s="539"/>
      <c r="BI21" s="539"/>
    </row>
    <row r="22" spans="1:61">
      <c r="A22" s="583" t="s">
        <v>828</v>
      </c>
      <c r="B22" s="574" t="s">
        <v>829</v>
      </c>
      <c r="C22" s="574">
        <v>5</v>
      </c>
      <c r="D22" s="575">
        <v>10020127</v>
      </c>
      <c r="E22" s="575">
        <v>564467151.59814978</v>
      </c>
      <c r="F22" s="575"/>
      <c r="G22" s="575">
        <v>282233575.79907489</v>
      </c>
      <c r="H22" s="575"/>
      <c r="I22" s="575"/>
      <c r="J22" s="575">
        <v>38671427.453238629</v>
      </c>
      <c r="K22" s="575">
        <v>26302833.247546922</v>
      </c>
      <c r="L22" s="575"/>
      <c r="M22" s="575">
        <v>83922368.605118543</v>
      </c>
      <c r="N22" s="575">
        <v>40282736.930456907</v>
      </c>
      <c r="O22" s="575"/>
      <c r="P22" s="576">
        <f t="shared" si="7"/>
        <v>1035880093.6335856</v>
      </c>
      <c r="Q22" s="575"/>
      <c r="R22" s="575"/>
      <c r="S22" s="575"/>
      <c r="T22" s="575"/>
      <c r="U22" s="575"/>
      <c r="V22" s="577">
        <f t="shared" si="8"/>
        <v>1035880093.6335856</v>
      </c>
      <c r="W22" s="575">
        <v>59081347.49800346</v>
      </c>
      <c r="X22" s="575"/>
      <c r="Y22" s="575">
        <v>3340042.3171488154</v>
      </c>
      <c r="Z22" s="576">
        <f t="shared" si="9"/>
        <v>62421389.815152273</v>
      </c>
      <c r="AA22" s="575"/>
      <c r="AB22" s="575"/>
      <c r="AC22" s="575"/>
      <c r="AD22" s="575"/>
      <c r="AE22" s="576">
        <f t="shared" si="10"/>
        <v>0</v>
      </c>
      <c r="AF22" s="577">
        <f t="shared" si="5"/>
        <v>62421389.815152273</v>
      </c>
      <c r="AG22" s="579">
        <v>111850200</v>
      </c>
      <c r="AH22" s="579">
        <v>79227200</v>
      </c>
      <c r="AI22" s="579">
        <v>91246786.757315889</v>
      </c>
      <c r="AJ22" s="579">
        <v>40441600</v>
      </c>
      <c r="AK22" s="579">
        <v>4865500</v>
      </c>
      <c r="AL22" s="579">
        <v>30331200</v>
      </c>
      <c r="AM22" s="579">
        <v>20220800</v>
      </c>
      <c r="AN22" s="579"/>
      <c r="AO22" s="575"/>
      <c r="AP22" s="575"/>
      <c r="AQ22" s="580">
        <f t="shared" si="11"/>
        <v>378183286.75731587</v>
      </c>
      <c r="AR22" s="579"/>
      <c r="AS22" s="579"/>
      <c r="AT22" s="581">
        <f t="shared" si="12"/>
        <v>0</v>
      </c>
      <c r="AU22" s="582">
        <f>V22+AF22+AQ22</f>
        <v>1476484770.2060537</v>
      </c>
      <c r="AW22" s="548"/>
      <c r="BB22" s="539"/>
      <c r="BC22" s="539"/>
      <c r="BD22" s="539"/>
      <c r="BE22" s="539"/>
      <c r="BF22" s="539"/>
      <c r="BG22" s="539"/>
      <c r="BH22" s="539"/>
      <c r="BI22" s="539"/>
    </row>
    <row r="23" spans="1:61">
      <c r="A23" s="583" t="s">
        <v>830</v>
      </c>
      <c r="B23" s="574" t="s">
        <v>829</v>
      </c>
      <c r="C23" s="574">
        <v>2</v>
      </c>
      <c r="D23" s="575">
        <v>10020127</v>
      </c>
      <c r="E23" s="575">
        <v>225786860.6392599</v>
      </c>
      <c r="F23" s="575"/>
      <c r="G23" s="575"/>
      <c r="H23" s="575"/>
      <c r="I23" s="575"/>
      <c r="J23" s="575">
        <v>10312380.654196966</v>
      </c>
      <c r="K23" s="575">
        <v>7014088.8660125118</v>
      </c>
      <c r="L23" s="575"/>
      <c r="M23" s="575">
        <v>22379298.294698279</v>
      </c>
      <c r="N23" s="575">
        <v>10742063.181455173</v>
      </c>
      <c r="O23" s="575"/>
      <c r="P23" s="576">
        <f t="shared" si="7"/>
        <v>276234691.63562286</v>
      </c>
      <c r="Q23" s="575"/>
      <c r="R23" s="575"/>
      <c r="S23" s="575"/>
      <c r="T23" s="575"/>
      <c r="U23" s="575"/>
      <c r="V23" s="577">
        <f t="shared" si="8"/>
        <v>276234691.63562286</v>
      </c>
      <c r="W23" s="575">
        <v>15755025.999467587</v>
      </c>
      <c r="X23" s="575">
        <v>57226752</v>
      </c>
      <c r="Y23" s="575">
        <v>1336016.9268595262</v>
      </c>
      <c r="Z23" s="576">
        <f t="shared" si="9"/>
        <v>74317794.926327109</v>
      </c>
      <c r="AA23" s="575">
        <v>120241523.41735736</v>
      </c>
      <c r="AB23" s="575"/>
      <c r="AC23" s="575"/>
      <c r="AD23" s="575"/>
      <c r="AE23" s="576">
        <f t="shared" si="10"/>
        <v>120241523.41735736</v>
      </c>
      <c r="AF23" s="577">
        <f t="shared" si="5"/>
        <v>194559318.34368446</v>
      </c>
      <c r="AG23" s="579">
        <v>29826700</v>
      </c>
      <c r="AH23" s="579">
        <v>21127300</v>
      </c>
      <c r="AI23" s="579">
        <v>29101372.46842682</v>
      </c>
      <c r="AJ23" s="579">
        <v>13073500</v>
      </c>
      <c r="AK23" s="579">
        <v>1297500</v>
      </c>
      <c r="AL23" s="579">
        <v>9805100</v>
      </c>
      <c r="AM23" s="579">
        <v>6536700</v>
      </c>
      <c r="AN23" s="579"/>
      <c r="AO23" s="575"/>
      <c r="AP23" s="575"/>
      <c r="AQ23" s="580">
        <f t="shared" si="11"/>
        <v>110768172.46842682</v>
      </c>
      <c r="AR23" s="579"/>
      <c r="AS23" s="579"/>
      <c r="AT23" s="581">
        <f t="shared" si="12"/>
        <v>0</v>
      </c>
      <c r="AU23" s="582">
        <f>V23+AF23+AQ23</f>
        <v>581562182.44773412</v>
      </c>
      <c r="AW23" s="548"/>
      <c r="BB23" s="539"/>
      <c r="BC23" s="539"/>
      <c r="BD23" s="539"/>
      <c r="BE23" s="539"/>
      <c r="BF23" s="539"/>
      <c r="BG23" s="539"/>
      <c r="BH23" s="539"/>
      <c r="BI23" s="539"/>
    </row>
    <row r="24" spans="1:61">
      <c r="A24" s="583" t="s">
        <v>831</v>
      </c>
      <c r="B24" s="574" t="s">
        <v>832</v>
      </c>
      <c r="C24" s="574">
        <v>4</v>
      </c>
      <c r="D24" s="575">
        <v>9118967</v>
      </c>
      <c r="E24" s="575">
        <v>410961429.44929969</v>
      </c>
      <c r="F24" s="575"/>
      <c r="G24" s="575">
        <v>205480714.72464985</v>
      </c>
      <c r="H24" s="575"/>
      <c r="I24" s="575"/>
      <c r="J24" s="575">
        <v>28154809.469483268</v>
      </c>
      <c r="K24" s="575">
        <v>19149829.922563516</v>
      </c>
      <c r="L24" s="575"/>
      <c r="M24" s="575">
        <v>61099846.938982785</v>
      </c>
      <c r="N24" s="575">
        <v>29327926.530711737</v>
      </c>
      <c r="O24" s="575"/>
      <c r="P24" s="576">
        <f t="shared" si="7"/>
        <v>754174557.0356909</v>
      </c>
      <c r="Q24" s="575"/>
      <c r="R24" s="575"/>
      <c r="S24" s="575"/>
      <c r="T24" s="575"/>
      <c r="U24" s="575"/>
      <c r="V24" s="577">
        <f t="shared" si="8"/>
        <v>754174557.0356909</v>
      </c>
      <c r="W24" s="575">
        <v>43014292.245043881</v>
      </c>
      <c r="X24" s="575">
        <v>31214592</v>
      </c>
      <c r="Y24" s="575">
        <v>2431724.4346112404</v>
      </c>
      <c r="Z24" s="576">
        <f t="shared" si="9"/>
        <v>76660608.67965512</v>
      </c>
      <c r="AA24" s="575"/>
      <c r="AB24" s="575"/>
      <c r="AC24" s="575"/>
      <c r="AD24" s="575"/>
      <c r="AE24" s="576">
        <f t="shared" si="10"/>
        <v>0</v>
      </c>
      <c r="AF24" s="577">
        <f t="shared" si="5"/>
        <v>76660608.67965512</v>
      </c>
      <c r="AG24" s="579">
        <v>82057100</v>
      </c>
      <c r="AH24" s="579">
        <v>58123800</v>
      </c>
      <c r="AI24" s="579">
        <v>69467203.437282547</v>
      </c>
      <c r="AJ24" s="579">
        <v>30692100</v>
      </c>
      <c r="AK24" s="579">
        <v>3569500</v>
      </c>
      <c r="AL24" s="579">
        <v>23019100</v>
      </c>
      <c r="AM24" s="579">
        <v>15346100</v>
      </c>
      <c r="AN24" s="579"/>
      <c r="AO24" s="575"/>
      <c r="AP24" s="575"/>
      <c r="AQ24" s="580">
        <f t="shared" si="11"/>
        <v>282274903.43728256</v>
      </c>
      <c r="AR24" s="579">
        <v>5203000</v>
      </c>
      <c r="AS24" s="579"/>
      <c r="AT24" s="581">
        <f t="shared" si="12"/>
        <v>5203000</v>
      </c>
      <c r="AU24" s="582">
        <f t="shared" ref="AU24:AU33" si="13">V24+AF24+AQ24</f>
        <v>1113110069.1526284</v>
      </c>
      <c r="AW24" s="548"/>
      <c r="BB24" s="539"/>
      <c r="BC24" s="539"/>
      <c r="BD24" s="539"/>
      <c r="BE24" s="539"/>
      <c r="BF24" s="539"/>
      <c r="BG24" s="539"/>
      <c r="BH24" s="539"/>
      <c r="BI24" s="539"/>
    </row>
    <row r="25" spans="1:61">
      <c r="A25" s="583" t="s">
        <v>833</v>
      </c>
      <c r="B25" s="574" t="s">
        <v>832</v>
      </c>
      <c r="C25" s="574">
        <v>3</v>
      </c>
      <c r="D25" s="575">
        <v>9118967</v>
      </c>
      <c r="E25" s="575">
        <v>308221072.08697474</v>
      </c>
      <c r="F25" s="575"/>
      <c r="G25" s="575"/>
      <c r="H25" s="575"/>
      <c r="I25" s="575"/>
      <c r="J25" s="575">
        <v>14077404.734741634</v>
      </c>
      <c r="K25" s="575">
        <v>9574914.9612817578</v>
      </c>
      <c r="L25" s="575"/>
      <c r="M25" s="575">
        <v>30549923.469491392</v>
      </c>
      <c r="N25" s="575">
        <v>14663963.265355866</v>
      </c>
      <c r="O25" s="575"/>
      <c r="P25" s="576">
        <f t="shared" si="7"/>
        <v>377087278.51784545</v>
      </c>
      <c r="Q25" s="575"/>
      <c r="R25" s="575"/>
      <c r="S25" s="575"/>
      <c r="T25" s="575"/>
      <c r="U25" s="575"/>
      <c r="V25" s="577">
        <f t="shared" si="8"/>
        <v>377087278.51784545</v>
      </c>
      <c r="W25" s="575">
        <v>21507146.122521941</v>
      </c>
      <c r="X25" s="575"/>
      <c r="Y25" s="575">
        <v>1823793.3259584303</v>
      </c>
      <c r="Z25" s="576">
        <f t="shared" si="9"/>
        <v>23330939.448480371</v>
      </c>
      <c r="AA25" s="575">
        <v>164141399.33625871</v>
      </c>
      <c r="AB25" s="575"/>
      <c r="AC25" s="575"/>
      <c r="AD25" s="575"/>
      <c r="AE25" s="576">
        <f t="shared" si="10"/>
        <v>164141399.33625871</v>
      </c>
      <c r="AF25" s="577">
        <f t="shared" si="5"/>
        <v>187472338.78473908</v>
      </c>
      <c r="AG25" s="579">
        <v>40716400</v>
      </c>
      <c r="AH25" s="579">
        <v>28840800</v>
      </c>
      <c r="AI25" s="579">
        <v>33216202.052035302</v>
      </c>
      <c r="AJ25" s="579">
        <v>14721800</v>
      </c>
      <c r="AK25" s="579">
        <v>1771200</v>
      </c>
      <c r="AL25" s="579">
        <v>11041300</v>
      </c>
      <c r="AM25" s="579">
        <v>7360900</v>
      </c>
      <c r="AN25" s="579"/>
      <c r="AO25" s="575"/>
      <c r="AP25" s="575"/>
      <c r="AQ25" s="580">
        <f t="shared" si="11"/>
        <v>137668602.0520353</v>
      </c>
      <c r="AR25" s="579"/>
      <c r="AS25" s="579"/>
      <c r="AT25" s="581">
        <f t="shared" si="12"/>
        <v>0</v>
      </c>
      <c r="AU25" s="582">
        <f t="shared" si="13"/>
        <v>702228219.35461986</v>
      </c>
      <c r="AW25" s="548"/>
      <c r="BB25" s="539"/>
      <c r="BC25" s="539"/>
      <c r="BD25" s="539"/>
      <c r="BE25" s="539"/>
      <c r="BF25" s="539"/>
      <c r="BG25" s="539"/>
      <c r="BH25" s="539"/>
      <c r="BI25" s="539"/>
    </row>
    <row r="26" spans="1:61">
      <c r="A26" s="583" t="s">
        <v>834</v>
      </c>
      <c r="B26" s="574" t="s">
        <v>835</v>
      </c>
      <c r="C26" s="574">
        <v>1</v>
      </c>
      <c r="D26" s="575">
        <v>8935142</v>
      </c>
      <c r="E26" s="575">
        <v>100669261.84034304</v>
      </c>
      <c r="F26" s="575"/>
      <c r="G26" s="575">
        <v>50334630.920171522</v>
      </c>
      <c r="H26" s="575"/>
      <c r="I26" s="575"/>
      <c r="J26" s="575">
        <v>6896812.4097350398</v>
      </c>
      <c r="K26" s="575">
        <v>4690949.3313177591</v>
      </c>
      <c r="L26" s="575"/>
      <c r="M26" s="575">
        <v>14967040.8197375</v>
      </c>
      <c r="N26" s="575">
        <v>7184179.5934739998</v>
      </c>
      <c r="O26" s="575"/>
      <c r="P26" s="576">
        <f t="shared" si="7"/>
        <v>184742874.91477886</v>
      </c>
      <c r="Q26" s="575"/>
      <c r="R26" s="575"/>
      <c r="S26" s="575"/>
      <c r="T26" s="575"/>
      <c r="U26" s="575"/>
      <c r="V26" s="577">
        <f t="shared" si="8"/>
        <v>184742874.91477886</v>
      </c>
      <c r="W26" s="575">
        <v>10536796.7370952</v>
      </c>
      <c r="X26" s="575"/>
      <c r="Y26" s="575">
        <v>595676.10556416004</v>
      </c>
      <c r="Z26" s="576">
        <f t="shared" si="9"/>
        <v>11132472.84265936</v>
      </c>
      <c r="AA26" s="575"/>
      <c r="AB26" s="575"/>
      <c r="AC26" s="575"/>
      <c r="AD26" s="575"/>
      <c r="AE26" s="576">
        <f t="shared" si="10"/>
        <v>0</v>
      </c>
      <c r="AF26" s="577">
        <f t="shared" si="5"/>
        <v>11132472.84265936</v>
      </c>
      <c r="AG26" s="579">
        <v>19947800</v>
      </c>
      <c r="AH26" s="579">
        <v>14129700</v>
      </c>
      <c r="AI26" s="579">
        <v>16273305.970338574</v>
      </c>
      <c r="AJ26" s="579">
        <v>7212500</v>
      </c>
      <c r="AK26" s="579">
        <v>867700</v>
      </c>
      <c r="AL26" s="579">
        <v>5409400</v>
      </c>
      <c r="AM26" s="579">
        <v>3606300</v>
      </c>
      <c r="AN26" s="579"/>
      <c r="AO26" s="575"/>
      <c r="AP26" s="575"/>
      <c r="AQ26" s="580">
        <f t="shared" si="11"/>
        <v>67446705.970338583</v>
      </c>
      <c r="AR26" s="579"/>
      <c r="AS26" s="579"/>
      <c r="AT26" s="581">
        <f t="shared" si="12"/>
        <v>0</v>
      </c>
      <c r="AU26" s="582">
        <f t="shared" si="13"/>
        <v>263322053.7277768</v>
      </c>
      <c r="AW26" s="548"/>
      <c r="BB26" s="539"/>
      <c r="BC26" s="539"/>
      <c r="BD26" s="539"/>
      <c r="BE26" s="539"/>
      <c r="BF26" s="539"/>
      <c r="BG26" s="539"/>
      <c r="BH26" s="539"/>
      <c r="BI26" s="539"/>
    </row>
    <row r="27" spans="1:61">
      <c r="A27" s="583" t="s">
        <v>836</v>
      </c>
      <c r="B27" s="574" t="s">
        <v>835</v>
      </c>
      <c r="C27" s="574">
        <v>4</v>
      </c>
      <c r="D27" s="575">
        <v>8935142</v>
      </c>
      <c r="E27" s="575">
        <v>402677056.43951887</v>
      </c>
      <c r="F27" s="575"/>
      <c r="G27" s="575"/>
      <c r="H27" s="575"/>
      <c r="I27" s="575"/>
      <c r="J27" s="575">
        <v>18391500.173920333</v>
      </c>
      <c r="K27" s="575">
        <v>12509198.498860793</v>
      </c>
      <c r="L27" s="575"/>
      <c r="M27" s="575">
        <v>39912109.752431273</v>
      </c>
      <c r="N27" s="575">
        <v>19157812.681167014</v>
      </c>
      <c r="O27" s="575"/>
      <c r="P27" s="576">
        <f t="shared" si="7"/>
        <v>492647677.54589826</v>
      </c>
      <c r="Q27" s="575"/>
      <c r="R27" s="575"/>
      <c r="S27" s="575"/>
      <c r="T27" s="575"/>
      <c r="U27" s="575"/>
      <c r="V27" s="577">
        <f t="shared" si="8"/>
        <v>492647677.54589826</v>
      </c>
      <c r="W27" s="575">
        <v>28098125.26571162</v>
      </c>
      <c r="X27" s="575"/>
      <c r="Y27" s="575">
        <v>2382704.4759734846</v>
      </c>
      <c r="Z27" s="576">
        <f t="shared" si="9"/>
        <v>30480829.741685104</v>
      </c>
      <c r="AA27" s="575">
        <v>214443402.83761358</v>
      </c>
      <c r="AB27" s="575"/>
      <c r="AC27" s="575"/>
      <c r="AD27" s="575"/>
      <c r="AE27" s="576">
        <f t="shared" si="10"/>
        <v>214443402.83761358</v>
      </c>
      <c r="AF27" s="577">
        <f t="shared" si="5"/>
        <v>244924232.57929868</v>
      </c>
      <c r="AG27" s="579">
        <v>53943300</v>
      </c>
      <c r="AH27" s="579">
        <v>38209800</v>
      </c>
      <c r="AI27" s="579">
        <v>43915733.599210866</v>
      </c>
      <c r="AJ27" s="579">
        <v>19233300</v>
      </c>
      <c r="AK27" s="579">
        <v>2346500</v>
      </c>
      <c r="AL27" s="579">
        <v>14425000</v>
      </c>
      <c r="AM27" s="579">
        <v>9616700</v>
      </c>
      <c r="AN27" s="579"/>
      <c r="AO27" s="575"/>
      <c r="AP27" s="575"/>
      <c r="AQ27" s="580">
        <f t="shared" si="11"/>
        <v>181690333.59921086</v>
      </c>
      <c r="AR27" s="579">
        <v>6243000</v>
      </c>
      <c r="AS27" s="579"/>
      <c r="AT27" s="581">
        <f t="shared" si="12"/>
        <v>6243000</v>
      </c>
      <c r="AU27" s="582">
        <f t="shared" si="13"/>
        <v>919262243.72440779</v>
      </c>
      <c r="AW27" s="548"/>
      <c r="BB27" s="539"/>
      <c r="BC27" s="539"/>
      <c r="BD27" s="539"/>
      <c r="BE27" s="539"/>
      <c r="BF27" s="539"/>
      <c r="BG27" s="539"/>
      <c r="BH27" s="539"/>
      <c r="BI27" s="539"/>
    </row>
    <row r="28" spans="1:61">
      <c r="A28" s="583" t="s">
        <v>837</v>
      </c>
      <c r="B28" s="574" t="s">
        <v>838</v>
      </c>
      <c r="C28" s="574">
        <v>1</v>
      </c>
      <c r="D28" s="575">
        <v>7720631</v>
      </c>
      <c r="E28" s="575">
        <v>86985781.049462393</v>
      </c>
      <c r="F28" s="575"/>
      <c r="G28" s="575">
        <v>43492890.524731196</v>
      </c>
      <c r="H28" s="575"/>
      <c r="I28" s="575"/>
      <c r="J28" s="575">
        <v>5959362.4036290348</v>
      </c>
      <c r="K28" s="575">
        <v>4053331.5133995041</v>
      </c>
      <c r="L28" s="575"/>
      <c r="M28" s="575">
        <v>12932644.10509773</v>
      </c>
      <c r="N28" s="575">
        <v>6207669.17044691</v>
      </c>
      <c r="O28" s="575"/>
      <c r="P28" s="576">
        <f t="shared" si="7"/>
        <v>159631678.76676679</v>
      </c>
      <c r="Q28" s="575"/>
      <c r="R28" s="575"/>
      <c r="S28" s="575"/>
      <c r="T28" s="575"/>
      <c r="U28" s="575"/>
      <c r="V28" s="577">
        <f t="shared" si="8"/>
        <v>159631678.76676679</v>
      </c>
      <c r="W28" s="575">
        <v>9104581.449988801</v>
      </c>
      <c r="X28" s="575">
        <v>36417024</v>
      </c>
      <c r="Y28" s="575">
        <v>514708.76360628632</v>
      </c>
      <c r="Z28" s="576">
        <f t="shared" si="9"/>
        <v>46036314.213595085</v>
      </c>
      <c r="AA28" s="575"/>
      <c r="AB28" s="575"/>
      <c r="AC28" s="575"/>
      <c r="AD28" s="575"/>
      <c r="AE28" s="576">
        <f t="shared" si="10"/>
        <v>0</v>
      </c>
      <c r="AF28" s="577">
        <f t="shared" si="5"/>
        <v>46036314.213595085</v>
      </c>
      <c r="AG28" s="579">
        <v>17236400</v>
      </c>
      <c r="AH28" s="579">
        <v>12209100</v>
      </c>
      <c r="AI28" s="579">
        <v>17096107.017379124</v>
      </c>
      <c r="AJ28" s="579">
        <v>7688800</v>
      </c>
      <c r="AK28" s="579">
        <v>749800</v>
      </c>
      <c r="AL28" s="579">
        <v>5766600</v>
      </c>
      <c r="AM28" s="579">
        <v>3844400</v>
      </c>
      <c r="AN28" s="579"/>
      <c r="AO28" s="575"/>
      <c r="AP28" s="575"/>
      <c r="AQ28" s="580">
        <f t="shared" si="11"/>
        <v>64591207.01737912</v>
      </c>
      <c r="AR28" s="579"/>
      <c r="AS28" s="579"/>
      <c r="AT28" s="581">
        <f t="shared" si="12"/>
        <v>0</v>
      </c>
      <c r="AU28" s="582">
        <f t="shared" si="13"/>
        <v>270259199.99774098</v>
      </c>
      <c r="AW28" s="548"/>
      <c r="BB28" s="539"/>
      <c r="BC28" s="539"/>
      <c r="BD28" s="539"/>
      <c r="BE28" s="539"/>
      <c r="BF28" s="539"/>
      <c r="BG28" s="539"/>
      <c r="BH28" s="539"/>
      <c r="BI28" s="539"/>
    </row>
    <row r="29" spans="1:61">
      <c r="A29" s="583" t="s">
        <v>839</v>
      </c>
      <c r="B29" s="574" t="s">
        <v>838</v>
      </c>
      <c r="C29" s="574">
        <v>1</v>
      </c>
      <c r="D29" s="575">
        <v>7720631</v>
      </c>
      <c r="E29" s="575">
        <v>86985781.049462393</v>
      </c>
      <c r="F29" s="575"/>
      <c r="G29" s="575"/>
      <c r="H29" s="575"/>
      <c r="I29" s="575"/>
      <c r="J29" s="575">
        <v>3972908.2690860229</v>
      </c>
      <c r="K29" s="575">
        <v>2702221.0089330031</v>
      </c>
      <c r="L29" s="575"/>
      <c r="M29" s="575">
        <v>8621762.7367318198</v>
      </c>
      <c r="N29" s="575">
        <v>4138446.1136312727</v>
      </c>
      <c r="O29" s="575"/>
      <c r="P29" s="576">
        <f t="shared" si="7"/>
        <v>106421119.17784452</v>
      </c>
      <c r="Q29" s="575"/>
      <c r="R29" s="575"/>
      <c r="S29" s="575"/>
      <c r="T29" s="575"/>
      <c r="U29" s="575"/>
      <c r="V29" s="577">
        <f t="shared" si="8"/>
        <v>106421119.17784452</v>
      </c>
      <c r="W29" s="575">
        <v>6069720.9666592004</v>
      </c>
      <c r="X29" s="575"/>
      <c r="Y29" s="575">
        <v>514708.76360628632</v>
      </c>
      <c r="Z29" s="576">
        <f t="shared" si="9"/>
        <v>6584429.730265487</v>
      </c>
      <c r="AA29" s="575">
        <v>46323788.724565767</v>
      </c>
      <c r="AB29" s="575"/>
      <c r="AC29" s="575"/>
      <c r="AD29" s="575"/>
      <c r="AE29" s="576">
        <f t="shared" si="10"/>
        <v>46323788.724565767</v>
      </c>
      <c r="AF29" s="577">
        <f t="shared" si="5"/>
        <v>52908218.454831257</v>
      </c>
      <c r="AG29" s="579">
        <v>11490900</v>
      </c>
      <c r="AH29" s="579">
        <v>8139400</v>
      </c>
      <c r="AI29" s="579">
        <v>9374236.6783336755</v>
      </c>
      <c r="AJ29" s="579">
        <v>4154800</v>
      </c>
      <c r="AK29" s="579">
        <v>499900</v>
      </c>
      <c r="AL29" s="579">
        <v>3116100</v>
      </c>
      <c r="AM29" s="579">
        <v>2077400</v>
      </c>
      <c r="AN29" s="579"/>
      <c r="AO29" s="575"/>
      <c r="AP29" s="575"/>
      <c r="AQ29" s="580">
        <f t="shared" si="11"/>
        <v>38852736.678333677</v>
      </c>
      <c r="AR29" s="579"/>
      <c r="AS29" s="579"/>
      <c r="AT29" s="581">
        <f t="shared" si="12"/>
        <v>0</v>
      </c>
      <c r="AU29" s="582">
        <f t="shared" si="13"/>
        <v>198182074.31100944</v>
      </c>
      <c r="AW29" s="548"/>
      <c r="BB29" s="539"/>
      <c r="BC29" s="539"/>
      <c r="BD29" s="539"/>
      <c r="BE29" s="539"/>
      <c r="BF29" s="539"/>
      <c r="BG29" s="539"/>
      <c r="BH29" s="539"/>
      <c r="BI29" s="539"/>
    </row>
    <row r="30" spans="1:61">
      <c r="A30" s="583" t="s">
        <v>840</v>
      </c>
      <c r="B30" s="574" t="s">
        <v>841</v>
      </c>
      <c r="C30" s="574">
        <v>2</v>
      </c>
      <c r="D30" s="575">
        <v>6722979</v>
      </c>
      <c r="E30" s="575">
        <v>151491117.62690642</v>
      </c>
      <c r="F30" s="575"/>
      <c r="G30" s="575">
        <v>75745558.813453212</v>
      </c>
      <c r="H30" s="575"/>
      <c r="I30" s="575"/>
      <c r="J30" s="575">
        <v>10378598.202804888</v>
      </c>
      <c r="K30" s="575">
        <v>7059127.5225555506</v>
      </c>
      <c r="L30" s="575"/>
      <c r="M30" s="575">
        <v>22522999.572059218</v>
      </c>
      <c r="N30" s="575">
        <v>10811039.794588424</v>
      </c>
      <c r="O30" s="575"/>
      <c r="P30" s="576">
        <f t="shared" si="7"/>
        <v>278008441.53236777</v>
      </c>
      <c r="Q30" s="575"/>
      <c r="R30" s="575"/>
      <c r="S30" s="575"/>
      <c r="T30" s="575"/>
      <c r="U30" s="575"/>
      <c r="V30" s="577">
        <f t="shared" si="8"/>
        <v>278008441.53236777</v>
      </c>
      <c r="W30" s="575">
        <v>15856191.698729688</v>
      </c>
      <c r="X30" s="575"/>
      <c r="Y30" s="575">
        <v>896397.14572133985</v>
      </c>
      <c r="Z30" s="576">
        <f t="shared" si="9"/>
        <v>16752588.844451029</v>
      </c>
      <c r="AA30" s="575"/>
      <c r="AB30" s="575"/>
      <c r="AC30" s="575"/>
      <c r="AD30" s="575"/>
      <c r="AE30" s="576">
        <f t="shared" si="10"/>
        <v>0</v>
      </c>
      <c r="AF30" s="577">
        <f t="shared" si="5"/>
        <v>16752588.844451029</v>
      </c>
      <c r="AG30" s="579">
        <v>31017100</v>
      </c>
      <c r="AH30" s="579">
        <v>21970500</v>
      </c>
      <c r="AI30" s="579">
        <v>25182386.118250828</v>
      </c>
      <c r="AJ30" s="579">
        <v>10853700</v>
      </c>
      <c r="AK30" s="579">
        <v>1349200</v>
      </c>
      <c r="AL30" s="579">
        <v>8140200</v>
      </c>
      <c r="AM30" s="579">
        <v>5426800</v>
      </c>
      <c r="AN30" s="579"/>
      <c r="AO30" s="575"/>
      <c r="AP30" s="575"/>
      <c r="AQ30" s="580">
        <f t="shared" si="11"/>
        <v>103939886.11825083</v>
      </c>
      <c r="AR30" s="579">
        <v>8324000</v>
      </c>
      <c r="AS30" s="579"/>
      <c r="AT30" s="581">
        <f t="shared" si="12"/>
        <v>8324000</v>
      </c>
      <c r="AU30" s="582">
        <f t="shared" si="13"/>
        <v>398700916.49506962</v>
      </c>
      <c r="AW30" s="548"/>
      <c r="BB30" s="539"/>
      <c r="BC30" s="539"/>
      <c r="BD30" s="539"/>
      <c r="BE30" s="539"/>
      <c r="BF30" s="539"/>
      <c r="BG30" s="539"/>
      <c r="BH30" s="539"/>
      <c r="BI30" s="539"/>
    </row>
    <row r="31" spans="1:61">
      <c r="A31" s="583" t="s">
        <v>842</v>
      </c>
      <c r="B31" s="574" t="s">
        <v>841</v>
      </c>
      <c r="C31" s="574">
        <v>4</v>
      </c>
      <c r="D31" s="575">
        <v>6722979</v>
      </c>
      <c r="E31" s="575">
        <v>302982235.25381285</v>
      </c>
      <c r="F31" s="575"/>
      <c r="G31" s="575"/>
      <c r="H31" s="575"/>
      <c r="I31" s="575"/>
      <c r="J31" s="575">
        <v>13838130.937073182</v>
      </c>
      <c r="K31" s="575">
        <v>9412170.0300740674</v>
      </c>
      <c r="L31" s="575"/>
      <c r="M31" s="575">
        <v>30030666.096078955</v>
      </c>
      <c r="N31" s="575">
        <v>14414719.726117898</v>
      </c>
      <c r="O31" s="575"/>
      <c r="P31" s="576">
        <f t="shared" si="7"/>
        <v>370677922.04315692</v>
      </c>
      <c r="Q31" s="575"/>
      <c r="R31" s="575"/>
      <c r="S31" s="575"/>
      <c r="T31" s="575"/>
      <c r="U31" s="575"/>
      <c r="V31" s="577">
        <f t="shared" si="8"/>
        <v>370677922.04315692</v>
      </c>
      <c r="W31" s="575">
        <v>21141588.931639582</v>
      </c>
      <c r="X31" s="575">
        <v>13526323.200000001</v>
      </c>
      <c r="Y31" s="575">
        <v>1792794.2914426797</v>
      </c>
      <c r="Z31" s="576">
        <f t="shared" si="9"/>
        <v>36460706.423082262</v>
      </c>
      <c r="AA31" s="575">
        <v>161351486.22984117</v>
      </c>
      <c r="AB31" s="575"/>
      <c r="AC31" s="575"/>
      <c r="AD31" s="575"/>
      <c r="AE31" s="576">
        <f t="shared" si="10"/>
        <v>161351486.22984117</v>
      </c>
      <c r="AF31" s="577">
        <f t="shared" si="5"/>
        <v>197812192.65292343</v>
      </c>
      <c r="AG31" s="579">
        <v>40024300</v>
      </c>
      <c r="AH31" s="579">
        <v>28350600</v>
      </c>
      <c r="AI31" s="579">
        <v>33778819.513215229</v>
      </c>
      <c r="AJ31" s="579">
        <v>15012600</v>
      </c>
      <c r="AK31" s="579">
        <v>1741100</v>
      </c>
      <c r="AL31" s="579">
        <v>11259500</v>
      </c>
      <c r="AM31" s="579">
        <v>7506300</v>
      </c>
      <c r="AN31" s="579"/>
      <c r="AO31" s="575"/>
      <c r="AP31" s="575"/>
      <c r="AQ31" s="580">
        <f t="shared" si="11"/>
        <v>137673219.51321524</v>
      </c>
      <c r="AR31" s="579"/>
      <c r="AS31" s="579"/>
      <c r="AT31" s="581">
        <f t="shared" si="12"/>
        <v>0</v>
      </c>
      <c r="AU31" s="582">
        <f t="shared" si="13"/>
        <v>706163334.20929551</v>
      </c>
      <c r="AW31" s="548"/>
      <c r="BB31" s="539"/>
      <c r="BC31" s="539"/>
      <c r="BD31" s="539"/>
      <c r="BE31" s="539"/>
      <c r="BF31" s="539"/>
      <c r="BG31" s="539"/>
      <c r="BH31" s="539"/>
      <c r="BI31" s="539"/>
    </row>
    <row r="32" spans="1:61">
      <c r="A32" s="583" t="s">
        <v>843</v>
      </c>
      <c r="B32" s="574" t="s">
        <v>844</v>
      </c>
      <c r="C32" s="574">
        <v>1</v>
      </c>
      <c r="D32" s="575">
        <v>5845581</v>
      </c>
      <c r="E32" s="575">
        <v>65860219.534786567</v>
      </c>
      <c r="F32" s="575"/>
      <c r="G32" s="575">
        <v>32930109.767393284</v>
      </c>
      <c r="H32" s="575"/>
      <c r="I32" s="575"/>
      <c r="J32" s="575">
        <v>4512058.3094745604</v>
      </c>
      <c r="K32" s="575">
        <v>3068930.3481446402</v>
      </c>
      <c r="L32" s="575"/>
      <c r="M32" s="575">
        <v>9791793.2063250002</v>
      </c>
      <c r="N32" s="575">
        <v>4700060.7390360003</v>
      </c>
      <c r="O32" s="575"/>
      <c r="P32" s="576">
        <f t="shared" si="7"/>
        <v>120863171.90516002</v>
      </c>
      <c r="Q32" s="575"/>
      <c r="R32" s="575"/>
      <c r="S32" s="575"/>
      <c r="T32" s="575"/>
      <c r="U32" s="575">
        <f t="shared" ref="U32:U33" si="14">SUM(Q32:T32)</f>
        <v>0</v>
      </c>
      <c r="V32" s="577">
        <f t="shared" si="8"/>
        <v>120863171.90516002</v>
      </c>
      <c r="W32" s="575">
        <v>6893422.4172528004</v>
      </c>
      <c r="X32" s="575"/>
      <c r="Y32" s="575">
        <v>389705.44103424001</v>
      </c>
      <c r="Z32" s="576">
        <f t="shared" si="9"/>
        <v>7283127.8582870401</v>
      </c>
      <c r="AA32" s="575"/>
      <c r="AB32" s="575"/>
      <c r="AC32" s="575"/>
      <c r="AD32" s="575"/>
      <c r="AE32" s="576">
        <f t="shared" si="10"/>
        <v>0</v>
      </c>
      <c r="AF32" s="577">
        <f t="shared" si="5"/>
        <v>7283127.8582870401</v>
      </c>
      <c r="AG32" s="579">
        <v>13050300</v>
      </c>
      <c r="AH32" s="579">
        <v>9244000</v>
      </c>
      <c r="AI32" s="579">
        <v>10646382.859775214</v>
      </c>
      <c r="AJ32" s="579">
        <v>4718600</v>
      </c>
      <c r="AK32" s="579">
        <v>567700</v>
      </c>
      <c r="AL32" s="579">
        <v>3538900</v>
      </c>
      <c r="AM32" s="579">
        <v>2359300</v>
      </c>
      <c r="AN32" s="579"/>
      <c r="AO32" s="575"/>
      <c r="AP32" s="575"/>
      <c r="AQ32" s="580">
        <f t="shared" si="11"/>
        <v>44125182.859775215</v>
      </c>
      <c r="AR32" s="579"/>
      <c r="AS32" s="579"/>
      <c r="AT32" s="581">
        <f t="shared" si="12"/>
        <v>0</v>
      </c>
      <c r="AU32" s="582">
        <f t="shared" si="13"/>
        <v>172271482.62322229</v>
      </c>
      <c r="AW32" s="548"/>
      <c r="BB32" s="539"/>
      <c r="BC32" s="539"/>
      <c r="BD32" s="539"/>
      <c r="BE32" s="539"/>
      <c r="BF32" s="539"/>
      <c r="BG32" s="539"/>
      <c r="BH32" s="539"/>
      <c r="BI32" s="539"/>
    </row>
    <row r="33" spans="1:61" ht="12" thickBot="1">
      <c r="A33" s="583" t="s">
        <v>845</v>
      </c>
      <c r="B33" s="574" t="s">
        <v>844</v>
      </c>
      <c r="C33" s="574">
        <v>1</v>
      </c>
      <c r="D33" s="575">
        <v>5845581</v>
      </c>
      <c r="E33" s="575">
        <v>65860215.820999265</v>
      </c>
      <c r="F33" s="575"/>
      <c r="G33" s="575"/>
      <c r="H33" s="575"/>
      <c r="I33" s="575"/>
      <c r="J33" s="575">
        <v>3008038.7033629478</v>
      </c>
      <c r="K33" s="575">
        <v>2045953.4500606279</v>
      </c>
      <c r="L33" s="575"/>
      <c r="M33" s="575">
        <v>6527861.7694508405</v>
      </c>
      <c r="N33" s="575">
        <v>3133373.6493364037</v>
      </c>
      <c r="O33" s="575"/>
      <c r="P33" s="576">
        <f t="shared" ref="P33" si="15">SUM(E33:O33)</f>
        <v>80575443.393210068</v>
      </c>
      <c r="Q33" s="575"/>
      <c r="R33" s="575"/>
      <c r="S33" s="575"/>
      <c r="T33" s="575"/>
      <c r="U33" s="575">
        <f t="shared" si="14"/>
        <v>0</v>
      </c>
      <c r="V33" s="577">
        <f t="shared" si="8"/>
        <v>80575443.393210068</v>
      </c>
      <c r="W33" s="575">
        <v>4595614.6856933925</v>
      </c>
      <c r="X33" s="575"/>
      <c r="Y33" s="575">
        <v>389705.41905916727</v>
      </c>
      <c r="Z33" s="576">
        <f t="shared" si="9"/>
        <v>4985320.1047525601</v>
      </c>
      <c r="AA33" s="575">
        <v>35073487.71532505</v>
      </c>
      <c r="AB33" s="575"/>
      <c r="AC33" s="575"/>
      <c r="AD33" s="575"/>
      <c r="AE33" s="576">
        <f t="shared" si="10"/>
        <v>35073487.71532505</v>
      </c>
      <c r="AF33" s="577">
        <f t="shared" si="5"/>
        <v>40058807.820077613</v>
      </c>
      <c r="AG33" s="579">
        <v>8700200</v>
      </c>
      <c r="AH33" s="579">
        <v>6162700</v>
      </c>
      <c r="AI33" s="579">
        <v>7097588.1729580518</v>
      </c>
      <c r="AJ33" s="579">
        <v>3145700</v>
      </c>
      <c r="AK33" s="579">
        <v>378500</v>
      </c>
      <c r="AL33" s="579">
        <v>2359300</v>
      </c>
      <c r="AM33" s="579">
        <v>1572900</v>
      </c>
      <c r="AN33" s="579"/>
      <c r="AO33" s="575"/>
      <c r="AP33" s="575"/>
      <c r="AQ33" s="580">
        <f t="shared" si="11"/>
        <v>29416888.172958054</v>
      </c>
      <c r="AR33" s="579"/>
      <c r="AS33" s="579"/>
      <c r="AT33" s="581">
        <f t="shared" si="12"/>
        <v>0</v>
      </c>
      <c r="AU33" s="582">
        <f t="shared" si="13"/>
        <v>150051139.38624573</v>
      </c>
      <c r="AW33" s="548"/>
      <c r="BB33" s="539"/>
      <c r="BC33" s="539"/>
      <c r="BD33" s="539"/>
      <c r="BE33" s="539"/>
      <c r="BF33" s="539"/>
      <c r="BG33" s="539"/>
      <c r="BH33" s="539"/>
      <c r="BI33" s="539"/>
    </row>
    <row r="34" spans="1:61" ht="12.75" hidden="1" thickTop="1" thickBot="1">
      <c r="A34" s="567" t="s">
        <v>846</v>
      </c>
      <c r="B34" s="568"/>
      <c r="C34" s="569">
        <f>SUM(C35:C41)</f>
        <v>0</v>
      </c>
      <c r="D34" s="570">
        <f>SUM(D35:D41)</f>
        <v>0</v>
      </c>
      <c r="E34" s="570">
        <f>SUM(E35:E41)</f>
        <v>0</v>
      </c>
      <c r="F34" s="570">
        <f t="shared" ref="F34:O34" si="16">SUM(F35:F41)</f>
        <v>0</v>
      </c>
      <c r="G34" s="570">
        <f t="shared" si="16"/>
        <v>0</v>
      </c>
      <c r="H34" s="570">
        <f t="shared" si="16"/>
        <v>0</v>
      </c>
      <c r="I34" s="570">
        <f>SUM(I35:I41)</f>
        <v>0</v>
      </c>
      <c r="J34" s="570">
        <f t="shared" si="16"/>
        <v>0</v>
      </c>
      <c r="K34" s="570">
        <f t="shared" si="16"/>
        <v>0</v>
      </c>
      <c r="L34" s="570">
        <f t="shared" si="16"/>
        <v>0</v>
      </c>
      <c r="M34" s="570">
        <f t="shared" si="16"/>
        <v>0</v>
      </c>
      <c r="N34" s="570">
        <f t="shared" si="16"/>
        <v>0</v>
      </c>
      <c r="O34" s="570">
        <f t="shared" si="16"/>
        <v>0</v>
      </c>
      <c r="P34" s="570">
        <f>SUM(P35:P41)</f>
        <v>0</v>
      </c>
      <c r="Q34" s="570">
        <f t="shared" ref="Q34:T34" si="17">SUM(Q35:Q41)</f>
        <v>0</v>
      </c>
      <c r="R34" s="570">
        <f t="shared" si="17"/>
        <v>0</v>
      </c>
      <c r="S34" s="570">
        <f t="shared" si="17"/>
        <v>0</v>
      </c>
      <c r="T34" s="570">
        <f t="shared" si="17"/>
        <v>0</v>
      </c>
      <c r="U34" s="570">
        <f>SUM(U35:U41)</f>
        <v>0</v>
      </c>
      <c r="V34" s="570">
        <f>SUM(V35:V41)</f>
        <v>0</v>
      </c>
      <c r="W34" s="570">
        <f t="shared" ref="W34:Y34" si="18">SUM(W35:W41)</f>
        <v>0</v>
      </c>
      <c r="X34" s="570">
        <f t="shared" si="18"/>
        <v>0</v>
      </c>
      <c r="Y34" s="570">
        <f t="shared" si="18"/>
        <v>0</v>
      </c>
      <c r="Z34" s="570">
        <f>SUM(Z35:Z41)</f>
        <v>0</v>
      </c>
      <c r="AA34" s="570">
        <f t="shared" ref="AA34:AD34" si="19">SUM(AA35:AA41)</f>
        <v>0</v>
      </c>
      <c r="AB34" s="570">
        <f t="shared" si="19"/>
        <v>0</v>
      </c>
      <c r="AC34" s="570">
        <f t="shared" si="19"/>
        <v>0</v>
      </c>
      <c r="AD34" s="570">
        <f t="shared" si="19"/>
        <v>0</v>
      </c>
      <c r="AE34" s="570">
        <f>SUM(AE35:AE41)</f>
        <v>0</v>
      </c>
      <c r="AF34" s="570">
        <f>SUM(AF35:AF41)</f>
        <v>0</v>
      </c>
      <c r="AG34" s="570">
        <f t="shared" ref="AG34:AP34" si="20">SUM(AG35:AG41)</f>
        <v>0</v>
      </c>
      <c r="AH34" s="570">
        <f t="shared" si="20"/>
        <v>0</v>
      </c>
      <c r="AI34" s="570">
        <f t="shared" si="20"/>
        <v>0</v>
      </c>
      <c r="AJ34" s="570">
        <f t="shared" si="20"/>
        <v>0</v>
      </c>
      <c r="AK34" s="570">
        <f t="shared" si="20"/>
        <v>0</v>
      </c>
      <c r="AL34" s="570">
        <f t="shared" si="20"/>
        <v>0</v>
      </c>
      <c r="AM34" s="570">
        <f t="shared" si="20"/>
        <v>0</v>
      </c>
      <c r="AN34" s="570">
        <f t="shared" si="20"/>
        <v>0</v>
      </c>
      <c r="AO34" s="570">
        <f t="shared" si="20"/>
        <v>0</v>
      </c>
      <c r="AP34" s="570">
        <f t="shared" si="20"/>
        <v>0</v>
      </c>
      <c r="AQ34" s="580">
        <f t="shared" si="11"/>
        <v>0</v>
      </c>
      <c r="AR34" s="570">
        <f t="shared" ref="AR34:AS34" si="21">SUM(AR35:AR41)</f>
        <v>0</v>
      </c>
      <c r="AS34" s="570">
        <f t="shared" si="21"/>
        <v>0</v>
      </c>
      <c r="AT34" s="572">
        <f>SUM(AT35:AT41)</f>
        <v>0</v>
      </c>
      <c r="AU34" s="571">
        <f>SUM(AU35:AU41)</f>
        <v>0</v>
      </c>
      <c r="AV34" s="565"/>
      <c r="AW34" s="548"/>
      <c r="BB34" s="539"/>
      <c r="BC34" s="539"/>
      <c r="BD34" s="539"/>
      <c r="BE34" s="539"/>
      <c r="BF34" s="539"/>
      <c r="BG34" s="539"/>
      <c r="BH34" s="539"/>
      <c r="BI34" s="539"/>
    </row>
    <row r="35" spans="1:61" ht="12" hidden="1" thickBot="1">
      <c r="A35" s="583"/>
      <c r="B35" s="574"/>
      <c r="C35" s="574"/>
      <c r="D35" s="575"/>
      <c r="E35" s="575">
        <f>D35*C35*12</f>
        <v>0</v>
      </c>
      <c r="F35" s="575"/>
      <c r="G35" s="575"/>
      <c r="H35" s="575"/>
      <c r="I35" s="575"/>
      <c r="J35" s="575"/>
      <c r="K35" s="575"/>
      <c r="L35" s="575"/>
      <c r="M35" s="575"/>
      <c r="N35" s="575"/>
      <c r="O35" s="575"/>
      <c r="P35" s="584">
        <f>SUM(E35:O35)</f>
        <v>0</v>
      </c>
      <c r="Q35" s="575"/>
      <c r="R35" s="575"/>
      <c r="S35" s="575"/>
      <c r="T35" s="575"/>
      <c r="U35" s="575">
        <f>SUM(Q35:T35)</f>
        <v>0</v>
      </c>
      <c r="V35" s="584">
        <f>P35+U35</f>
        <v>0</v>
      </c>
      <c r="W35" s="575"/>
      <c r="X35" s="575"/>
      <c r="Y35" s="575"/>
      <c r="Z35" s="576">
        <f>SUM(W35:Y35)</f>
        <v>0</v>
      </c>
      <c r="AA35" s="575"/>
      <c r="AB35" s="575"/>
      <c r="AC35" s="575"/>
      <c r="AD35" s="575"/>
      <c r="AE35" s="576">
        <f>SUM(AA35:AD35)</f>
        <v>0</v>
      </c>
      <c r="AF35" s="575">
        <f>Z35+AE35</f>
        <v>0</v>
      </c>
      <c r="AG35" s="579"/>
      <c r="AH35" s="579"/>
      <c r="AI35" s="579"/>
      <c r="AJ35" s="579"/>
      <c r="AK35" s="579"/>
      <c r="AL35" s="579"/>
      <c r="AM35" s="579"/>
      <c r="AN35" s="579"/>
      <c r="AO35" s="575"/>
      <c r="AP35" s="575"/>
      <c r="AQ35" s="580">
        <f t="shared" si="11"/>
        <v>0</v>
      </c>
      <c r="AR35" s="579"/>
      <c r="AS35" s="579"/>
      <c r="AT35" s="579">
        <f>SUM(AR35:AS35)</f>
        <v>0</v>
      </c>
      <c r="AU35" s="585">
        <f>V35+AF35+AQ35</f>
        <v>0</v>
      </c>
      <c r="AW35" s="548"/>
      <c r="BB35" s="539"/>
      <c r="BC35" s="539"/>
      <c r="BD35" s="539"/>
      <c r="BE35" s="539"/>
      <c r="BF35" s="539"/>
      <c r="BG35" s="539"/>
      <c r="BH35" s="539"/>
      <c r="BI35" s="539"/>
    </row>
    <row r="36" spans="1:61" ht="12" hidden="1" thickBot="1">
      <c r="A36" s="583"/>
      <c r="B36" s="574"/>
      <c r="C36" s="574"/>
      <c r="D36" s="575"/>
      <c r="E36" s="575">
        <f t="shared" ref="E36:E41" si="22">D36*C36*12</f>
        <v>0</v>
      </c>
      <c r="F36" s="575"/>
      <c r="G36" s="575"/>
      <c r="H36" s="575"/>
      <c r="I36" s="575"/>
      <c r="J36" s="575"/>
      <c r="K36" s="575"/>
      <c r="L36" s="575"/>
      <c r="M36" s="575"/>
      <c r="N36" s="575"/>
      <c r="O36" s="575"/>
      <c r="P36" s="584">
        <f t="shared" ref="P36:P41" si="23">SUM(E36:O36)</f>
        <v>0</v>
      </c>
      <c r="Q36" s="575"/>
      <c r="R36" s="575"/>
      <c r="S36" s="575"/>
      <c r="T36" s="575"/>
      <c r="U36" s="575">
        <f t="shared" ref="U36:U41" si="24">SUM(Q36:T36)</f>
        <v>0</v>
      </c>
      <c r="V36" s="584">
        <f t="shared" ref="V36:V41" si="25">P36+U36</f>
        <v>0</v>
      </c>
      <c r="W36" s="575"/>
      <c r="X36" s="575"/>
      <c r="Y36" s="575"/>
      <c r="Z36" s="576">
        <f t="shared" ref="Z36:Z41" si="26">SUM(W36:Y36)</f>
        <v>0</v>
      </c>
      <c r="AA36" s="575"/>
      <c r="AB36" s="575"/>
      <c r="AC36" s="575"/>
      <c r="AD36" s="575"/>
      <c r="AE36" s="576">
        <f t="shared" ref="AE36:AE41" si="27">SUM(AA36:AD36)</f>
        <v>0</v>
      </c>
      <c r="AF36" s="575">
        <f t="shared" ref="AF36:AF41" si="28">Z36+AE36</f>
        <v>0</v>
      </c>
      <c r="AG36" s="579"/>
      <c r="AH36" s="579"/>
      <c r="AI36" s="579"/>
      <c r="AJ36" s="579"/>
      <c r="AK36" s="579"/>
      <c r="AL36" s="579"/>
      <c r="AM36" s="579"/>
      <c r="AN36" s="579"/>
      <c r="AO36" s="575"/>
      <c r="AP36" s="575"/>
      <c r="AQ36" s="580">
        <f t="shared" si="11"/>
        <v>0</v>
      </c>
      <c r="AR36" s="579"/>
      <c r="AS36" s="579"/>
      <c r="AT36" s="579">
        <f t="shared" ref="AT36:AT41" si="29">SUM(AR36:AS36)</f>
        <v>0</v>
      </c>
      <c r="AU36" s="585">
        <f t="shared" ref="AU36:AU41" si="30">V36+AF36+AQ36</f>
        <v>0</v>
      </c>
      <c r="AW36" s="548"/>
      <c r="BB36" s="539"/>
      <c r="BC36" s="539"/>
      <c r="BD36" s="539"/>
      <c r="BE36" s="539"/>
      <c r="BF36" s="539"/>
      <c r="BG36" s="539"/>
      <c r="BH36" s="539"/>
      <c r="BI36" s="539"/>
    </row>
    <row r="37" spans="1:61" ht="12" hidden="1" thickBot="1">
      <c r="A37" s="583"/>
      <c r="B37" s="574"/>
      <c r="C37" s="574"/>
      <c r="D37" s="575"/>
      <c r="E37" s="575">
        <f t="shared" si="22"/>
        <v>0</v>
      </c>
      <c r="F37" s="575"/>
      <c r="G37" s="575"/>
      <c r="H37" s="575"/>
      <c r="I37" s="575"/>
      <c r="J37" s="575"/>
      <c r="K37" s="575"/>
      <c r="L37" s="575"/>
      <c r="M37" s="575"/>
      <c r="N37" s="575"/>
      <c r="O37" s="575"/>
      <c r="P37" s="584">
        <f t="shared" si="23"/>
        <v>0</v>
      </c>
      <c r="Q37" s="575"/>
      <c r="R37" s="575"/>
      <c r="S37" s="575"/>
      <c r="T37" s="575"/>
      <c r="U37" s="575">
        <f t="shared" si="24"/>
        <v>0</v>
      </c>
      <c r="V37" s="584">
        <f t="shared" si="25"/>
        <v>0</v>
      </c>
      <c r="W37" s="575"/>
      <c r="X37" s="575"/>
      <c r="Y37" s="575"/>
      <c r="Z37" s="576">
        <f t="shared" si="26"/>
        <v>0</v>
      </c>
      <c r="AA37" s="575"/>
      <c r="AB37" s="575"/>
      <c r="AC37" s="575"/>
      <c r="AD37" s="575"/>
      <c r="AE37" s="576">
        <f t="shared" si="27"/>
        <v>0</v>
      </c>
      <c r="AF37" s="575">
        <f t="shared" si="28"/>
        <v>0</v>
      </c>
      <c r="AG37" s="579"/>
      <c r="AH37" s="579"/>
      <c r="AI37" s="579"/>
      <c r="AJ37" s="579"/>
      <c r="AK37" s="579"/>
      <c r="AL37" s="579"/>
      <c r="AM37" s="579"/>
      <c r="AN37" s="579"/>
      <c r="AO37" s="575"/>
      <c r="AP37" s="575"/>
      <c r="AQ37" s="580">
        <f t="shared" si="11"/>
        <v>0</v>
      </c>
      <c r="AR37" s="579"/>
      <c r="AS37" s="579"/>
      <c r="AT37" s="579">
        <f t="shared" si="29"/>
        <v>0</v>
      </c>
      <c r="AU37" s="585">
        <f t="shared" si="30"/>
        <v>0</v>
      </c>
      <c r="AW37" s="548"/>
      <c r="BB37" s="539"/>
      <c r="BC37" s="539"/>
      <c r="BD37" s="539"/>
      <c r="BE37" s="539"/>
      <c r="BF37" s="539"/>
      <c r="BG37" s="539"/>
      <c r="BH37" s="539"/>
      <c r="BI37" s="539"/>
    </row>
    <row r="38" spans="1:61" ht="12" hidden="1" thickBot="1">
      <c r="A38" s="583"/>
      <c r="B38" s="574"/>
      <c r="C38" s="574"/>
      <c r="D38" s="575"/>
      <c r="E38" s="575">
        <f t="shared" si="22"/>
        <v>0</v>
      </c>
      <c r="F38" s="575"/>
      <c r="G38" s="575"/>
      <c r="H38" s="575"/>
      <c r="I38" s="575"/>
      <c r="J38" s="575"/>
      <c r="K38" s="575"/>
      <c r="L38" s="575"/>
      <c r="M38" s="575"/>
      <c r="N38" s="575"/>
      <c r="O38" s="575"/>
      <c r="P38" s="584">
        <f t="shared" si="23"/>
        <v>0</v>
      </c>
      <c r="Q38" s="575"/>
      <c r="R38" s="575"/>
      <c r="S38" s="575"/>
      <c r="T38" s="575"/>
      <c r="U38" s="575">
        <f t="shared" si="24"/>
        <v>0</v>
      </c>
      <c r="V38" s="584">
        <f t="shared" si="25"/>
        <v>0</v>
      </c>
      <c r="W38" s="575"/>
      <c r="X38" s="575"/>
      <c r="Y38" s="575"/>
      <c r="Z38" s="576">
        <f t="shared" si="26"/>
        <v>0</v>
      </c>
      <c r="AA38" s="575"/>
      <c r="AB38" s="575"/>
      <c r="AC38" s="575"/>
      <c r="AD38" s="575"/>
      <c r="AE38" s="576">
        <f t="shared" si="27"/>
        <v>0</v>
      </c>
      <c r="AF38" s="575">
        <f t="shared" si="28"/>
        <v>0</v>
      </c>
      <c r="AG38" s="579"/>
      <c r="AH38" s="579"/>
      <c r="AI38" s="579"/>
      <c r="AJ38" s="579"/>
      <c r="AK38" s="579"/>
      <c r="AL38" s="579"/>
      <c r="AM38" s="579"/>
      <c r="AN38" s="579"/>
      <c r="AO38" s="575"/>
      <c r="AP38" s="575"/>
      <c r="AQ38" s="580">
        <f t="shared" si="11"/>
        <v>0</v>
      </c>
      <c r="AR38" s="579"/>
      <c r="AS38" s="579"/>
      <c r="AT38" s="579">
        <f t="shared" si="29"/>
        <v>0</v>
      </c>
      <c r="AU38" s="585">
        <f t="shared" si="30"/>
        <v>0</v>
      </c>
      <c r="AW38" s="548"/>
      <c r="BB38" s="539"/>
      <c r="BC38" s="539"/>
      <c r="BD38" s="539"/>
      <c r="BE38" s="539"/>
      <c r="BF38" s="539"/>
      <c r="BG38" s="539"/>
      <c r="BH38" s="539"/>
      <c r="BI38" s="539"/>
    </row>
    <row r="39" spans="1:61" ht="12" hidden="1" thickBot="1">
      <c r="A39" s="583"/>
      <c r="B39" s="574"/>
      <c r="C39" s="574"/>
      <c r="D39" s="575"/>
      <c r="E39" s="575">
        <f t="shared" si="22"/>
        <v>0</v>
      </c>
      <c r="F39" s="575"/>
      <c r="G39" s="575"/>
      <c r="H39" s="575"/>
      <c r="I39" s="575"/>
      <c r="J39" s="575"/>
      <c r="K39" s="575"/>
      <c r="L39" s="575"/>
      <c r="M39" s="575"/>
      <c r="N39" s="575"/>
      <c r="O39" s="575"/>
      <c r="P39" s="584">
        <f t="shared" si="23"/>
        <v>0</v>
      </c>
      <c r="Q39" s="575"/>
      <c r="R39" s="575"/>
      <c r="S39" s="575"/>
      <c r="T39" s="575"/>
      <c r="U39" s="575">
        <f t="shared" si="24"/>
        <v>0</v>
      </c>
      <c r="V39" s="584">
        <f t="shared" si="25"/>
        <v>0</v>
      </c>
      <c r="W39" s="575"/>
      <c r="X39" s="575"/>
      <c r="Y39" s="575"/>
      <c r="Z39" s="576">
        <f t="shared" si="26"/>
        <v>0</v>
      </c>
      <c r="AA39" s="575"/>
      <c r="AB39" s="575"/>
      <c r="AC39" s="575"/>
      <c r="AD39" s="575"/>
      <c r="AE39" s="576">
        <f t="shared" si="27"/>
        <v>0</v>
      </c>
      <c r="AF39" s="575">
        <f t="shared" si="28"/>
        <v>0</v>
      </c>
      <c r="AG39" s="579"/>
      <c r="AH39" s="579"/>
      <c r="AI39" s="579"/>
      <c r="AJ39" s="579"/>
      <c r="AK39" s="579"/>
      <c r="AL39" s="579"/>
      <c r="AM39" s="579"/>
      <c r="AN39" s="579"/>
      <c r="AO39" s="575"/>
      <c r="AP39" s="575"/>
      <c r="AQ39" s="580">
        <f t="shared" si="11"/>
        <v>0</v>
      </c>
      <c r="AR39" s="579"/>
      <c r="AS39" s="579"/>
      <c r="AT39" s="579">
        <f t="shared" si="29"/>
        <v>0</v>
      </c>
      <c r="AU39" s="585">
        <f t="shared" si="30"/>
        <v>0</v>
      </c>
      <c r="AW39" s="548"/>
      <c r="BB39" s="539"/>
      <c r="BC39" s="539"/>
      <c r="BD39" s="539"/>
      <c r="BE39" s="539"/>
      <c r="BF39" s="539"/>
      <c r="BG39" s="539"/>
      <c r="BH39" s="539"/>
      <c r="BI39" s="539"/>
    </row>
    <row r="40" spans="1:61" ht="12" hidden="1" thickBot="1">
      <c r="A40" s="583"/>
      <c r="B40" s="574"/>
      <c r="C40" s="574"/>
      <c r="D40" s="575"/>
      <c r="E40" s="575">
        <f t="shared" si="22"/>
        <v>0</v>
      </c>
      <c r="F40" s="575"/>
      <c r="G40" s="575"/>
      <c r="H40" s="575"/>
      <c r="I40" s="575"/>
      <c r="J40" s="575"/>
      <c r="K40" s="575"/>
      <c r="L40" s="575"/>
      <c r="M40" s="575"/>
      <c r="N40" s="575"/>
      <c r="O40" s="575"/>
      <c r="P40" s="584">
        <f t="shared" si="23"/>
        <v>0</v>
      </c>
      <c r="Q40" s="575"/>
      <c r="R40" s="575"/>
      <c r="S40" s="575"/>
      <c r="T40" s="575"/>
      <c r="U40" s="575">
        <f t="shared" si="24"/>
        <v>0</v>
      </c>
      <c r="V40" s="584">
        <f t="shared" si="25"/>
        <v>0</v>
      </c>
      <c r="W40" s="575"/>
      <c r="X40" s="575"/>
      <c r="Y40" s="575"/>
      <c r="Z40" s="576">
        <f t="shared" si="26"/>
        <v>0</v>
      </c>
      <c r="AA40" s="575"/>
      <c r="AB40" s="575"/>
      <c r="AC40" s="575"/>
      <c r="AD40" s="575"/>
      <c r="AE40" s="576">
        <f t="shared" si="27"/>
        <v>0</v>
      </c>
      <c r="AF40" s="575">
        <f t="shared" si="28"/>
        <v>0</v>
      </c>
      <c r="AG40" s="579"/>
      <c r="AH40" s="579"/>
      <c r="AI40" s="579"/>
      <c r="AJ40" s="579"/>
      <c r="AK40" s="579"/>
      <c r="AL40" s="579"/>
      <c r="AM40" s="579"/>
      <c r="AN40" s="579"/>
      <c r="AO40" s="575"/>
      <c r="AP40" s="575"/>
      <c r="AQ40" s="580">
        <f t="shared" si="11"/>
        <v>0</v>
      </c>
      <c r="AR40" s="579"/>
      <c r="AS40" s="579"/>
      <c r="AT40" s="579">
        <f t="shared" si="29"/>
        <v>0</v>
      </c>
      <c r="AU40" s="585">
        <f t="shared" si="30"/>
        <v>0</v>
      </c>
      <c r="AW40" s="548"/>
      <c r="BB40" s="539"/>
      <c r="BC40" s="539"/>
      <c r="BD40" s="539"/>
      <c r="BE40" s="539"/>
      <c r="BF40" s="539"/>
      <c r="BG40" s="539"/>
      <c r="BH40" s="539"/>
      <c r="BI40" s="539"/>
    </row>
    <row r="41" spans="1:61" ht="12" hidden="1" thickBot="1">
      <c r="A41" s="583"/>
      <c r="B41" s="574"/>
      <c r="C41" s="574"/>
      <c r="D41" s="575"/>
      <c r="E41" s="575">
        <f t="shared" si="22"/>
        <v>0</v>
      </c>
      <c r="F41" s="575"/>
      <c r="G41" s="575"/>
      <c r="H41" s="575"/>
      <c r="I41" s="575"/>
      <c r="J41" s="575"/>
      <c r="K41" s="575"/>
      <c r="L41" s="575"/>
      <c r="M41" s="575"/>
      <c r="N41" s="575"/>
      <c r="O41" s="575"/>
      <c r="P41" s="584">
        <f t="shared" si="23"/>
        <v>0</v>
      </c>
      <c r="Q41" s="575"/>
      <c r="R41" s="575"/>
      <c r="S41" s="575"/>
      <c r="T41" s="575"/>
      <c r="U41" s="575">
        <f t="shared" si="24"/>
        <v>0</v>
      </c>
      <c r="V41" s="584">
        <f t="shared" si="25"/>
        <v>0</v>
      </c>
      <c r="W41" s="575"/>
      <c r="X41" s="575"/>
      <c r="Y41" s="575"/>
      <c r="Z41" s="576">
        <f t="shared" si="26"/>
        <v>0</v>
      </c>
      <c r="AA41" s="575"/>
      <c r="AB41" s="575"/>
      <c r="AC41" s="575"/>
      <c r="AD41" s="575"/>
      <c r="AE41" s="576">
        <f t="shared" si="27"/>
        <v>0</v>
      </c>
      <c r="AF41" s="575">
        <f t="shared" si="28"/>
        <v>0</v>
      </c>
      <c r="AG41" s="579"/>
      <c r="AH41" s="579"/>
      <c r="AI41" s="579"/>
      <c r="AJ41" s="579"/>
      <c r="AK41" s="579"/>
      <c r="AL41" s="579"/>
      <c r="AM41" s="579"/>
      <c r="AN41" s="579"/>
      <c r="AO41" s="575"/>
      <c r="AP41" s="575"/>
      <c r="AQ41" s="580">
        <f t="shared" si="11"/>
        <v>0</v>
      </c>
      <c r="AR41" s="579"/>
      <c r="AS41" s="579"/>
      <c r="AT41" s="579">
        <f t="shared" si="29"/>
        <v>0</v>
      </c>
      <c r="AU41" s="585">
        <f t="shared" si="30"/>
        <v>0</v>
      </c>
      <c r="BB41" s="539"/>
      <c r="BC41" s="539"/>
      <c r="BD41" s="539"/>
      <c r="BE41" s="539"/>
      <c r="BF41" s="539"/>
      <c r="BG41" s="539"/>
      <c r="BH41" s="539"/>
      <c r="BI41" s="539"/>
    </row>
    <row r="42" spans="1:61" ht="12.75" thickTop="1" thickBot="1">
      <c r="A42" s="567" t="s">
        <v>847</v>
      </c>
      <c r="B42" s="568"/>
      <c r="C42" s="569">
        <f>SUM(C43:C56)</f>
        <v>55</v>
      </c>
      <c r="D42" s="570">
        <f>+C43*D43+C44*D44+C45*D45+C46*D46+C47*D47+C48*D48+C49*D49+C50*D50+C51*D51+C52*D52+C53*D53+C54*D54+C55*D55+C56*D56</f>
        <v>302671073</v>
      </c>
      <c r="E42" s="570">
        <f t="shared" ref="E42:AU42" si="31">SUM(E43:E56)</f>
        <v>3410094066.0065641</v>
      </c>
      <c r="F42" s="570">
        <f t="shared" si="31"/>
        <v>0</v>
      </c>
      <c r="G42" s="570">
        <f t="shared" si="31"/>
        <v>0</v>
      </c>
      <c r="H42" s="570">
        <f t="shared" si="31"/>
        <v>0</v>
      </c>
      <c r="I42" s="570">
        <f t="shared" si="31"/>
        <v>0</v>
      </c>
      <c r="J42" s="570">
        <f t="shared" si="31"/>
        <v>155749488.59164593</v>
      </c>
      <c r="K42" s="570">
        <f t="shared" si="31"/>
        <v>105934874.83156484</v>
      </c>
      <c r="L42" s="570">
        <f t="shared" si="31"/>
        <v>0</v>
      </c>
      <c r="M42" s="570">
        <f t="shared" si="31"/>
        <v>337998022.11728722</v>
      </c>
      <c r="N42" s="570">
        <f t="shared" si="31"/>
        <v>162239050.61629793</v>
      </c>
      <c r="O42" s="570">
        <f t="shared" si="31"/>
        <v>0</v>
      </c>
      <c r="P42" s="570">
        <f t="shared" si="31"/>
        <v>4172015502.1633592</v>
      </c>
      <c r="Q42" s="570">
        <f t="shared" si="31"/>
        <v>0</v>
      </c>
      <c r="R42" s="570">
        <f t="shared" si="31"/>
        <v>0</v>
      </c>
      <c r="S42" s="570">
        <f t="shared" si="31"/>
        <v>0</v>
      </c>
      <c r="T42" s="570">
        <f t="shared" si="31"/>
        <v>0</v>
      </c>
      <c r="U42" s="570">
        <f t="shared" si="31"/>
        <v>0</v>
      </c>
      <c r="V42" s="570">
        <f t="shared" si="31"/>
        <v>4172015502.1633592</v>
      </c>
      <c r="W42" s="570">
        <f t="shared" si="31"/>
        <v>237950607.57057014</v>
      </c>
      <c r="X42" s="570">
        <f t="shared" si="31"/>
        <v>20809728</v>
      </c>
      <c r="Y42" s="570">
        <f t="shared" si="31"/>
        <v>20178071.396488544</v>
      </c>
      <c r="Z42" s="570">
        <f t="shared" si="31"/>
        <v>278938406.96705878</v>
      </c>
      <c r="AA42" s="570">
        <f t="shared" si="31"/>
        <v>0</v>
      </c>
      <c r="AB42" s="570">
        <f t="shared" si="31"/>
        <v>0</v>
      </c>
      <c r="AC42" s="570">
        <f t="shared" si="31"/>
        <v>0</v>
      </c>
      <c r="AD42" s="570">
        <f t="shared" si="31"/>
        <v>0</v>
      </c>
      <c r="AE42" s="570">
        <f t="shared" si="31"/>
        <v>0</v>
      </c>
      <c r="AF42" s="570">
        <f t="shared" si="31"/>
        <v>278938406.96705878</v>
      </c>
      <c r="AG42" s="570">
        <f t="shared" si="31"/>
        <v>452225600</v>
      </c>
      <c r="AH42" s="570">
        <f t="shared" si="31"/>
        <v>320326500</v>
      </c>
      <c r="AI42" s="570">
        <f t="shared" si="31"/>
        <v>370445236.42967635</v>
      </c>
      <c r="AJ42" s="570">
        <f t="shared" si="31"/>
        <v>163711200</v>
      </c>
      <c r="AK42" s="570">
        <f t="shared" si="31"/>
        <v>19671600</v>
      </c>
      <c r="AL42" s="570">
        <f t="shared" si="31"/>
        <v>122783200</v>
      </c>
      <c r="AM42" s="570">
        <f t="shared" si="31"/>
        <v>81855600</v>
      </c>
      <c r="AN42" s="570">
        <f t="shared" si="31"/>
        <v>0</v>
      </c>
      <c r="AO42" s="570">
        <f t="shared" si="31"/>
        <v>0</v>
      </c>
      <c r="AP42" s="570">
        <f t="shared" si="31"/>
        <v>0</v>
      </c>
      <c r="AQ42" s="571">
        <f t="shared" si="31"/>
        <v>1531018936.4296763</v>
      </c>
      <c r="AR42" s="570">
        <f t="shared" si="31"/>
        <v>14567000</v>
      </c>
      <c r="AS42" s="570">
        <f t="shared" si="31"/>
        <v>0</v>
      </c>
      <c r="AT42" s="572">
        <f t="shared" si="31"/>
        <v>14567000</v>
      </c>
      <c r="AU42" s="571">
        <f t="shared" si="31"/>
        <v>5981972845.5600948</v>
      </c>
      <c r="AV42" s="565"/>
      <c r="AW42" s="548"/>
      <c r="BB42" s="539"/>
      <c r="BC42" s="539"/>
      <c r="BD42" s="539"/>
      <c r="BE42" s="539"/>
      <c r="BF42" s="539"/>
      <c r="BG42" s="539"/>
      <c r="BH42" s="539"/>
      <c r="BI42" s="539"/>
    </row>
    <row r="43" spans="1:61" ht="12" thickTop="1">
      <c r="A43" s="583" t="s">
        <v>848</v>
      </c>
      <c r="B43" s="574" t="s">
        <v>849</v>
      </c>
      <c r="C43" s="574">
        <v>3</v>
      </c>
      <c r="D43" s="575">
        <v>8394365</v>
      </c>
      <c r="E43" s="575">
        <v>283729551.3597542</v>
      </c>
      <c r="F43" s="575"/>
      <c r="G43" s="575"/>
      <c r="H43" s="575"/>
      <c r="I43" s="575"/>
      <c r="J43" s="575">
        <v>12958801.62460416</v>
      </c>
      <c r="K43" s="575">
        <v>8814083.69608704</v>
      </c>
      <c r="L43" s="575"/>
      <c r="M43" s="575">
        <v>28122399.358949997</v>
      </c>
      <c r="N43" s="575">
        <v>13498751.692296002</v>
      </c>
      <c r="O43" s="575"/>
      <c r="P43" s="576">
        <f t="shared" ref="P43:P56" si="32">SUM(E43:O43)</f>
        <v>347123587.73169148</v>
      </c>
      <c r="Q43" s="575"/>
      <c r="R43" s="575"/>
      <c r="S43" s="575"/>
      <c r="T43" s="575"/>
      <c r="U43" s="575">
        <f>SUM(Q43:T43)</f>
        <v>0</v>
      </c>
      <c r="V43" s="577">
        <f t="shared" ref="V43:V56" si="33">P43+U43</f>
        <v>347123587.73169148</v>
      </c>
      <c r="W43" s="575">
        <v>19798169.148700804</v>
      </c>
      <c r="X43" s="575"/>
      <c r="Y43" s="575">
        <v>1678873.0849689599</v>
      </c>
      <c r="Z43" s="576">
        <f>SUM(W43:Y43)</f>
        <v>21477042.233669765</v>
      </c>
      <c r="AA43" s="575"/>
      <c r="AB43" s="575"/>
      <c r="AC43" s="575"/>
      <c r="AD43" s="575"/>
      <c r="AE43" s="576">
        <f t="shared" ref="AE43:AE58" si="34">SUM(AA43:AD43)</f>
        <v>0</v>
      </c>
      <c r="AF43" s="577">
        <f>Z43+AE43</f>
        <v>21477042.233669765</v>
      </c>
      <c r="AG43" s="579">
        <v>37481000</v>
      </c>
      <c r="AH43" s="579">
        <v>26549100</v>
      </c>
      <c r="AI43" s="579">
        <v>30576813.072142955</v>
      </c>
      <c r="AJ43" s="579">
        <v>13552000</v>
      </c>
      <c r="AK43" s="579">
        <v>1630400</v>
      </c>
      <c r="AL43" s="579">
        <v>10164000</v>
      </c>
      <c r="AM43" s="579">
        <v>6776000</v>
      </c>
      <c r="AN43" s="579"/>
      <c r="AO43" s="575"/>
      <c r="AP43" s="575"/>
      <c r="AQ43" s="580">
        <f>SUM(AG43:AP43)</f>
        <v>126729313.07214296</v>
      </c>
      <c r="AR43" s="579"/>
      <c r="AS43" s="579"/>
      <c r="AT43" s="581">
        <f t="shared" ref="AT43:AT56" si="35">SUM(AR43:AS43)</f>
        <v>0</v>
      </c>
      <c r="AU43" s="582">
        <f>V43+AF43+AQ43</f>
        <v>495329943.0375042</v>
      </c>
      <c r="BB43" s="539"/>
      <c r="BC43" s="539"/>
      <c r="BD43" s="539"/>
      <c r="BE43" s="539"/>
      <c r="BF43" s="539"/>
      <c r="BG43" s="539"/>
      <c r="BH43" s="539"/>
      <c r="BI43" s="539"/>
    </row>
    <row r="44" spans="1:61">
      <c r="A44" s="583" t="s">
        <v>848</v>
      </c>
      <c r="B44" s="574" t="s">
        <v>850</v>
      </c>
      <c r="C44" s="574">
        <v>3</v>
      </c>
      <c r="D44" s="575">
        <v>7784575</v>
      </c>
      <c r="E44" s="575">
        <v>263118629.72049409</v>
      </c>
      <c r="F44" s="575"/>
      <c r="G44" s="575"/>
      <c r="H44" s="575"/>
      <c r="I44" s="575"/>
      <c r="J44" s="575">
        <v>12017437.41511872</v>
      </c>
      <c r="K44" s="575">
        <v>8173803.5859916806</v>
      </c>
      <c r="L44" s="575"/>
      <c r="M44" s="575">
        <v>26079508.279337503</v>
      </c>
      <c r="N44" s="575">
        <v>12518163.974082002</v>
      </c>
      <c r="O44" s="575"/>
      <c r="P44" s="576">
        <f t="shared" si="32"/>
        <v>321907542.97502398</v>
      </c>
      <c r="Q44" s="575"/>
      <c r="R44" s="575"/>
      <c r="S44" s="575"/>
      <c r="T44" s="575"/>
      <c r="U44" s="575"/>
      <c r="V44" s="577">
        <f t="shared" si="33"/>
        <v>321907542.97502398</v>
      </c>
      <c r="W44" s="575">
        <v>18359973.828653604</v>
      </c>
      <c r="X44" s="575"/>
      <c r="Y44" s="575">
        <v>1556914.9687603202</v>
      </c>
      <c r="Z44" s="576">
        <f t="shared" ref="Z44:Z56" si="36">SUM(W44:Y44)</f>
        <v>19916888.797413923</v>
      </c>
      <c r="AA44" s="575"/>
      <c r="AB44" s="575"/>
      <c r="AC44" s="575"/>
      <c r="AD44" s="575"/>
      <c r="AE44" s="576">
        <f t="shared" si="34"/>
        <v>0</v>
      </c>
      <c r="AF44" s="577">
        <f t="shared" ref="AF44:AF56" si="37">Z44+AE44</f>
        <v>19916888.797413923</v>
      </c>
      <c r="AG44" s="579">
        <v>34758300</v>
      </c>
      <c r="AH44" s="579">
        <v>24620500</v>
      </c>
      <c r="AI44" s="579">
        <v>28355626.399172239</v>
      </c>
      <c r="AJ44" s="579">
        <v>12567500</v>
      </c>
      <c r="AK44" s="579">
        <v>1512000</v>
      </c>
      <c r="AL44" s="579">
        <v>9425600</v>
      </c>
      <c r="AM44" s="579">
        <v>6283800</v>
      </c>
      <c r="AN44" s="579"/>
      <c r="AO44" s="575"/>
      <c r="AP44" s="575"/>
      <c r="AQ44" s="580">
        <f t="shared" ref="AQ44:AQ56" si="38">SUM(AG44:AP44)</f>
        <v>117523326.39917225</v>
      </c>
      <c r="AR44" s="579"/>
      <c r="AS44" s="579"/>
      <c r="AT44" s="581">
        <f t="shared" si="35"/>
        <v>0</v>
      </c>
      <c r="AU44" s="582">
        <f t="shared" ref="AU44:AU64" si="39">V44+AF44+AQ44</f>
        <v>459347758.17161018</v>
      </c>
      <c r="BB44" s="539"/>
      <c r="BC44" s="539"/>
      <c r="BD44" s="539"/>
      <c r="BE44" s="539"/>
      <c r="BF44" s="539"/>
      <c r="BG44" s="539"/>
      <c r="BH44" s="539"/>
      <c r="BI44" s="539"/>
    </row>
    <row r="45" spans="1:61">
      <c r="A45" s="583" t="s">
        <v>848</v>
      </c>
      <c r="B45" s="574" t="s">
        <v>851</v>
      </c>
      <c r="C45" s="574">
        <v>10</v>
      </c>
      <c r="D45" s="575">
        <v>7367445</v>
      </c>
      <c r="E45" s="575">
        <v>830065418.57709479</v>
      </c>
      <c r="F45" s="575"/>
      <c r="G45" s="575"/>
      <c r="H45" s="575"/>
      <c r="I45" s="575"/>
      <c r="J45" s="575">
        <v>37911641.713857695</v>
      </c>
      <c r="K45" s="575">
        <v>25786055.902542885</v>
      </c>
      <c r="L45" s="575"/>
      <c r="M45" s="575">
        <v>82273528.024864793</v>
      </c>
      <c r="N45" s="575">
        <v>39491293.451935098</v>
      </c>
      <c r="O45" s="575"/>
      <c r="P45" s="576">
        <f t="shared" si="32"/>
        <v>1015527937.6702951</v>
      </c>
      <c r="Q45" s="575"/>
      <c r="R45" s="575"/>
      <c r="S45" s="575"/>
      <c r="T45" s="575"/>
      <c r="U45" s="575"/>
      <c r="V45" s="577">
        <f t="shared" si="33"/>
        <v>1015527937.6702951</v>
      </c>
      <c r="W45" s="575">
        <v>57920563.729504809</v>
      </c>
      <c r="X45" s="575">
        <v>20809728</v>
      </c>
      <c r="Y45" s="575">
        <v>4911629.6957224542</v>
      </c>
      <c r="Z45" s="576">
        <f t="shared" si="36"/>
        <v>83641921.42522727</v>
      </c>
      <c r="AA45" s="575"/>
      <c r="AB45" s="575"/>
      <c r="AC45" s="575"/>
      <c r="AD45" s="575"/>
      <c r="AE45" s="576">
        <f t="shared" si="34"/>
        <v>0</v>
      </c>
      <c r="AF45" s="577">
        <f t="shared" si="37"/>
        <v>83641921.42522727</v>
      </c>
      <c r="AG45" s="579">
        <v>110901200</v>
      </c>
      <c r="AH45" s="579">
        <v>78555000</v>
      </c>
      <c r="AI45" s="579">
        <v>92055269.112967774</v>
      </c>
      <c r="AJ45" s="579">
        <v>40479400</v>
      </c>
      <c r="AK45" s="579">
        <v>4824200</v>
      </c>
      <c r="AL45" s="579">
        <v>30359500</v>
      </c>
      <c r="AM45" s="579">
        <v>20239700</v>
      </c>
      <c r="AN45" s="579"/>
      <c r="AO45" s="575"/>
      <c r="AP45" s="575"/>
      <c r="AQ45" s="580">
        <f t="shared" si="38"/>
        <v>377414269.11296779</v>
      </c>
      <c r="AR45" s="579">
        <v>10405000</v>
      </c>
      <c r="AS45" s="579"/>
      <c r="AT45" s="581">
        <f t="shared" si="35"/>
        <v>10405000</v>
      </c>
      <c r="AU45" s="582">
        <f t="shared" si="39"/>
        <v>1476584128.2084901</v>
      </c>
      <c r="BB45" s="539"/>
      <c r="BC45" s="539"/>
      <c r="BD45" s="539"/>
      <c r="BE45" s="539"/>
      <c r="BF45" s="539"/>
      <c r="BG45" s="539"/>
      <c r="BH45" s="539"/>
      <c r="BI45" s="539"/>
    </row>
    <row r="46" spans="1:61">
      <c r="A46" s="583" t="s">
        <v>848</v>
      </c>
      <c r="B46" s="574" t="s">
        <v>852</v>
      </c>
      <c r="C46" s="574">
        <v>9</v>
      </c>
      <c r="D46" s="575">
        <v>6850049</v>
      </c>
      <c r="E46" s="575">
        <v>694595005.23510861</v>
      </c>
      <c r="F46" s="575"/>
      <c r="G46" s="575"/>
      <c r="H46" s="575"/>
      <c r="I46" s="575"/>
      <c r="J46" s="575">
        <v>31724291.104488127</v>
      </c>
      <c r="K46" s="575">
        <v>21577655.488072898</v>
      </c>
      <c r="L46" s="575"/>
      <c r="M46" s="575">
        <v>68846117.848281533</v>
      </c>
      <c r="N46" s="575">
        <v>33046136.567175139</v>
      </c>
      <c r="O46" s="575"/>
      <c r="P46" s="576">
        <f t="shared" si="32"/>
        <v>849789206.24312627</v>
      </c>
      <c r="Q46" s="575"/>
      <c r="R46" s="575"/>
      <c r="S46" s="575"/>
      <c r="T46" s="575"/>
      <c r="U46" s="575"/>
      <c r="V46" s="577">
        <f t="shared" si="33"/>
        <v>849789206.24312627</v>
      </c>
      <c r="W46" s="575">
        <v>48467666.965190202</v>
      </c>
      <c r="X46" s="575"/>
      <c r="Y46" s="575">
        <v>4110029.6167757907</v>
      </c>
      <c r="Z46" s="576">
        <f t="shared" si="36"/>
        <v>52577696.58196599</v>
      </c>
      <c r="AA46" s="575"/>
      <c r="AB46" s="575"/>
      <c r="AC46" s="575"/>
      <c r="AD46" s="575"/>
      <c r="AE46" s="576">
        <f t="shared" si="34"/>
        <v>0</v>
      </c>
      <c r="AF46" s="577">
        <f t="shared" si="37"/>
        <v>52577696.58196599</v>
      </c>
      <c r="AG46" s="579">
        <v>92256300</v>
      </c>
      <c r="AH46" s="579">
        <v>65348200</v>
      </c>
      <c r="AI46" s="579">
        <v>75201572.73101832</v>
      </c>
      <c r="AJ46" s="579">
        <v>33176400</v>
      </c>
      <c r="AK46" s="579">
        <v>4013100</v>
      </c>
      <c r="AL46" s="579">
        <v>24882300</v>
      </c>
      <c r="AM46" s="579">
        <v>16588200</v>
      </c>
      <c r="AN46" s="579"/>
      <c r="AO46" s="575"/>
      <c r="AP46" s="575"/>
      <c r="AQ46" s="580">
        <f t="shared" si="38"/>
        <v>311466072.7310183</v>
      </c>
      <c r="AR46" s="579">
        <v>4162000</v>
      </c>
      <c r="AS46" s="579"/>
      <c r="AT46" s="581">
        <f t="shared" si="35"/>
        <v>4162000</v>
      </c>
      <c r="AU46" s="582">
        <f t="shared" si="39"/>
        <v>1213832975.5561106</v>
      </c>
      <c r="BB46" s="539"/>
      <c r="BC46" s="539"/>
      <c r="BD46" s="539"/>
      <c r="BE46" s="539"/>
      <c r="BF46" s="539"/>
      <c r="BG46" s="539"/>
      <c r="BH46" s="539"/>
      <c r="BI46" s="539"/>
    </row>
    <row r="47" spans="1:61">
      <c r="A47" s="583" t="s">
        <v>848</v>
      </c>
      <c r="B47" s="574" t="s">
        <v>853</v>
      </c>
      <c r="C47" s="574">
        <v>6</v>
      </c>
      <c r="D47" s="575">
        <v>5970343</v>
      </c>
      <c r="E47" s="575">
        <v>403595195.47851336</v>
      </c>
      <c r="F47" s="575"/>
      <c r="G47" s="575"/>
      <c r="H47" s="575"/>
      <c r="I47" s="575"/>
      <c r="J47" s="575">
        <v>18433434.408874407</v>
      </c>
      <c r="K47" s="575">
        <v>12537720.569598787</v>
      </c>
      <c r="L47" s="575"/>
      <c r="M47" s="575">
        <v>40003112.866480917</v>
      </c>
      <c r="N47" s="575">
        <v>19201494.175910842</v>
      </c>
      <c r="O47" s="575"/>
      <c r="P47" s="576">
        <f t="shared" si="32"/>
        <v>493770957.49937832</v>
      </c>
      <c r="Q47" s="575"/>
      <c r="R47" s="575"/>
      <c r="S47" s="575"/>
      <c r="T47" s="575"/>
      <c r="U47" s="575"/>
      <c r="V47" s="577">
        <f t="shared" si="33"/>
        <v>493770957.49937832</v>
      </c>
      <c r="W47" s="575">
        <v>28162191.458002575</v>
      </c>
      <c r="X47" s="575"/>
      <c r="Y47" s="575">
        <v>2388137.25135215</v>
      </c>
      <c r="Z47" s="576">
        <f t="shared" si="36"/>
        <v>30550328.709354725</v>
      </c>
      <c r="AA47" s="575"/>
      <c r="AB47" s="575"/>
      <c r="AC47" s="575"/>
      <c r="AD47" s="575"/>
      <c r="AE47" s="576">
        <f t="shared" si="34"/>
        <v>0</v>
      </c>
      <c r="AF47" s="577">
        <f t="shared" si="37"/>
        <v>30550328.709354725</v>
      </c>
      <c r="AG47" s="579">
        <v>53315400</v>
      </c>
      <c r="AH47" s="579">
        <v>37765100</v>
      </c>
      <c r="AI47" s="579">
        <v>43494429.078041963</v>
      </c>
      <c r="AJ47" s="579">
        <v>19277200</v>
      </c>
      <c r="AK47" s="579">
        <v>2319200</v>
      </c>
      <c r="AL47" s="579">
        <v>14457900</v>
      </c>
      <c r="AM47" s="579">
        <v>9638600</v>
      </c>
      <c r="AN47" s="579"/>
      <c r="AO47" s="575"/>
      <c r="AP47" s="575"/>
      <c r="AQ47" s="580">
        <f t="shared" si="38"/>
        <v>180267829.07804197</v>
      </c>
      <c r="AR47" s="579"/>
      <c r="AS47" s="579"/>
      <c r="AT47" s="581">
        <f t="shared" si="35"/>
        <v>0</v>
      </c>
      <c r="AU47" s="582">
        <f t="shared" si="39"/>
        <v>704589115.28677499</v>
      </c>
      <c r="BB47" s="539"/>
      <c r="BC47" s="539"/>
      <c r="BD47" s="539"/>
      <c r="BE47" s="539"/>
      <c r="BF47" s="539"/>
      <c r="BG47" s="539"/>
      <c r="BH47" s="539"/>
      <c r="BI47" s="539"/>
    </row>
    <row r="48" spans="1:61">
      <c r="A48" s="583" t="s">
        <v>848</v>
      </c>
      <c r="B48" s="574" t="s">
        <v>854</v>
      </c>
      <c r="C48" s="574">
        <v>2</v>
      </c>
      <c r="D48" s="575">
        <v>5550433</v>
      </c>
      <c r="E48" s="575">
        <v>125069746.23694178</v>
      </c>
      <c r="F48" s="575"/>
      <c r="G48" s="575"/>
      <c r="H48" s="575"/>
      <c r="I48" s="575"/>
      <c r="J48" s="575">
        <v>5712320.1406295523</v>
      </c>
      <c r="K48" s="575">
        <v>3885302.7677156464</v>
      </c>
      <c r="L48" s="575"/>
      <c r="M48" s="575">
        <v>12396528.082963439</v>
      </c>
      <c r="N48" s="575">
        <v>5950333.4798224503</v>
      </c>
      <c r="O48" s="575"/>
      <c r="P48" s="576">
        <f t="shared" si="32"/>
        <v>153014230.70807287</v>
      </c>
      <c r="Q48" s="575"/>
      <c r="R48" s="575"/>
      <c r="S48" s="575"/>
      <c r="T48" s="575"/>
      <c r="U48" s="575"/>
      <c r="V48" s="577">
        <f t="shared" si="33"/>
        <v>153014230.70807287</v>
      </c>
      <c r="W48" s="575">
        <v>8727155.7704062592</v>
      </c>
      <c r="X48" s="575"/>
      <c r="Y48" s="575">
        <v>740057.67004107556</v>
      </c>
      <c r="Z48" s="576">
        <f t="shared" si="36"/>
        <v>9467213.4404473342</v>
      </c>
      <c r="AA48" s="575"/>
      <c r="AB48" s="575"/>
      <c r="AC48" s="575"/>
      <c r="AD48" s="575"/>
      <c r="AE48" s="576">
        <f t="shared" si="34"/>
        <v>0</v>
      </c>
      <c r="AF48" s="577">
        <f t="shared" si="37"/>
        <v>9467213.4404473342</v>
      </c>
      <c r="AG48" s="579">
        <v>16521900</v>
      </c>
      <c r="AH48" s="579">
        <v>11703000</v>
      </c>
      <c r="AI48" s="579">
        <v>13478448.872667456</v>
      </c>
      <c r="AJ48" s="579">
        <v>5973800</v>
      </c>
      <c r="AK48" s="579">
        <v>718700</v>
      </c>
      <c r="AL48" s="579">
        <v>4480300</v>
      </c>
      <c r="AM48" s="579">
        <v>2986900</v>
      </c>
      <c r="AN48" s="579"/>
      <c r="AO48" s="575"/>
      <c r="AP48" s="575"/>
      <c r="AQ48" s="580">
        <f t="shared" si="38"/>
        <v>55863048.872667454</v>
      </c>
      <c r="AR48" s="579"/>
      <c r="AS48" s="579"/>
      <c r="AT48" s="581">
        <f t="shared" si="35"/>
        <v>0</v>
      </c>
      <c r="AU48" s="582">
        <f t="shared" si="39"/>
        <v>218344493.02118766</v>
      </c>
      <c r="BB48" s="539"/>
      <c r="BC48" s="539"/>
      <c r="BD48" s="539"/>
      <c r="BE48" s="539"/>
      <c r="BF48" s="539"/>
      <c r="BG48" s="539"/>
      <c r="BH48" s="539"/>
      <c r="BI48" s="539"/>
    </row>
    <row r="49" spans="1:61">
      <c r="A49" s="583" t="s">
        <v>848</v>
      </c>
      <c r="B49" s="574" t="s">
        <v>855</v>
      </c>
      <c r="C49" s="574">
        <v>3</v>
      </c>
      <c r="D49" s="575">
        <v>5153845</v>
      </c>
      <c r="E49" s="575">
        <v>174199969.30220723</v>
      </c>
      <c r="F49" s="575"/>
      <c r="G49" s="575"/>
      <c r="H49" s="575"/>
      <c r="I49" s="575"/>
      <c r="J49" s="575">
        <v>7956248.5979373474</v>
      </c>
      <c r="K49" s="575">
        <v>5411537.5079088034</v>
      </c>
      <c r="L49" s="575"/>
      <c r="M49" s="575">
        <v>17266164.492051538</v>
      </c>
      <c r="N49" s="575">
        <v>8287758.9561847374</v>
      </c>
      <c r="O49" s="575"/>
      <c r="P49" s="576">
        <f t="shared" si="32"/>
        <v>213121678.85628965</v>
      </c>
      <c r="Q49" s="575"/>
      <c r="R49" s="575"/>
      <c r="S49" s="575"/>
      <c r="T49" s="575"/>
      <c r="U49" s="575"/>
      <c r="V49" s="577">
        <f t="shared" si="33"/>
        <v>213121678.85628965</v>
      </c>
      <c r="W49" s="575">
        <v>12155379.802404281</v>
      </c>
      <c r="X49" s="575"/>
      <c r="Y49" s="575">
        <v>1030769.0491254864</v>
      </c>
      <c r="Z49" s="576">
        <f t="shared" si="36"/>
        <v>13186148.851529768</v>
      </c>
      <c r="AA49" s="575"/>
      <c r="AB49" s="575"/>
      <c r="AC49" s="575"/>
      <c r="AD49" s="575"/>
      <c r="AE49" s="576">
        <f t="shared" si="34"/>
        <v>0</v>
      </c>
      <c r="AF49" s="577">
        <f t="shared" si="37"/>
        <v>13186148.851529768</v>
      </c>
      <c r="AG49" s="579">
        <v>23012000</v>
      </c>
      <c r="AH49" s="579">
        <v>16300200</v>
      </c>
      <c r="AI49" s="579">
        <v>18773088.220806908</v>
      </c>
      <c r="AJ49" s="579">
        <v>8320400</v>
      </c>
      <c r="AK49" s="579">
        <v>1001000</v>
      </c>
      <c r="AL49" s="579">
        <v>6240300</v>
      </c>
      <c r="AM49" s="579">
        <v>4160200</v>
      </c>
      <c r="AN49" s="579"/>
      <c r="AO49" s="575"/>
      <c r="AP49" s="575"/>
      <c r="AQ49" s="580">
        <f t="shared" si="38"/>
        <v>77807188.220806912</v>
      </c>
      <c r="AR49" s="579"/>
      <c r="AS49" s="579"/>
      <c r="AT49" s="581">
        <f t="shared" si="35"/>
        <v>0</v>
      </c>
      <c r="AU49" s="582">
        <f t="shared" si="39"/>
        <v>304115015.92862636</v>
      </c>
      <c r="BB49" s="539"/>
      <c r="BC49" s="539"/>
      <c r="BD49" s="539"/>
      <c r="BE49" s="539"/>
      <c r="BF49" s="539"/>
      <c r="BG49" s="539"/>
      <c r="BH49" s="539"/>
      <c r="BI49" s="539"/>
    </row>
    <row r="50" spans="1:61">
      <c r="A50" s="583" t="s">
        <v>848</v>
      </c>
      <c r="B50" s="574" t="s">
        <v>856</v>
      </c>
      <c r="C50" s="574">
        <v>1</v>
      </c>
      <c r="D50" s="575">
        <v>4110680</v>
      </c>
      <c r="E50" s="575">
        <v>46313660.950917415</v>
      </c>
      <c r="F50" s="575"/>
      <c r="G50" s="575"/>
      <c r="H50" s="575"/>
      <c r="I50" s="575"/>
      <c r="J50" s="575">
        <v>2115287.3992005549</v>
      </c>
      <c r="K50" s="575">
        <v>1438737.9881202152</v>
      </c>
      <c r="L50" s="575"/>
      <c r="M50" s="575">
        <v>4590467.4461817592</v>
      </c>
      <c r="N50" s="575">
        <v>2203424.3741672444</v>
      </c>
      <c r="O50" s="575"/>
      <c r="P50" s="576">
        <f t="shared" si="32"/>
        <v>56661578.15858718</v>
      </c>
      <c r="Q50" s="575"/>
      <c r="R50" s="575"/>
      <c r="S50" s="575"/>
      <c r="T50" s="575"/>
      <c r="U50" s="575"/>
      <c r="V50" s="577">
        <f t="shared" si="33"/>
        <v>56661578.15858718</v>
      </c>
      <c r="W50" s="575">
        <v>3231689.0821119593</v>
      </c>
      <c r="X50" s="575"/>
      <c r="Y50" s="575">
        <v>274045.33107051725</v>
      </c>
      <c r="Z50" s="576">
        <f t="shared" si="36"/>
        <v>3505734.4131824765</v>
      </c>
      <c r="AA50" s="575"/>
      <c r="AB50" s="575"/>
      <c r="AC50" s="575"/>
      <c r="AD50" s="575"/>
      <c r="AE50" s="576">
        <f t="shared" si="34"/>
        <v>0</v>
      </c>
      <c r="AF50" s="577">
        <f t="shared" si="37"/>
        <v>3505734.4131824765</v>
      </c>
      <c r="AG50" s="579">
        <v>6118100</v>
      </c>
      <c r="AH50" s="579">
        <v>4333600</v>
      </c>
      <c r="AI50" s="579">
        <v>4991105.6031919513</v>
      </c>
      <c r="AJ50" s="579">
        <v>2212100</v>
      </c>
      <c r="AK50" s="579">
        <v>266100</v>
      </c>
      <c r="AL50" s="579">
        <v>1659100</v>
      </c>
      <c r="AM50" s="579">
        <v>1106100</v>
      </c>
      <c r="AN50" s="579"/>
      <c r="AO50" s="575"/>
      <c r="AP50" s="575"/>
      <c r="AQ50" s="580">
        <f t="shared" si="38"/>
        <v>20686205.603191949</v>
      </c>
      <c r="AR50" s="579"/>
      <c r="AS50" s="579"/>
      <c r="AT50" s="581">
        <f t="shared" si="35"/>
        <v>0</v>
      </c>
      <c r="AU50" s="582">
        <f t="shared" si="39"/>
        <v>80853518.174961597</v>
      </c>
      <c r="BB50" s="539"/>
      <c r="BC50" s="539"/>
      <c r="BD50" s="539"/>
      <c r="BE50" s="539"/>
      <c r="BF50" s="539"/>
      <c r="BG50" s="539"/>
      <c r="BH50" s="539"/>
      <c r="BI50" s="539"/>
    </row>
    <row r="51" spans="1:61">
      <c r="A51" s="583" t="s">
        <v>857</v>
      </c>
      <c r="B51" s="574" t="s">
        <v>858</v>
      </c>
      <c r="C51" s="574">
        <v>9</v>
      </c>
      <c r="D51" s="575">
        <v>3341702</v>
      </c>
      <c r="E51" s="575">
        <v>338848537.17126727</v>
      </c>
      <c r="F51" s="575"/>
      <c r="G51" s="575"/>
      <c r="H51" s="575"/>
      <c r="I51" s="575"/>
      <c r="J51" s="575">
        <v>15476255.303495377</v>
      </c>
      <c r="K51" s="575">
        <v>10526359.882539367</v>
      </c>
      <c r="L51" s="575"/>
      <c r="M51" s="575">
        <v>33585623.488488235</v>
      </c>
      <c r="N51" s="575">
        <v>16121099.274474353</v>
      </c>
      <c r="O51" s="575"/>
      <c r="P51" s="576">
        <f t="shared" si="32"/>
        <v>414557875.12026465</v>
      </c>
      <c r="Q51" s="575"/>
      <c r="R51" s="575"/>
      <c r="S51" s="575"/>
      <c r="T51" s="575"/>
      <c r="U51" s="575"/>
      <c r="V51" s="577">
        <f t="shared" si="33"/>
        <v>414557875.12026465</v>
      </c>
      <c r="W51" s="575">
        <v>23644278.935895719</v>
      </c>
      <c r="X51" s="575"/>
      <c r="Y51" s="575">
        <v>2005020.9300074987</v>
      </c>
      <c r="Z51" s="576">
        <f t="shared" si="36"/>
        <v>25649299.865903217</v>
      </c>
      <c r="AA51" s="575"/>
      <c r="AB51" s="575"/>
      <c r="AC51" s="575"/>
      <c r="AD51" s="575"/>
      <c r="AE51" s="576">
        <f t="shared" si="34"/>
        <v>0</v>
      </c>
      <c r="AF51" s="577">
        <f t="shared" si="37"/>
        <v>25649299.865903217</v>
      </c>
      <c r="AG51" s="579">
        <v>44762300</v>
      </c>
      <c r="AH51" s="579">
        <v>31706600</v>
      </c>
      <c r="AI51" s="579">
        <v>36516846.169886023</v>
      </c>
      <c r="AJ51" s="579">
        <v>16184700</v>
      </c>
      <c r="AK51" s="579">
        <v>1947200</v>
      </c>
      <c r="AL51" s="579">
        <v>12138500</v>
      </c>
      <c r="AM51" s="579">
        <v>8092300</v>
      </c>
      <c r="AN51" s="579"/>
      <c r="AO51" s="575"/>
      <c r="AP51" s="575"/>
      <c r="AQ51" s="580">
        <f t="shared" si="38"/>
        <v>151348446.16988602</v>
      </c>
      <c r="AR51" s="579"/>
      <c r="AS51" s="579"/>
      <c r="AT51" s="581">
        <f t="shared" si="35"/>
        <v>0</v>
      </c>
      <c r="AU51" s="582">
        <f t="shared" si="39"/>
        <v>591555621.1560539</v>
      </c>
      <c r="BB51" s="539"/>
      <c r="BC51" s="539"/>
      <c r="BD51" s="539"/>
      <c r="BE51" s="539"/>
      <c r="BF51" s="539"/>
      <c r="BG51" s="539"/>
      <c r="BH51" s="539"/>
      <c r="BI51" s="539"/>
    </row>
    <row r="52" spans="1:61">
      <c r="A52" s="583" t="s">
        <v>857</v>
      </c>
      <c r="B52" s="574" t="s">
        <v>859</v>
      </c>
      <c r="C52" s="574">
        <v>2</v>
      </c>
      <c r="D52" s="575">
        <v>2972914</v>
      </c>
      <c r="E52" s="575">
        <v>66989670.032472141</v>
      </c>
      <c r="F52" s="575"/>
      <c r="G52" s="575"/>
      <c r="H52" s="575"/>
      <c r="I52" s="575"/>
      <c r="J52" s="575">
        <v>3059624.3524446404</v>
      </c>
      <c r="K52" s="575">
        <v>2081040.0453874478</v>
      </c>
      <c r="L52" s="575"/>
      <c r="M52" s="575">
        <v>6639809.7926315991</v>
      </c>
      <c r="N52" s="575">
        <v>3187108.7004631674</v>
      </c>
      <c r="O52" s="575"/>
      <c r="P52" s="576">
        <f t="shared" si="32"/>
        <v>81957252.923398986</v>
      </c>
      <c r="Q52" s="575"/>
      <c r="R52" s="575"/>
      <c r="S52" s="575"/>
      <c r="T52" s="575"/>
      <c r="U52" s="575"/>
      <c r="V52" s="577">
        <f t="shared" si="33"/>
        <v>81957252.923398986</v>
      </c>
      <c r="W52" s="575">
        <v>4674426.0940126451</v>
      </c>
      <c r="X52" s="575"/>
      <c r="Y52" s="575">
        <v>396388.58007379965</v>
      </c>
      <c r="Z52" s="576">
        <f t="shared" si="36"/>
        <v>5070814.674086445</v>
      </c>
      <c r="AA52" s="575"/>
      <c r="AB52" s="575"/>
      <c r="AC52" s="575"/>
      <c r="AD52" s="575"/>
      <c r="AE52" s="576">
        <f t="shared" si="34"/>
        <v>0</v>
      </c>
      <c r="AF52" s="577">
        <f t="shared" si="37"/>
        <v>5070814.674086445</v>
      </c>
      <c r="AG52" s="579">
        <v>8849400</v>
      </c>
      <c r="AH52" s="579">
        <v>6268300</v>
      </c>
      <c r="AI52" s="579">
        <v>7219306.5844955314</v>
      </c>
      <c r="AJ52" s="579">
        <v>3199700</v>
      </c>
      <c r="AK52" s="579">
        <v>384900</v>
      </c>
      <c r="AL52" s="579">
        <v>2399800</v>
      </c>
      <c r="AM52" s="579">
        <v>1599800</v>
      </c>
      <c r="AN52" s="579"/>
      <c r="AO52" s="575"/>
      <c r="AP52" s="575"/>
      <c r="AQ52" s="580">
        <f t="shared" si="38"/>
        <v>29921206.58449553</v>
      </c>
      <c r="AR52" s="579"/>
      <c r="AS52" s="579"/>
      <c r="AT52" s="581">
        <f t="shared" si="35"/>
        <v>0</v>
      </c>
      <c r="AU52" s="582">
        <f t="shared" si="39"/>
        <v>116949274.18198097</v>
      </c>
      <c r="BB52" s="539"/>
      <c r="BC52" s="539"/>
      <c r="BD52" s="539"/>
      <c r="BE52" s="539"/>
      <c r="BF52" s="539"/>
      <c r="BG52" s="539"/>
      <c r="BH52" s="539"/>
      <c r="BI52" s="539"/>
    </row>
    <row r="53" spans="1:61">
      <c r="A53" s="583" t="s">
        <v>857</v>
      </c>
      <c r="B53" s="574" t="s">
        <v>860</v>
      </c>
      <c r="C53" s="574">
        <v>1</v>
      </c>
      <c r="D53" s="575">
        <v>2698511</v>
      </c>
      <c r="E53" s="575">
        <v>30403223.062273033</v>
      </c>
      <c r="F53" s="575"/>
      <c r="G53" s="575"/>
      <c r="H53" s="575"/>
      <c r="I53" s="575"/>
      <c r="J53" s="575">
        <v>1388608.7456326624</v>
      </c>
      <c r="K53" s="575">
        <v>944478.82294043433</v>
      </c>
      <c r="L53" s="575"/>
      <c r="M53" s="575">
        <v>3013473.84034866</v>
      </c>
      <c r="N53" s="575">
        <v>1446467.4433673567</v>
      </c>
      <c r="O53" s="575"/>
      <c r="P53" s="576">
        <f t="shared" si="32"/>
        <v>37196251.914562143</v>
      </c>
      <c r="Q53" s="575"/>
      <c r="R53" s="575"/>
      <c r="S53" s="575"/>
      <c r="T53" s="575"/>
      <c r="U53" s="575"/>
      <c r="V53" s="577">
        <f t="shared" si="33"/>
        <v>37196251.914562143</v>
      </c>
      <c r="W53" s="575">
        <v>2121485.5836054566</v>
      </c>
      <c r="X53" s="575"/>
      <c r="Y53" s="575">
        <v>179900.72817913035</v>
      </c>
      <c r="Z53" s="576">
        <f t="shared" si="36"/>
        <v>2301386.3117845869</v>
      </c>
      <c r="AA53" s="575"/>
      <c r="AB53" s="575"/>
      <c r="AC53" s="575"/>
      <c r="AD53" s="575"/>
      <c r="AE53" s="576">
        <f t="shared" si="34"/>
        <v>0</v>
      </c>
      <c r="AF53" s="577">
        <f t="shared" si="37"/>
        <v>2301386.3117845869</v>
      </c>
      <c r="AG53" s="579">
        <v>4016300</v>
      </c>
      <c r="AH53" s="579">
        <v>2844900</v>
      </c>
      <c r="AI53" s="579">
        <v>3276478.1247162409</v>
      </c>
      <c r="AJ53" s="579">
        <v>1452200</v>
      </c>
      <c r="AK53" s="579">
        <v>174700</v>
      </c>
      <c r="AL53" s="579">
        <v>1089100</v>
      </c>
      <c r="AM53" s="579">
        <v>726100</v>
      </c>
      <c r="AN53" s="579"/>
      <c r="AO53" s="575"/>
      <c r="AP53" s="575"/>
      <c r="AQ53" s="580">
        <f t="shared" si="38"/>
        <v>13579778.124716241</v>
      </c>
      <c r="AR53" s="579"/>
      <c r="AS53" s="579"/>
      <c r="AT53" s="581">
        <f t="shared" si="35"/>
        <v>0</v>
      </c>
      <c r="AU53" s="582">
        <f t="shared" si="39"/>
        <v>53077416.351062968</v>
      </c>
      <c r="BB53" s="539"/>
      <c r="BC53" s="539"/>
      <c r="BD53" s="539"/>
      <c r="BE53" s="539"/>
      <c r="BF53" s="539"/>
      <c r="BG53" s="539"/>
      <c r="BH53" s="539"/>
      <c r="BI53" s="539"/>
    </row>
    <row r="54" spans="1:61">
      <c r="A54" s="583" t="s">
        <v>857</v>
      </c>
      <c r="B54" s="574" t="s">
        <v>861</v>
      </c>
      <c r="C54" s="574">
        <v>1</v>
      </c>
      <c r="D54" s="575">
        <v>2607708</v>
      </c>
      <c r="E54" s="575">
        <v>29380178.141350131</v>
      </c>
      <c r="F54" s="575"/>
      <c r="G54" s="575"/>
      <c r="H54" s="575"/>
      <c r="I54" s="575"/>
      <c r="J54" s="575">
        <v>1341883.1362635877</v>
      </c>
      <c r="K54" s="575">
        <v>912697.84166916087</v>
      </c>
      <c r="L54" s="575"/>
      <c r="M54" s="575">
        <v>2912072.7783498</v>
      </c>
      <c r="N54" s="575">
        <v>1397794.933607904</v>
      </c>
      <c r="O54" s="575"/>
      <c r="P54" s="576">
        <f t="shared" si="32"/>
        <v>35944626.831240587</v>
      </c>
      <c r="Q54" s="575"/>
      <c r="R54" s="575"/>
      <c r="S54" s="575"/>
      <c r="T54" s="575"/>
      <c r="U54" s="575">
        <f t="shared" ref="U54:U56" si="40">SUM(Q54:T54)</f>
        <v>0</v>
      </c>
      <c r="V54" s="577">
        <f t="shared" si="33"/>
        <v>35944626.831240587</v>
      </c>
      <c r="W54" s="575">
        <v>2050099.2359582593</v>
      </c>
      <c r="X54" s="575"/>
      <c r="Y54" s="575">
        <v>173847.20793698303</v>
      </c>
      <c r="Z54" s="576">
        <f t="shared" si="36"/>
        <v>2223946.4438952422</v>
      </c>
      <c r="AA54" s="575"/>
      <c r="AB54" s="575"/>
      <c r="AC54" s="575"/>
      <c r="AD54" s="575"/>
      <c r="AE54" s="576">
        <f t="shared" si="34"/>
        <v>0</v>
      </c>
      <c r="AF54" s="577">
        <f t="shared" si="37"/>
        <v>2223946.4438952422</v>
      </c>
      <c r="AG54" s="579">
        <v>3881200</v>
      </c>
      <c r="AH54" s="579">
        <v>2749200</v>
      </c>
      <c r="AI54" s="579">
        <v>3166227.1721399212</v>
      </c>
      <c r="AJ54" s="579">
        <v>1403300</v>
      </c>
      <c r="AK54" s="579">
        <v>168800</v>
      </c>
      <c r="AL54" s="579">
        <v>1052500</v>
      </c>
      <c r="AM54" s="579">
        <v>701700</v>
      </c>
      <c r="AN54" s="579"/>
      <c r="AO54" s="575"/>
      <c r="AP54" s="575"/>
      <c r="AQ54" s="580">
        <f t="shared" si="38"/>
        <v>13122927.17213992</v>
      </c>
      <c r="AR54" s="579"/>
      <c r="AS54" s="579"/>
      <c r="AT54" s="581">
        <f t="shared" si="35"/>
        <v>0</v>
      </c>
      <c r="AU54" s="582">
        <f t="shared" si="39"/>
        <v>51291500.44727575</v>
      </c>
      <c r="BB54" s="539"/>
      <c r="BC54" s="539"/>
      <c r="BD54" s="539"/>
      <c r="BE54" s="539"/>
      <c r="BF54" s="539"/>
      <c r="BG54" s="539"/>
      <c r="BH54" s="539"/>
      <c r="BI54" s="539"/>
    </row>
    <row r="55" spans="1:61">
      <c r="A55" s="586" t="s">
        <v>857</v>
      </c>
      <c r="B55" s="574" t="s">
        <v>862</v>
      </c>
      <c r="C55" s="574">
        <v>4</v>
      </c>
      <c r="D55" s="575">
        <v>2240079</v>
      </c>
      <c r="E55" s="575">
        <v>100952903.09547196</v>
      </c>
      <c r="F55" s="575"/>
      <c r="G55" s="575"/>
      <c r="H55" s="575"/>
      <c r="I55" s="575"/>
      <c r="J55" s="575">
        <v>4610829.7086874219</v>
      </c>
      <c r="K55" s="575">
        <v>3136110.894977679</v>
      </c>
      <c r="L55" s="575"/>
      <c r="M55" s="575">
        <v>10006140.8608668</v>
      </c>
      <c r="N55" s="575">
        <v>4802947.6132160649</v>
      </c>
      <c r="O55" s="575"/>
      <c r="P55" s="576">
        <f t="shared" si="32"/>
        <v>123508932.17321992</v>
      </c>
      <c r="Q55" s="575"/>
      <c r="R55" s="575"/>
      <c r="S55" s="575"/>
      <c r="T55" s="575"/>
      <c r="U55" s="575">
        <f t="shared" si="40"/>
        <v>0</v>
      </c>
      <c r="V55" s="577">
        <f t="shared" si="33"/>
        <v>123508932.17321992</v>
      </c>
      <c r="W55" s="575">
        <v>7044323.1660502292</v>
      </c>
      <c r="X55" s="575"/>
      <c r="Y55" s="575">
        <v>597354.45618622459</v>
      </c>
      <c r="Z55" s="576">
        <f t="shared" si="36"/>
        <v>7641677.6222364539</v>
      </c>
      <c r="AA55" s="575"/>
      <c r="AB55" s="575"/>
      <c r="AC55" s="575"/>
      <c r="AD55" s="575"/>
      <c r="AE55" s="576">
        <f t="shared" si="34"/>
        <v>0</v>
      </c>
      <c r="AF55" s="577">
        <f t="shared" si="37"/>
        <v>7641677.6222364539</v>
      </c>
      <c r="AG55" s="579">
        <v>13336000</v>
      </c>
      <c r="AH55" s="579">
        <v>9446300</v>
      </c>
      <c r="AI55" s="579">
        <v>10879437.944504</v>
      </c>
      <c r="AJ55" s="579">
        <v>4821900</v>
      </c>
      <c r="AK55" s="579">
        <v>580100</v>
      </c>
      <c r="AL55" s="579">
        <v>3616400</v>
      </c>
      <c r="AM55" s="579">
        <v>2410900</v>
      </c>
      <c r="AN55" s="579"/>
      <c r="AO55" s="575"/>
      <c r="AP55" s="575"/>
      <c r="AQ55" s="580">
        <f t="shared" si="38"/>
        <v>45091037.944504</v>
      </c>
      <c r="AR55" s="579"/>
      <c r="AS55" s="579"/>
      <c r="AT55" s="581">
        <f t="shared" si="35"/>
        <v>0</v>
      </c>
      <c r="AU55" s="582">
        <f t="shared" si="39"/>
        <v>176241647.73996037</v>
      </c>
      <c r="BB55" s="539"/>
      <c r="BC55" s="539"/>
      <c r="BD55" s="539"/>
      <c r="BE55" s="539"/>
      <c r="BF55" s="539"/>
      <c r="BG55" s="539"/>
      <c r="BH55" s="539"/>
      <c r="BI55" s="539"/>
    </row>
    <row r="56" spans="1:61" ht="12" thickBot="1">
      <c r="A56" s="583" t="s">
        <v>857</v>
      </c>
      <c r="B56" s="574" t="s">
        <v>863</v>
      </c>
      <c r="C56" s="574">
        <v>1</v>
      </c>
      <c r="D56" s="575">
        <v>2026542</v>
      </c>
      <c r="E56" s="575">
        <v>22832377.642697781</v>
      </c>
      <c r="F56" s="575"/>
      <c r="G56" s="575"/>
      <c r="H56" s="575"/>
      <c r="I56" s="575"/>
      <c r="J56" s="575">
        <v>1042824.9404116776</v>
      </c>
      <c r="K56" s="575">
        <v>709289.8380128009</v>
      </c>
      <c r="L56" s="575"/>
      <c r="M56" s="575">
        <v>2263074.9574906197</v>
      </c>
      <c r="N56" s="575">
        <v>1086275.9795954977</v>
      </c>
      <c r="O56" s="575"/>
      <c r="P56" s="576">
        <f t="shared" si="32"/>
        <v>27933843.358208377</v>
      </c>
      <c r="Q56" s="575"/>
      <c r="R56" s="575"/>
      <c r="S56" s="575"/>
      <c r="T56" s="575"/>
      <c r="U56" s="575">
        <f t="shared" si="40"/>
        <v>0</v>
      </c>
      <c r="V56" s="577">
        <f t="shared" si="33"/>
        <v>27933843.358208377</v>
      </c>
      <c r="W56" s="575">
        <v>1593204.7700733964</v>
      </c>
      <c r="X56" s="575"/>
      <c r="Y56" s="575">
        <v>135102.82628815257</v>
      </c>
      <c r="Z56" s="576">
        <f t="shared" si="36"/>
        <v>1728307.5963615489</v>
      </c>
      <c r="AA56" s="575"/>
      <c r="AB56" s="575"/>
      <c r="AC56" s="575"/>
      <c r="AD56" s="575"/>
      <c r="AE56" s="576">
        <f t="shared" si="34"/>
        <v>0</v>
      </c>
      <c r="AF56" s="577">
        <f t="shared" si="37"/>
        <v>1728307.5963615489</v>
      </c>
      <c r="AG56" s="579">
        <v>3016200</v>
      </c>
      <c r="AH56" s="579">
        <v>2136500</v>
      </c>
      <c r="AI56" s="579">
        <v>2460587.3439250574</v>
      </c>
      <c r="AJ56" s="579">
        <v>1090600</v>
      </c>
      <c r="AK56" s="579">
        <v>131200</v>
      </c>
      <c r="AL56" s="579">
        <v>817900</v>
      </c>
      <c r="AM56" s="579">
        <v>545300</v>
      </c>
      <c r="AN56" s="579"/>
      <c r="AO56" s="575"/>
      <c r="AP56" s="575"/>
      <c r="AQ56" s="580">
        <f t="shared" si="38"/>
        <v>10198287.343925057</v>
      </c>
      <c r="AR56" s="579"/>
      <c r="AS56" s="579"/>
      <c r="AT56" s="581">
        <f t="shared" si="35"/>
        <v>0</v>
      </c>
      <c r="AU56" s="582">
        <f t="shared" si="39"/>
        <v>39860438.29849498</v>
      </c>
      <c r="BB56" s="539"/>
      <c r="BC56" s="539"/>
      <c r="BD56" s="539"/>
      <c r="BE56" s="539"/>
      <c r="BF56" s="539"/>
      <c r="BG56" s="539"/>
      <c r="BH56" s="539"/>
      <c r="BI56" s="539"/>
    </row>
    <row r="57" spans="1:61" ht="12.75" thickTop="1" thickBot="1">
      <c r="A57" s="567" t="s">
        <v>864</v>
      </c>
      <c r="B57" s="568"/>
      <c r="C57" s="569">
        <f>SUM(C58:C64)</f>
        <v>4</v>
      </c>
      <c r="D57" s="570">
        <f>+C58*D58</f>
        <v>12447376</v>
      </c>
      <c r="E57" s="570">
        <f>SUM(E58:E64)</f>
        <v>140240420.82263234</v>
      </c>
      <c r="F57" s="570">
        <f t="shared" ref="F57:O57" si="41">SUM(F58:F64)</f>
        <v>0</v>
      </c>
      <c r="G57" s="570">
        <f t="shared" si="41"/>
        <v>0</v>
      </c>
      <c r="H57" s="570">
        <f t="shared" si="41"/>
        <v>0</v>
      </c>
      <c r="I57" s="570">
        <f t="shared" si="41"/>
        <v>0</v>
      </c>
      <c r="J57" s="570">
        <f t="shared" si="41"/>
        <v>6405211.5279567651</v>
      </c>
      <c r="K57" s="570">
        <f t="shared" si="41"/>
        <v>4356581.1202297024</v>
      </c>
      <c r="L57" s="570">
        <f t="shared" si="41"/>
        <v>0</v>
      </c>
      <c r="M57" s="570">
        <f t="shared" si="41"/>
        <v>13900198.628378397</v>
      </c>
      <c r="N57" s="570">
        <f t="shared" si="41"/>
        <v>6672095.3416216308</v>
      </c>
      <c r="O57" s="570">
        <f t="shared" si="41"/>
        <v>0</v>
      </c>
      <c r="P57" s="570">
        <f>SUM(P58:P64)</f>
        <v>171574507.44081882</v>
      </c>
      <c r="Q57" s="570">
        <f t="shared" ref="Q57:T57" si="42">SUM(Q58:Q64)</f>
        <v>0</v>
      </c>
      <c r="R57" s="570">
        <f t="shared" si="42"/>
        <v>0</v>
      </c>
      <c r="S57" s="570">
        <f t="shared" si="42"/>
        <v>0</v>
      </c>
      <c r="T57" s="570">
        <f t="shared" si="42"/>
        <v>0</v>
      </c>
      <c r="U57" s="570">
        <f>SUM(U58:U64)</f>
        <v>0</v>
      </c>
      <c r="V57" s="570">
        <f>SUM(V58:V64)</f>
        <v>171574507.44081882</v>
      </c>
      <c r="W57" s="570">
        <f t="shared" ref="W57:Y57" si="43">SUM(W58:W64)</f>
        <v>9785739.8343783896</v>
      </c>
      <c r="X57" s="570">
        <f t="shared" si="43"/>
        <v>0</v>
      </c>
      <c r="Y57" s="570">
        <f t="shared" si="43"/>
        <v>829824.97528184811</v>
      </c>
      <c r="Z57" s="570">
        <f>SUM(Z58:Z64)</f>
        <v>10615564.809660237</v>
      </c>
      <c r="AA57" s="570">
        <f t="shared" ref="AA57:AD57" si="44">SUM(AA58:AA64)</f>
        <v>0</v>
      </c>
      <c r="AB57" s="570">
        <f t="shared" si="44"/>
        <v>0</v>
      </c>
      <c r="AC57" s="570">
        <f t="shared" si="44"/>
        <v>0</v>
      </c>
      <c r="AD57" s="570">
        <f t="shared" si="44"/>
        <v>0</v>
      </c>
      <c r="AE57" s="570">
        <f>SUM(AE58:AE64)</f>
        <v>0</v>
      </c>
      <c r="AF57" s="570">
        <f>SUM(AF58:AF64)</f>
        <v>10615564.809660237</v>
      </c>
      <c r="AG57" s="570">
        <f t="shared" ref="AG57:AP57" si="45">SUM(AG58:AG64)</f>
        <v>19400000</v>
      </c>
      <c r="AH57" s="570">
        <f t="shared" si="45"/>
        <v>13741700</v>
      </c>
      <c r="AI57" s="570">
        <f t="shared" si="45"/>
        <v>15720353.922304289</v>
      </c>
      <c r="AJ57" s="570">
        <f t="shared" si="45"/>
        <v>6698400</v>
      </c>
      <c r="AK57" s="570">
        <f t="shared" si="45"/>
        <v>843900</v>
      </c>
      <c r="AL57" s="570">
        <f t="shared" si="45"/>
        <v>5023800</v>
      </c>
      <c r="AM57" s="570">
        <f t="shared" si="45"/>
        <v>3349200</v>
      </c>
      <c r="AN57" s="570">
        <f t="shared" si="45"/>
        <v>0</v>
      </c>
      <c r="AO57" s="570">
        <f t="shared" si="45"/>
        <v>0</v>
      </c>
      <c r="AP57" s="570">
        <f t="shared" si="45"/>
        <v>0</v>
      </c>
      <c r="AQ57" s="571">
        <f>SUM(AQ58:AQ64)</f>
        <v>64777353.922304288</v>
      </c>
      <c r="AR57" s="570">
        <f t="shared" ref="AR57:AS57" si="46">SUM(AR58:AR64)</f>
        <v>7284000</v>
      </c>
      <c r="AS57" s="570">
        <f t="shared" si="46"/>
        <v>0</v>
      </c>
      <c r="AT57" s="572">
        <f>SUM(AT58:AT64)</f>
        <v>7284000</v>
      </c>
      <c r="AU57" s="571">
        <f>SUM(AU58:AU64)</f>
        <v>246967426.17278332</v>
      </c>
      <c r="AV57" s="565"/>
      <c r="AW57" s="548"/>
      <c r="BB57" s="539"/>
      <c r="BC57" s="539"/>
      <c r="BD57" s="539"/>
      <c r="BE57" s="539"/>
      <c r="BF57" s="539"/>
      <c r="BG57" s="539"/>
      <c r="BH57" s="539"/>
      <c r="BI57" s="539"/>
    </row>
    <row r="58" spans="1:61" ht="12.75" thickTop="1" thickBot="1">
      <c r="A58" s="583" t="s">
        <v>865</v>
      </c>
      <c r="B58" s="574" t="s">
        <v>866</v>
      </c>
      <c r="C58" s="574">
        <v>4</v>
      </c>
      <c r="D58" s="575">
        <v>3111844</v>
      </c>
      <c r="E58" s="575">
        <v>140240420.82263234</v>
      </c>
      <c r="F58" s="575"/>
      <c r="G58" s="575"/>
      <c r="H58" s="575"/>
      <c r="I58" s="575"/>
      <c r="J58" s="575">
        <v>6405211.5279567651</v>
      </c>
      <c r="K58" s="575">
        <v>4356581.1202297024</v>
      </c>
      <c r="L58" s="575"/>
      <c r="M58" s="575">
        <v>13900198.628378397</v>
      </c>
      <c r="N58" s="575">
        <v>6672095.3416216308</v>
      </c>
      <c r="O58" s="575"/>
      <c r="P58" s="576">
        <f>SUM(E58:O58)</f>
        <v>171574507.44081882</v>
      </c>
      <c r="Q58" s="575"/>
      <c r="R58" s="575"/>
      <c r="S58" s="575"/>
      <c r="T58" s="575"/>
      <c r="U58" s="575">
        <f>SUM(Q58:T58)</f>
        <v>0</v>
      </c>
      <c r="V58" s="577">
        <f>P58+U58</f>
        <v>171574507.44081882</v>
      </c>
      <c r="W58" s="575">
        <v>9785739.8343783896</v>
      </c>
      <c r="X58" s="575"/>
      <c r="Y58" s="575">
        <v>829824.97528184811</v>
      </c>
      <c r="Z58" s="576">
        <f>SUM(W58:Y58)</f>
        <v>10615564.809660237</v>
      </c>
      <c r="AA58" s="575"/>
      <c r="AB58" s="575"/>
      <c r="AC58" s="575"/>
      <c r="AD58" s="575"/>
      <c r="AE58" s="576">
        <f t="shared" si="34"/>
        <v>0</v>
      </c>
      <c r="AF58" s="577">
        <f>Z58+AE58</f>
        <v>10615564.809660237</v>
      </c>
      <c r="AG58" s="579">
        <v>19400000</v>
      </c>
      <c r="AH58" s="579">
        <v>13741700</v>
      </c>
      <c r="AI58" s="579">
        <v>15720353.922304289</v>
      </c>
      <c r="AJ58" s="579">
        <v>6698400</v>
      </c>
      <c r="AK58" s="579">
        <v>843900</v>
      </c>
      <c r="AL58" s="579">
        <v>5023800</v>
      </c>
      <c r="AM58" s="579">
        <v>3349200</v>
      </c>
      <c r="AN58" s="579"/>
      <c r="AO58" s="575"/>
      <c r="AP58" s="575"/>
      <c r="AQ58" s="580">
        <f>SUM(AG58:AP58)</f>
        <v>64777353.922304288</v>
      </c>
      <c r="AR58" s="579">
        <v>7284000</v>
      </c>
      <c r="AS58" s="579"/>
      <c r="AT58" s="581">
        <f>SUM(AR58:AS58)</f>
        <v>7284000</v>
      </c>
      <c r="AU58" s="582">
        <f t="shared" si="39"/>
        <v>246967426.17278332</v>
      </c>
      <c r="BB58" s="539"/>
      <c r="BC58" s="539"/>
      <c r="BD58" s="539"/>
      <c r="BE58" s="539"/>
      <c r="BF58" s="539"/>
      <c r="BG58" s="539"/>
      <c r="BH58" s="539"/>
      <c r="BI58" s="539"/>
    </row>
    <row r="59" spans="1:61" ht="12" hidden="1" thickBot="1">
      <c r="A59" s="583"/>
      <c r="B59" s="574"/>
      <c r="C59" s="574"/>
      <c r="D59" s="575"/>
      <c r="E59" s="575">
        <f t="shared" ref="E59:E64" si="47">D59*C59*12</f>
        <v>0</v>
      </c>
      <c r="F59" s="575"/>
      <c r="G59" s="575"/>
      <c r="H59" s="575"/>
      <c r="I59" s="575"/>
      <c r="J59" s="575"/>
      <c r="K59" s="575"/>
      <c r="L59" s="575"/>
      <c r="M59" s="575"/>
      <c r="N59" s="575"/>
      <c r="O59" s="575"/>
      <c r="P59" s="584">
        <f t="shared" ref="P59:P64" si="48">SUM(E59:O59)</f>
        <v>0</v>
      </c>
      <c r="Q59" s="575"/>
      <c r="R59" s="575"/>
      <c r="S59" s="575"/>
      <c r="T59" s="575"/>
      <c r="U59" s="575">
        <f t="shared" ref="U59:U64" si="49">SUM(Q59:T59)</f>
        <v>0</v>
      </c>
      <c r="V59" s="584">
        <f t="shared" ref="V59:V63" si="50">P59+U59</f>
        <v>0</v>
      </c>
      <c r="W59" s="575"/>
      <c r="X59" s="575"/>
      <c r="Y59" s="575"/>
      <c r="Z59" s="576">
        <f t="shared" ref="Z59:Z64" si="51">SUM(W59:Y59)</f>
        <v>0</v>
      </c>
      <c r="AA59" s="575"/>
      <c r="AB59" s="575"/>
      <c r="AC59" s="575"/>
      <c r="AD59" s="575"/>
      <c r="AE59" s="576">
        <f t="shared" ref="AE59:AE64" si="52">SUM(AA59:AD59)</f>
        <v>0</v>
      </c>
      <c r="AF59" s="575">
        <f t="shared" ref="AF59:AF64" si="53">Z59+AE59</f>
        <v>0</v>
      </c>
      <c r="AG59" s="579"/>
      <c r="AH59" s="579"/>
      <c r="AI59" s="579"/>
      <c r="AJ59" s="579"/>
      <c r="AK59" s="579"/>
      <c r="AL59" s="579"/>
      <c r="AM59" s="579"/>
      <c r="AN59" s="579"/>
      <c r="AO59" s="575"/>
      <c r="AP59" s="575"/>
      <c r="AQ59" s="587">
        <f t="shared" ref="AQ59:AQ64" si="54">SUM(AG59:AP59)</f>
        <v>0</v>
      </c>
      <c r="AR59" s="579"/>
      <c r="AS59" s="579"/>
      <c r="AT59" s="579">
        <f t="shared" ref="AT59:AT64" si="55">SUM(AR59:AS59)</f>
        <v>0</v>
      </c>
      <c r="AU59" s="585">
        <f t="shared" si="39"/>
        <v>0</v>
      </c>
      <c r="BB59" s="539"/>
      <c r="BC59" s="539"/>
      <c r="BD59" s="539"/>
      <c r="BE59" s="539"/>
      <c r="BF59" s="539"/>
      <c r="BG59" s="539"/>
      <c r="BH59" s="539"/>
      <c r="BI59" s="539"/>
    </row>
    <row r="60" spans="1:61" ht="12" hidden="1" thickBot="1">
      <c r="A60" s="583"/>
      <c r="B60" s="574"/>
      <c r="C60" s="574"/>
      <c r="D60" s="575"/>
      <c r="E60" s="575">
        <f t="shared" si="47"/>
        <v>0</v>
      </c>
      <c r="F60" s="575"/>
      <c r="G60" s="575"/>
      <c r="H60" s="575"/>
      <c r="I60" s="575"/>
      <c r="J60" s="575"/>
      <c r="K60" s="575"/>
      <c r="L60" s="575"/>
      <c r="M60" s="575"/>
      <c r="N60" s="575"/>
      <c r="O60" s="575"/>
      <c r="P60" s="584">
        <f t="shared" si="48"/>
        <v>0</v>
      </c>
      <c r="Q60" s="575"/>
      <c r="R60" s="575"/>
      <c r="S60" s="575"/>
      <c r="T60" s="575"/>
      <c r="U60" s="575">
        <f t="shared" si="49"/>
        <v>0</v>
      </c>
      <c r="V60" s="584">
        <f t="shared" si="50"/>
        <v>0</v>
      </c>
      <c r="W60" s="575"/>
      <c r="X60" s="575"/>
      <c r="Y60" s="575"/>
      <c r="Z60" s="576">
        <f t="shared" si="51"/>
        <v>0</v>
      </c>
      <c r="AA60" s="575"/>
      <c r="AB60" s="575"/>
      <c r="AC60" s="575"/>
      <c r="AD60" s="575"/>
      <c r="AE60" s="576">
        <f t="shared" si="52"/>
        <v>0</v>
      </c>
      <c r="AF60" s="575">
        <f t="shared" si="53"/>
        <v>0</v>
      </c>
      <c r="AG60" s="579"/>
      <c r="AH60" s="579"/>
      <c r="AI60" s="579"/>
      <c r="AJ60" s="579"/>
      <c r="AK60" s="579"/>
      <c r="AL60" s="579"/>
      <c r="AM60" s="579"/>
      <c r="AN60" s="579"/>
      <c r="AO60" s="575"/>
      <c r="AP60" s="575"/>
      <c r="AQ60" s="587">
        <f t="shared" si="54"/>
        <v>0</v>
      </c>
      <c r="AR60" s="579"/>
      <c r="AS60" s="579"/>
      <c r="AT60" s="579">
        <f t="shared" si="55"/>
        <v>0</v>
      </c>
      <c r="AU60" s="585">
        <f t="shared" si="39"/>
        <v>0</v>
      </c>
      <c r="BB60" s="539"/>
      <c r="BC60" s="539"/>
      <c r="BD60" s="539"/>
      <c r="BE60" s="539"/>
      <c r="BF60" s="539"/>
      <c r="BG60" s="539"/>
      <c r="BH60" s="539"/>
      <c r="BI60" s="539"/>
    </row>
    <row r="61" spans="1:61" ht="12" hidden="1" thickBot="1">
      <c r="A61" s="583"/>
      <c r="B61" s="574"/>
      <c r="C61" s="574"/>
      <c r="D61" s="575"/>
      <c r="E61" s="575">
        <f t="shared" si="47"/>
        <v>0</v>
      </c>
      <c r="F61" s="575"/>
      <c r="G61" s="575"/>
      <c r="H61" s="575"/>
      <c r="I61" s="575"/>
      <c r="J61" s="575"/>
      <c r="K61" s="575"/>
      <c r="L61" s="575"/>
      <c r="M61" s="575"/>
      <c r="N61" s="575"/>
      <c r="O61" s="575"/>
      <c r="P61" s="584">
        <f t="shared" si="48"/>
        <v>0</v>
      </c>
      <c r="Q61" s="575"/>
      <c r="R61" s="575"/>
      <c r="S61" s="575"/>
      <c r="T61" s="575"/>
      <c r="U61" s="575">
        <f t="shared" si="49"/>
        <v>0</v>
      </c>
      <c r="V61" s="584">
        <f t="shared" si="50"/>
        <v>0</v>
      </c>
      <c r="W61" s="575"/>
      <c r="X61" s="575"/>
      <c r="Y61" s="575"/>
      <c r="Z61" s="576">
        <f t="shared" si="51"/>
        <v>0</v>
      </c>
      <c r="AA61" s="575"/>
      <c r="AB61" s="575"/>
      <c r="AC61" s="575"/>
      <c r="AD61" s="575"/>
      <c r="AE61" s="576">
        <f t="shared" si="52"/>
        <v>0</v>
      </c>
      <c r="AF61" s="575">
        <f t="shared" si="53"/>
        <v>0</v>
      </c>
      <c r="AG61" s="579"/>
      <c r="AH61" s="579"/>
      <c r="AI61" s="579"/>
      <c r="AJ61" s="579"/>
      <c r="AK61" s="579"/>
      <c r="AL61" s="579"/>
      <c r="AM61" s="579"/>
      <c r="AN61" s="579"/>
      <c r="AO61" s="575"/>
      <c r="AP61" s="575"/>
      <c r="AQ61" s="587">
        <f t="shared" si="54"/>
        <v>0</v>
      </c>
      <c r="AR61" s="579"/>
      <c r="AS61" s="579"/>
      <c r="AT61" s="579">
        <f t="shared" si="55"/>
        <v>0</v>
      </c>
      <c r="AU61" s="585">
        <f t="shared" si="39"/>
        <v>0</v>
      </c>
      <c r="BB61" s="539"/>
      <c r="BC61" s="539"/>
      <c r="BD61" s="539"/>
      <c r="BE61" s="539"/>
      <c r="BF61" s="539"/>
      <c r="BG61" s="539"/>
      <c r="BH61" s="539"/>
      <c r="BI61" s="539"/>
    </row>
    <row r="62" spans="1:61" ht="12" hidden="1" thickBot="1">
      <c r="A62" s="583"/>
      <c r="B62" s="574"/>
      <c r="C62" s="574"/>
      <c r="D62" s="575"/>
      <c r="E62" s="575">
        <f t="shared" si="47"/>
        <v>0</v>
      </c>
      <c r="F62" s="575"/>
      <c r="G62" s="575"/>
      <c r="H62" s="575"/>
      <c r="I62" s="575"/>
      <c r="J62" s="575"/>
      <c r="K62" s="575"/>
      <c r="L62" s="575"/>
      <c r="M62" s="575"/>
      <c r="N62" s="575"/>
      <c r="O62" s="575"/>
      <c r="P62" s="584">
        <f t="shared" si="48"/>
        <v>0</v>
      </c>
      <c r="Q62" s="575"/>
      <c r="R62" s="575"/>
      <c r="S62" s="575"/>
      <c r="T62" s="575"/>
      <c r="U62" s="575">
        <f t="shared" si="49"/>
        <v>0</v>
      </c>
      <c r="V62" s="584">
        <f t="shared" si="50"/>
        <v>0</v>
      </c>
      <c r="W62" s="575"/>
      <c r="X62" s="575"/>
      <c r="Y62" s="575"/>
      <c r="Z62" s="576">
        <f t="shared" si="51"/>
        <v>0</v>
      </c>
      <c r="AA62" s="575"/>
      <c r="AB62" s="575"/>
      <c r="AC62" s="575"/>
      <c r="AD62" s="575"/>
      <c r="AE62" s="576">
        <f t="shared" si="52"/>
        <v>0</v>
      </c>
      <c r="AF62" s="575">
        <f t="shared" si="53"/>
        <v>0</v>
      </c>
      <c r="AG62" s="579"/>
      <c r="AH62" s="579"/>
      <c r="AI62" s="579"/>
      <c r="AJ62" s="579"/>
      <c r="AK62" s="579"/>
      <c r="AL62" s="579"/>
      <c r="AM62" s="579"/>
      <c r="AN62" s="579"/>
      <c r="AO62" s="575"/>
      <c r="AP62" s="575"/>
      <c r="AQ62" s="587">
        <f t="shared" si="54"/>
        <v>0</v>
      </c>
      <c r="AR62" s="579"/>
      <c r="AS62" s="579"/>
      <c r="AT62" s="579">
        <f t="shared" si="55"/>
        <v>0</v>
      </c>
      <c r="AU62" s="585">
        <f t="shared" si="39"/>
        <v>0</v>
      </c>
      <c r="BB62" s="539"/>
      <c r="BC62" s="539"/>
      <c r="BD62" s="539"/>
      <c r="BE62" s="539"/>
      <c r="BF62" s="539"/>
      <c r="BG62" s="539"/>
      <c r="BH62" s="539"/>
      <c r="BI62" s="539"/>
    </row>
    <row r="63" spans="1:61" ht="12" hidden="1" thickBot="1">
      <c r="A63" s="583"/>
      <c r="B63" s="574"/>
      <c r="C63" s="574"/>
      <c r="D63" s="575"/>
      <c r="E63" s="575">
        <f t="shared" si="47"/>
        <v>0</v>
      </c>
      <c r="F63" s="575"/>
      <c r="G63" s="575"/>
      <c r="H63" s="575"/>
      <c r="I63" s="575"/>
      <c r="J63" s="575"/>
      <c r="K63" s="575"/>
      <c r="L63" s="575"/>
      <c r="M63" s="575"/>
      <c r="N63" s="575"/>
      <c r="O63" s="575"/>
      <c r="P63" s="584">
        <f t="shared" si="48"/>
        <v>0</v>
      </c>
      <c r="Q63" s="575"/>
      <c r="R63" s="575"/>
      <c r="S63" s="575"/>
      <c r="T63" s="575"/>
      <c r="U63" s="575">
        <f t="shared" si="49"/>
        <v>0</v>
      </c>
      <c r="V63" s="584">
        <f t="shared" si="50"/>
        <v>0</v>
      </c>
      <c r="W63" s="575"/>
      <c r="X63" s="575"/>
      <c r="Y63" s="575"/>
      <c r="Z63" s="576">
        <f t="shared" si="51"/>
        <v>0</v>
      </c>
      <c r="AA63" s="575"/>
      <c r="AB63" s="575"/>
      <c r="AC63" s="575"/>
      <c r="AD63" s="575"/>
      <c r="AE63" s="576">
        <f t="shared" si="52"/>
        <v>0</v>
      </c>
      <c r="AF63" s="575">
        <f t="shared" si="53"/>
        <v>0</v>
      </c>
      <c r="AG63" s="579"/>
      <c r="AH63" s="579"/>
      <c r="AI63" s="579"/>
      <c r="AJ63" s="579"/>
      <c r="AK63" s="579"/>
      <c r="AL63" s="579"/>
      <c r="AM63" s="579"/>
      <c r="AN63" s="579"/>
      <c r="AO63" s="575"/>
      <c r="AP63" s="575"/>
      <c r="AQ63" s="587">
        <f t="shared" si="54"/>
        <v>0</v>
      </c>
      <c r="AR63" s="579"/>
      <c r="AS63" s="579"/>
      <c r="AT63" s="579">
        <f t="shared" si="55"/>
        <v>0</v>
      </c>
      <c r="AU63" s="585">
        <f t="shared" si="39"/>
        <v>0</v>
      </c>
      <c r="BB63" s="539"/>
      <c r="BC63" s="539"/>
      <c r="BD63" s="539"/>
      <c r="BE63" s="539"/>
      <c r="BF63" s="539"/>
      <c r="BG63" s="539"/>
      <c r="BH63" s="539"/>
      <c r="BI63" s="539"/>
    </row>
    <row r="64" spans="1:61" ht="12" hidden="1" thickBot="1">
      <c r="A64" s="583"/>
      <c r="B64" s="574"/>
      <c r="C64" s="574"/>
      <c r="D64" s="575"/>
      <c r="E64" s="575">
        <f t="shared" si="47"/>
        <v>0</v>
      </c>
      <c r="F64" s="575"/>
      <c r="G64" s="575"/>
      <c r="H64" s="575"/>
      <c r="I64" s="575"/>
      <c r="J64" s="575"/>
      <c r="K64" s="575"/>
      <c r="L64" s="575"/>
      <c r="M64" s="575"/>
      <c r="N64" s="575"/>
      <c r="O64" s="575"/>
      <c r="P64" s="584">
        <f t="shared" si="48"/>
        <v>0</v>
      </c>
      <c r="Q64" s="575"/>
      <c r="R64" s="575"/>
      <c r="S64" s="575"/>
      <c r="T64" s="575"/>
      <c r="U64" s="575">
        <f t="shared" si="49"/>
        <v>0</v>
      </c>
      <c r="V64" s="584">
        <f>P64+U64</f>
        <v>0</v>
      </c>
      <c r="W64" s="575"/>
      <c r="X64" s="575"/>
      <c r="Y64" s="575"/>
      <c r="Z64" s="576">
        <f t="shared" si="51"/>
        <v>0</v>
      </c>
      <c r="AA64" s="575"/>
      <c r="AB64" s="575"/>
      <c r="AC64" s="575"/>
      <c r="AD64" s="575"/>
      <c r="AE64" s="576">
        <f t="shared" si="52"/>
        <v>0</v>
      </c>
      <c r="AF64" s="575">
        <f t="shared" si="53"/>
        <v>0</v>
      </c>
      <c r="AG64" s="579"/>
      <c r="AH64" s="579"/>
      <c r="AI64" s="579"/>
      <c r="AJ64" s="579"/>
      <c r="AK64" s="579"/>
      <c r="AL64" s="579"/>
      <c r="AM64" s="579"/>
      <c r="AN64" s="579"/>
      <c r="AO64" s="575"/>
      <c r="AP64" s="575"/>
      <c r="AQ64" s="587">
        <f t="shared" si="54"/>
        <v>0</v>
      </c>
      <c r="AR64" s="579"/>
      <c r="AS64" s="579"/>
      <c r="AT64" s="579">
        <f t="shared" si="55"/>
        <v>0</v>
      </c>
      <c r="AU64" s="585">
        <f t="shared" si="39"/>
        <v>0</v>
      </c>
      <c r="BB64" s="539"/>
      <c r="BC64" s="539"/>
      <c r="BD64" s="539"/>
      <c r="BE64" s="539"/>
      <c r="BF64" s="539"/>
      <c r="BG64" s="539"/>
      <c r="BH64" s="539"/>
      <c r="BI64" s="539"/>
    </row>
    <row r="65" spans="1:61" ht="12.75" thickTop="1" thickBot="1">
      <c r="A65" s="567" t="s">
        <v>867</v>
      </c>
      <c r="B65" s="568"/>
      <c r="C65" s="569">
        <f>SUM(C66:C67)</f>
        <v>12</v>
      </c>
      <c r="D65" s="570">
        <f>+C66*D66+C67*D67</f>
        <v>25090544</v>
      </c>
      <c r="E65" s="570">
        <f t="shared" ref="E65:AU65" si="56">SUM(E66:E67)</f>
        <v>282686761.07581151</v>
      </c>
      <c r="F65" s="570">
        <f t="shared" si="56"/>
        <v>0</v>
      </c>
      <c r="G65" s="570">
        <f t="shared" si="56"/>
        <v>0</v>
      </c>
      <c r="H65" s="570">
        <f t="shared" si="56"/>
        <v>6602208</v>
      </c>
      <c r="I65" s="570">
        <f t="shared" si="56"/>
        <v>0</v>
      </c>
      <c r="J65" s="570">
        <f t="shared" si="56"/>
        <v>13279243.818382654</v>
      </c>
      <c r="K65" s="570">
        <f t="shared" si="56"/>
        <v>11013152.554520544</v>
      </c>
      <c r="L65" s="570">
        <f t="shared" si="56"/>
        <v>79909355.519999996</v>
      </c>
      <c r="M65" s="570">
        <f t="shared" si="56"/>
        <v>28817803.425309584</v>
      </c>
      <c r="N65" s="570">
        <f t="shared" si="56"/>
        <v>13832545.644148599</v>
      </c>
      <c r="O65" s="570">
        <f t="shared" si="56"/>
        <v>0</v>
      </c>
      <c r="P65" s="570">
        <f t="shared" si="56"/>
        <v>436141070.0381729</v>
      </c>
      <c r="Q65" s="570">
        <f t="shared" si="56"/>
        <v>0</v>
      </c>
      <c r="R65" s="570">
        <f t="shared" si="56"/>
        <v>0</v>
      </c>
      <c r="S65" s="570">
        <f t="shared" si="56"/>
        <v>0</v>
      </c>
      <c r="T65" s="570">
        <f t="shared" si="56"/>
        <v>0</v>
      </c>
      <c r="U65" s="570">
        <f t="shared" si="56"/>
        <v>0</v>
      </c>
      <c r="V65" s="570">
        <f t="shared" si="56"/>
        <v>436141070.0381729</v>
      </c>
      <c r="W65" s="570">
        <f t="shared" si="56"/>
        <v>20287733.611417945</v>
      </c>
      <c r="X65" s="570">
        <f t="shared" si="56"/>
        <v>0</v>
      </c>
      <c r="Y65" s="570">
        <f t="shared" si="56"/>
        <v>1672702.72825924</v>
      </c>
      <c r="Z65" s="570">
        <f t="shared" si="56"/>
        <v>21960436.339677185</v>
      </c>
      <c r="AA65" s="570">
        <f t="shared" si="56"/>
        <v>0</v>
      </c>
      <c r="AB65" s="570">
        <f t="shared" si="56"/>
        <v>0</v>
      </c>
      <c r="AC65" s="570">
        <f t="shared" si="56"/>
        <v>0</v>
      </c>
      <c r="AD65" s="570">
        <f t="shared" si="56"/>
        <v>0</v>
      </c>
      <c r="AE65" s="570">
        <f t="shared" si="56"/>
        <v>0</v>
      </c>
      <c r="AF65" s="570">
        <f t="shared" si="56"/>
        <v>21960436.339677185</v>
      </c>
      <c r="AG65" s="570">
        <f t="shared" si="56"/>
        <v>47667300</v>
      </c>
      <c r="AH65" s="570">
        <f t="shared" si="56"/>
        <v>33764300</v>
      </c>
      <c r="AI65" s="570">
        <f t="shared" si="56"/>
        <v>38313233.675933376</v>
      </c>
      <c r="AJ65" s="570">
        <f t="shared" si="56"/>
        <v>17104400</v>
      </c>
      <c r="AK65" s="570">
        <f t="shared" si="56"/>
        <v>2073600</v>
      </c>
      <c r="AL65" s="570">
        <f t="shared" si="56"/>
        <v>12828400</v>
      </c>
      <c r="AM65" s="570">
        <f t="shared" si="56"/>
        <v>8552200</v>
      </c>
      <c r="AN65" s="570">
        <f t="shared" si="56"/>
        <v>0</v>
      </c>
      <c r="AO65" s="570">
        <f t="shared" si="56"/>
        <v>0</v>
      </c>
      <c r="AP65" s="570">
        <f t="shared" si="56"/>
        <v>0</v>
      </c>
      <c r="AQ65" s="571">
        <f t="shared" si="56"/>
        <v>160303433.67593336</v>
      </c>
      <c r="AR65" s="570">
        <f t="shared" si="56"/>
        <v>3330000</v>
      </c>
      <c r="AS65" s="570">
        <f t="shared" si="56"/>
        <v>0</v>
      </c>
      <c r="AT65" s="572">
        <f t="shared" si="56"/>
        <v>3330000</v>
      </c>
      <c r="AU65" s="571">
        <f t="shared" si="56"/>
        <v>618404940.05378342</v>
      </c>
      <c r="AV65" s="565"/>
      <c r="AW65" s="548"/>
      <c r="BB65" s="539"/>
      <c r="BC65" s="539"/>
      <c r="BD65" s="539"/>
      <c r="BE65" s="539"/>
      <c r="BF65" s="539"/>
      <c r="BG65" s="539"/>
      <c r="BH65" s="539"/>
      <c r="BI65" s="539"/>
    </row>
    <row r="66" spans="1:61" ht="12" thickTop="1">
      <c r="A66" s="583" t="s">
        <v>868</v>
      </c>
      <c r="B66" s="574" t="s">
        <v>869</v>
      </c>
      <c r="C66" s="574">
        <v>4</v>
      </c>
      <c r="D66" s="575">
        <v>2553530</v>
      </c>
      <c r="E66" s="575">
        <v>115079078.37982881</v>
      </c>
      <c r="F66" s="575"/>
      <c r="G66" s="575"/>
      <c r="H66" s="575"/>
      <c r="I66" s="575"/>
      <c r="J66" s="575">
        <v>5256015.5990787204</v>
      </c>
      <c r="K66" s="575">
        <v>3574941.783988765</v>
      </c>
      <c r="L66" s="575"/>
      <c r="M66" s="575">
        <v>11406283.85216736</v>
      </c>
      <c r="N66" s="575">
        <v>5475016.2490403336</v>
      </c>
      <c r="O66" s="575"/>
      <c r="P66" s="576">
        <f>SUM(E66:O66)</f>
        <v>140791335.86410397</v>
      </c>
      <c r="Q66" s="575"/>
      <c r="R66" s="575"/>
      <c r="S66" s="575"/>
      <c r="T66" s="575"/>
      <c r="U66" s="575">
        <f>SUM(Q66:T66)</f>
        <v>0</v>
      </c>
      <c r="V66" s="577">
        <f>P66+U66</f>
        <v>140791335.86410397</v>
      </c>
      <c r="W66" s="575">
        <v>8030023.8319258224</v>
      </c>
      <c r="X66" s="575"/>
      <c r="Y66" s="575">
        <v>680941.29218833626</v>
      </c>
      <c r="Z66" s="576">
        <f>SUM(W66:Y66)</f>
        <v>8710965.1241141595</v>
      </c>
      <c r="AA66" s="575"/>
      <c r="AB66" s="575"/>
      <c r="AC66" s="575"/>
      <c r="AD66" s="575"/>
      <c r="AE66" s="576">
        <f t="shared" ref="AE66:AE67" si="57">SUM(AA66:AD66)</f>
        <v>0</v>
      </c>
      <c r="AF66" s="577">
        <f>Z66+AE66</f>
        <v>8710965.1241141595</v>
      </c>
      <c r="AG66" s="579">
        <v>15601700</v>
      </c>
      <c r="AH66" s="579">
        <v>11051200</v>
      </c>
      <c r="AI66" s="579">
        <v>12679280.014161978</v>
      </c>
      <c r="AJ66" s="579">
        <v>5496600</v>
      </c>
      <c r="AK66" s="579">
        <v>678700</v>
      </c>
      <c r="AL66" s="579">
        <v>4122500</v>
      </c>
      <c r="AM66" s="579">
        <v>2748300</v>
      </c>
      <c r="AN66" s="579"/>
      <c r="AO66" s="575"/>
      <c r="AP66" s="575"/>
      <c r="AQ66" s="580">
        <f>SUM(AG66:AP66)</f>
        <v>52378280.014161974</v>
      </c>
      <c r="AR66" s="579">
        <v>3330000</v>
      </c>
      <c r="AS66" s="579"/>
      <c r="AT66" s="581">
        <f>SUM(AR66:AS66)</f>
        <v>3330000</v>
      </c>
      <c r="AU66" s="582">
        <f t="shared" ref="AU66:AU67" si="58">V66+AF66+AQ66</f>
        <v>201880581.0023801</v>
      </c>
    </row>
    <row r="67" spans="1:61" ht="12" thickBot="1">
      <c r="A67" s="583" t="s">
        <v>870</v>
      </c>
      <c r="B67" s="574" t="s">
        <v>871</v>
      </c>
      <c r="C67" s="574">
        <v>8</v>
      </c>
      <c r="D67" s="575">
        <v>1859553</v>
      </c>
      <c r="E67" s="575">
        <v>167607682.69598272</v>
      </c>
      <c r="F67" s="575"/>
      <c r="G67" s="575"/>
      <c r="H67" s="575">
        <v>6602208</v>
      </c>
      <c r="I67" s="575"/>
      <c r="J67" s="575">
        <v>8023228.2193039348</v>
      </c>
      <c r="K67" s="575">
        <v>7438210.7705317782</v>
      </c>
      <c r="L67" s="575">
        <v>79909355.519999996</v>
      </c>
      <c r="M67" s="575">
        <v>17411519.573142223</v>
      </c>
      <c r="N67" s="575">
        <v>8357529.3951082658</v>
      </c>
      <c r="O67" s="575"/>
      <c r="P67" s="576">
        <f t="shared" ref="P67" si="59">SUM(E67:O67)</f>
        <v>295349734.17406893</v>
      </c>
      <c r="Q67" s="575"/>
      <c r="R67" s="575"/>
      <c r="S67" s="575"/>
      <c r="T67" s="575"/>
      <c r="U67" s="575">
        <f t="shared" ref="U67" si="60">SUM(Q67:T67)</f>
        <v>0</v>
      </c>
      <c r="V67" s="577">
        <f t="shared" ref="V67" si="61">P67+U67</f>
        <v>295349734.17406893</v>
      </c>
      <c r="W67" s="575">
        <v>12257709.779492123</v>
      </c>
      <c r="X67" s="575"/>
      <c r="Y67" s="575">
        <v>991761.43607090379</v>
      </c>
      <c r="Z67" s="576">
        <f t="shared" ref="Z67" si="62">SUM(W67:Y67)</f>
        <v>13249471.215563027</v>
      </c>
      <c r="AA67" s="575"/>
      <c r="AB67" s="575"/>
      <c r="AC67" s="575"/>
      <c r="AD67" s="575"/>
      <c r="AE67" s="576">
        <f t="shared" si="57"/>
        <v>0</v>
      </c>
      <c r="AF67" s="577">
        <f t="shared" ref="AF67" si="63">Z67+AE67</f>
        <v>13249471.215563027</v>
      </c>
      <c r="AG67" s="579">
        <v>32065600</v>
      </c>
      <c r="AH67" s="579">
        <v>22713100</v>
      </c>
      <c r="AI67" s="579">
        <v>25633953.661771398</v>
      </c>
      <c r="AJ67" s="579">
        <v>11607800</v>
      </c>
      <c r="AK67" s="579">
        <v>1394900</v>
      </c>
      <c r="AL67" s="579">
        <v>8705900</v>
      </c>
      <c r="AM67" s="579">
        <v>5803900</v>
      </c>
      <c r="AN67" s="579"/>
      <c r="AO67" s="575"/>
      <c r="AP67" s="575"/>
      <c r="AQ67" s="580">
        <f t="shared" ref="AQ67" si="64">SUM(AG67:AP67)</f>
        <v>107925153.6617714</v>
      </c>
      <c r="AR67" s="579"/>
      <c r="AS67" s="579"/>
      <c r="AT67" s="581">
        <f t="shared" ref="AT67" si="65">SUM(AR67:AS67)</f>
        <v>0</v>
      </c>
      <c r="AU67" s="582">
        <f t="shared" si="58"/>
        <v>416524359.05140334</v>
      </c>
    </row>
    <row r="68" spans="1:61" ht="22.5" customHeight="1" thickTop="1" thickBot="1">
      <c r="A68" s="212" t="s">
        <v>872</v>
      </c>
      <c r="B68" s="588"/>
      <c r="C68" s="589">
        <f>C65+C57+C42+C34+C18+C15</f>
        <v>117</v>
      </c>
      <c r="D68" s="590">
        <f t="shared" ref="D68:O68" si="66">D15+D18+D34+D42+D57+D65</f>
        <v>736268442</v>
      </c>
      <c r="E68" s="590">
        <f t="shared" si="66"/>
        <v>8295290991.750823</v>
      </c>
      <c r="F68" s="590">
        <f t="shared" si="66"/>
        <v>766912176.24034965</v>
      </c>
      <c r="G68" s="590">
        <f t="shared" si="66"/>
        <v>1560057003.6802096</v>
      </c>
      <c r="H68" s="590">
        <f t="shared" si="66"/>
        <v>6602208</v>
      </c>
      <c r="I68" s="590">
        <f t="shared" si="66"/>
        <v>0</v>
      </c>
      <c r="J68" s="590">
        <f t="shared" si="66"/>
        <v>485519375.53890276</v>
      </c>
      <c r="K68" s="590">
        <f t="shared" si="66"/>
        <v>332212918.25916582</v>
      </c>
      <c r="L68" s="590">
        <f t="shared" si="66"/>
        <v>79909355.519999996</v>
      </c>
      <c r="M68" s="590">
        <f t="shared" si="66"/>
        <v>1053644478.1660212</v>
      </c>
      <c r="N68" s="590">
        <f t="shared" si="66"/>
        <v>505749349.51969039</v>
      </c>
      <c r="O68" s="590">
        <f t="shared" si="66"/>
        <v>0</v>
      </c>
      <c r="P68" s="590">
        <f>SUM(E68:O68)</f>
        <v>13085897856.675163</v>
      </c>
      <c r="Q68" s="590">
        <f>Q15+Q18+Q34+Q42+Q57+Q65</f>
        <v>0</v>
      </c>
      <c r="R68" s="590">
        <f>R15+R18+R34+R42+R57+R65</f>
        <v>0</v>
      </c>
      <c r="S68" s="590">
        <f>S15+S18+S34+S42+S57+S65</f>
        <v>0</v>
      </c>
      <c r="T68" s="590">
        <f>T15+T18+T34+T42+T57+T65</f>
        <v>0</v>
      </c>
      <c r="U68" s="591">
        <f>SUM(Q68:T68)</f>
        <v>0</v>
      </c>
      <c r="V68" s="592">
        <f>P68+U68</f>
        <v>13085897856.675163</v>
      </c>
      <c r="W68" s="590">
        <f>W15+W18+W34+W42+W57+W65</f>
        <v>741765712.62887895</v>
      </c>
      <c r="X68" s="590">
        <f>X15+X18+X34+X42+X57+X65</f>
        <v>180004147.19999999</v>
      </c>
      <c r="Y68" s="590">
        <f>Y15+Y18+Y34+Y42+Y57+Y65</f>
        <v>53622503.950872876</v>
      </c>
      <c r="Z68" s="590">
        <f>SUM(W68:Y68)</f>
        <v>975392363.77975178</v>
      </c>
      <c r="AA68" s="590">
        <f>AA15+AA18+AA34+AA42+AA57+AA65</f>
        <v>1123172261.0585084</v>
      </c>
      <c r="AB68" s="590">
        <f>AB15+AB18+AB34+AB42+AB57+AB65</f>
        <v>91164048</v>
      </c>
      <c r="AC68" s="590">
        <f>AC15+AC18+AC34+AC42+AC57+AC65</f>
        <v>24654000</v>
      </c>
      <c r="AD68" s="590">
        <f>AD15+AD18+AD34+AD42+AD57+AD65</f>
        <v>0</v>
      </c>
      <c r="AE68" s="590">
        <f>SUM(AA68:AD68)</f>
        <v>1238990309.0585084</v>
      </c>
      <c r="AF68" s="590">
        <f>Z68+AE68</f>
        <v>2214382672.8382602</v>
      </c>
      <c r="AG68" s="590">
        <f t="shared" ref="AG68:AP68" si="67">AG15+AG18+AG34+AG42+AG57+AG65</f>
        <v>1419530800</v>
      </c>
      <c r="AH68" s="590">
        <f t="shared" si="67"/>
        <v>1005501200</v>
      </c>
      <c r="AI68" s="590">
        <f t="shared" si="67"/>
        <v>1171745226.3606622</v>
      </c>
      <c r="AJ68" s="590">
        <f t="shared" si="67"/>
        <v>518161000</v>
      </c>
      <c r="AK68" s="590">
        <f t="shared" si="67"/>
        <v>61749700</v>
      </c>
      <c r="AL68" s="590">
        <f t="shared" si="67"/>
        <v>388620500</v>
      </c>
      <c r="AM68" s="590">
        <f t="shared" si="67"/>
        <v>259080700</v>
      </c>
      <c r="AN68" s="590">
        <f t="shared" si="67"/>
        <v>0</v>
      </c>
      <c r="AO68" s="590">
        <f t="shared" si="67"/>
        <v>0</v>
      </c>
      <c r="AP68" s="590">
        <f t="shared" si="67"/>
        <v>0</v>
      </c>
      <c r="AQ68" s="591">
        <f>SUM(AG68:AP68)</f>
        <v>4824389126.3606625</v>
      </c>
      <c r="AR68" s="590">
        <f>AR15+AR18+AR34+AR42+AR57+AR65</f>
        <v>53275000</v>
      </c>
      <c r="AS68" s="590">
        <f>AS15+AS18+AS34+AS42+AS57+AS65</f>
        <v>0</v>
      </c>
      <c r="AT68" s="592">
        <f>SUM(AR68:AS68)</f>
        <v>53275000</v>
      </c>
      <c r="AU68" s="591">
        <f>V68+AF68+AQ68</f>
        <v>20124669655.874084</v>
      </c>
      <c r="AV68" s="565"/>
      <c r="AW68" s="548"/>
      <c r="AY68" s="566"/>
      <c r="BB68" s="539"/>
      <c r="BC68" s="539"/>
      <c r="BD68" s="539"/>
      <c r="BE68" s="539"/>
      <c r="BF68" s="539"/>
      <c r="BG68" s="539"/>
      <c r="BH68" s="539"/>
      <c r="BI68" s="539"/>
    </row>
    <row r="69" spans="1:61" ht="12.75" hidden="1" thickTop="1" thickBot="1">
      <c r="A69" s="558" t="s">
        <v>873</v>
      </c>
      <c r="B69" s="222"/>
      <c r="C69" s="222"/>
      <c r="D69" s="593"/>
      <c r="E69" s="593"/>
      <c r="F69" s="593"/>
      <c r="G69" s="593"/>
      <c r="H69" s="593"/>
      <c r="I69" s="593"/>
      <c r="J69" s="593"/>
      <c r="K69" s="593"/>
      <c r="L69" s="593"/>
      <c r="M69" s="593"/>
      <c r="N69" s="593"/>
      <c r="O69" s="593"/>
      <c r="P69" s="593"/>
      <c r="Q69" s="593"/>
      <c r="R69" s="593"/>
      <c r="S69" s="593"/>
      <c r="T69" s="593"/>
      <c r="U69" s="593"/>
      <c r="V69" s="593"/>
      <c r="W69" s="593"/>
      <c r="X69" s="593"/>
      <c r="Y69" s="593"/>
      <c r="Z69" s="593"/>
      <c r="AA69" s="593"/>
      <c r="AB69" s="593"/>
      <c r="AC69" s="593"/>
      <c r="AD69" s="593"/>
      <c r="AE69" s="593"/>
      <c r="AF69" s="593"/>
      <c r="AG69" s="594"/>
      <c r="AH69" s="594"/>
      <c r="AI69" s="594"/>
      <c r="AJ69" s="594"/>
      <c r="AK69" s="594"/>
      <c r="AL69" s="594"/>
      <c r="AM69" s="594"/>
      <c r="AN69" s="594"/>
      <c r="AO69" s="593"/>
      <c r="AP69" s="593"/>
      <c r="AQ69" s="595"/>
      <c r="AR69" s="594"/>
      <c r="AS69" s="594"/>
      <c r="AT69" s="594"/>
      <c r="AU69" s="595"/>
      <c r="AV69" s="565"/>
      <c r="AW69" s="548"/>
      <c r="BB69" s="539"/>
      <c r="BC69" s="539"/>
      <c r="BD69" s="539"/>
      <c r="BE69" s="539"/>
      <c r="BF69" s="539"/>
      <c r="BG69" s="539"/>
      <c r="BH69" s="539"/>
      <c r="BI69" s="539"/>
    </row>
    <row r="70" spans="1:61" ht="12.75" hidden="1" thickTop="1" thickBot="1">
      <c r="A70" s="583"/>
      <c r="B70" s="574"/>
      <c r="C70" s="574"/>
      <c r="D70" s="575"/>
      <c r="E70" s="575">
        <f>D70*C70*12</f>
        <v>0</v>
      </c>
      <c r="F70" s="575"/>
      <c r="G70" s="575"/>
      <c r="H70" s="575"/>
      <c r="I70" s="575"/>
      <c r="J70" s="575"/>
      <c r="K70" s="575"/>
      <c r="L70" s="575"/>
      <c r="M70" s="575"/>
      <c r="N70" s="575"/>
      <c r="O70" s="575"/>
      <c r="P70" s="575">
        <f>SUM(E70:O70)</f>
        <v>0</v>
      </c>
      <c r="Q70" s="575"/>
      <c r="R70" s="575"/>
      <c r="S70" s="575"/>
      <c r="T70" s="575"/>
      <c r="U70" s="575">
        <f t="shared" ref="U70:U82" si="68">SUM(Q70:T70)</f>
        <v>0</v>
      </c>
      <c r="V70" s="575">
        <f>P70+U70</f>
        <v>0</v>
      </c>
      <c r="W70" s="575"/>
      <c r="X70" s="575"/>
      <c r="Y70" s="575"/>
      <c r="Z70" s="575">
        <f>SUM(W70:Y70)</f>
        <v>0</v>
      </c>
      <c r="AA70" s="575"/>
      <c r="AB70" s="575"/>
      <c r="AC70" s="575"/>
      <c r="AD70" s="575"/>
      <c r="AE70" s="575">
        <f>SUM(AA70:AD70)</f>
        <v>0</v>
      </c>
      <c r="AF70" s="575">
        <f>Z70+AE70</f>
        <v>0</v>
      </c>
      <c r="AG70" s="579"/>
      <c r="AH70" s="579"/>
      <c r="AI70" s="579"/>
      <c r="AJ70" s="579"/>
      <c r="AK70" s="579"/>
      <c r="AL70" s="579"/>
      <c r="AM70" s="579"/>
      <c r="AN70" s="579"/>
      <c r="AO70" s="575"/>
      <c r="AP70" s="575"/>
      <c r="AQ70" s="587">
        <f>SUM(AG70:AP70)</f>
        <v>0</v>
      </c>
      <c r="AR70" s="579"/>
      <c r="AS70" s="579"/>
      <c r="AT70" s="579">
        <f>SUM(AR70:AS70)</f>
        <v>0</v>
      </c>
      <c r="AU70" s="585"/>
    </row>
    <row r="71" spans="1:61" ht="12.75" hidden="1" thickTop="1" thickBot="1">
      <c r="A71" s="596"/>
      <c r="B71" s="574"/>
      <c r="C71" s="574"/>
      <c r="D71" s="575"/>
      <c r="E71" s="575">
        <f t="shared" ref="E71:E82" si="69">D71*C71*12</f>
        <v>0</v>
      </c>
      <c r="F71" s="575"/>
      <c r="G71" s="575"/>
      <c r="H71" s="575"/>
      <c r="I71" s="575"/>
      <c r="J71" s="575"/>
      <c r="K71" s="575"/>
      <c r="L71" s="575"/>
      <c r="M71" s="575"/>
      <c r="N71" s="575"/>
      <c r="O71" s="575"/>
      <c r="P71" s="575">
        <f t="shared" ref="P71:P81" si="70">SUM(E71:O71)</f>
        <v>0</v>
      </c>
      <c r="Q71" s="575"/>
      <c r="R71" s="575"/>
      <c r="S71" s="575"/>
      <c r="T71" s="575"/>
      <c r="U71" s="575">
        <f t="shared" si="68"/>
        <v>0</v>
      </c>
      <c r="V71" s="575">
        <f t="shared" ref="V71:V81" si="71">P71+U71</f>
        <v>0</v>
      </c>
      <c r="W71" s="575"/>
      <c r="X71" s="575"/>
      <c r="Y71" s="575"/>
      <c r="Z71" s="575">
        <f t="shared" ref="Z71:Z82" si="72">SUM(W71:Y71)</f>
        <v>0</v>
      </c>
      <c r="AA71" s="575"/>
      <c r="AB71" s="575"/>
      <c r="AC71" s="575"/>
      <c r="AD71" s="575"/>
      <c r="AE71" s="575">
        <f t="shared" ref="AE71:AE82" si="73">SUM(AA71:AD71)</f>
        <v>0</v>
      </c>
      <c r="AF71" s="575">
        <f t="shared" ref="AF71:AF82" si="74">Z71+AE71</f>
        <v>0</v>
      </c>
      <c r="AG71" s="579"/>
      <c r="AH71" s="579"/>
      <c r="AI71" s="579"/>
      <c r="AJ71" s="579"/>
      <c r="AK71" s="579"/>
      <c r="AL71" s="579"/>
      <c r="AM71" s="579"/>
      <c r="AN71" s="579"/>
      <c r="AO71" s="575"/>
      <c r="AP71" s="575"/>
      <c r="AQ71" s="587">
        <f t="shared" ref="AQ71:AQ82" si="75">SUM(AG71:AP71)</f>
        <v>0</v>
      </c>
      <c r="AR71" s="579"/>
      <c r="AS71" s="579"/>
      <c r="AT71" s="579">
        <f t="shared" ref="AT71:AT82" si="76">SUM(AR71:AS71)</f>
        <v>0</v>
      </c>
      <c r="AU71" s="585"/>
    </row>
    <row r="72" spans="1:61" ht="12.75" hidden="1" thickTop="1" thickBot="1">
      <c r="A72" s="596"/>
      <c r="B72" s="574"/>
      <c r="C72" s="574"/>
      <c r="D72" s="575"/>
      <c r="E72" s="575">
        <f t="shared" si="69"/>
        <v>0</v>
      </c>
      <c r="F72" s="575"/>
      <c r="G72" s="575"/>
      <c r="H72" s="575"/>
      <c r="I72" s="575"/>
      <c r="J72" s="575"/>
      <c r="K72" s="575"/>
      <c r="L72" s="575"/>
      <c r="M72" s="575"/>
      <c r="N72" s="575"/>
      <c r="O72" s="575"/>
      <c r="P72" s="575">
        <f t="shared" si="70"/>
        <v>0</v>
      </c>
      <c r="Q72" s="575"/>
      <c r="R72" s="575"/>
      <c r="S72" s="575"/>
      <c r="T72" s="575"/>
      <c r="U72" s="575">
        <f t="shared" si="68"/>
        <v>0</v>
      </c>
      <c r="V72" s="575">
        <f t="shared" si="71"/>
        <v>0</v>
      </c>
      <c r="W72" s="575"/>
      <c r="X72" s="575"/>
      <c r="Y72" s="575"/>
      <c r="Z72" s="575">
        <f t="shared" si="72"/>
        <v>0</v>
      </c>
      <c r="AA72" s="575"/>
      <c r="AB72" s="575"/>
      <c r="AC72" s="575"/>
      <c r="AD72" s="575"/>
      <c r="AE72" s="575">
        <f t="shared" si="73"/>
        <v>0</v>
      </c>
      <c r="AF72" s="575">
        <f t="shared" si="74"/>
        <v>0</v>
      </c>
      <c r="AG72" s="579"/>
      <c r="AH72" s="579"/>
      <c r="AI72" s="579"/>
      <c r="AJ72" s="579"/>
      <c r="AK72" s="579"/>
      <c r="AL72" s="579"/>
      <c r="AM72" s="579"/>
      <c r="AN72" s="579"/>
      <c r="AO72" s="575"/>
      <c r="AP72" s="575"/>
      <c r="AQ72" s="587">
        <f t="shared" si="75"/>
        <v>0</v>
      </c>
      <c r="AR72" s="579"/>
      <c r="AS72" s="579"/>
      <c r="AT72" s="579">
        <f t="shared" si="76"/>
        <v>0</v>
      </c>
      <c r="AU72" s="585"/>
    </row>
    <row r="73" spans="1:61" ht="12.75" hidden="1" thickTop="1" thickBot="1">
      <c r="A73" s="596"/>
      <c r="B73" s="574"/>
      <c r="C73" s="574"/>
      <c r="D73" s="575"/>
      <c r="E73" s="575">
        <f t="shared" si="69"/>
        <v>0</v>
      </c>
      <c r="F73" s="575"/>
      <c r="G73" s="575"/>
      <c r="H73" s="575"/>
      <c r="I73" s="575"/>
      <c r="J73" s="575"/>
      <c r="K73" s="575"/>
      <c r="L73" s="575"/>
      <c r="M73" s="575"/>
      <c r="N73" s="575"/>
      <c r="O73" s="575"/>
      <c r="P73" s="575">
        <f t="shared" si="70"/>
        <v>0</v>
      </c>
      <c r="Q73" s="575"/>
      <c r="R73" s="575"/>
      <c r="S73" s="575"/>
      <c r="T73" s="575"/>
      <c r="U73" s="575">
        <f t="shared" si="68"/>
        <v>0</v>
      </c>
      <c r="V73" s="575">
        <f t="shared" si="71"/>
        <v>0</v>
      </c>
      <c r="W73" s="575"/>
      <c r="X73" s="575"/>
      <c r="Y73" s="575"/>
      <c r="Z73" s="575">
        <f t="shared" si="72"/>
        <v>0</v>
      </c>
      <c r="AA73" s="575"/>
      <c r="AB73" s="575"/>
      <c r="AC73" s="575"/>
      <c r="AD73" s="575"/>
      <c r="AE73" s="575">
        <f t="shared" si="73"/>
        <v>0</v>
      </c>
      <c r="AF73" s="575">
        <f t="shared" si="74"/>
        <v>0</v>
      </c>
      <c r="AG73" s="579"/>
      <c r="AH73" s="579"/>
      <c r="AI73" s="579"/>
      <c r="AJ73" s="579"/>
      <c r="AK73" s="579"/>
      <c r="AL73" s="579"/>
      <c r="AM73" s="579"/>
      <c r="AN73" s="579"/>
      <c r="AO73" s="575"/>
      <c r="AP73" s="575"/>
      <c r="AQ73" s="587">
        <f t="shared" si="75"/>
        <v>0</v>
      </c>
      <c r="AR73" s="579"/>
      <c r="AS73" s="579"/>
      <c r="AT73" s="579">
        <f t="shared" si="76"/>
        <v>0</v>
      </c>
      <c r="AU73" s="585"/>
    </row>
    <row r="74" spans="1:61" ht="12.75" hidden="1" thickTop="1" thickBot="1">
      <c r="A74" s="596"/>
      <c r="B74" s="574"/>
      <c r="C74" s="574"/>
      <c r="D74" s="575"/>
      <c r="E74" s="575">
        <f t="shared" si="69"/>
        <v>0</v>
      </c>
      <c r="F74" s="575"/>
      <c r="G74" s="575"/>
      <c r="H74" s="575"/>
      <c r="I74" s="575"/>
      <c r="J74" s="575"/>
      <c r="K74" s="575"/>
      <c r="L74" s="575"/>
      <c r="M74" s="575"/>
      <c r="N74" s="575"/>
      <c r="O74" s="575"/>
      <c r="P74" s="575">
        <f t="shared" si="70"/>
        <v>0</v>
      </c>
      <c r="Q74" s="575"/>
      <c r="R74" s="575"/>
      <c r="S74" s="575"/>
      <c r="T74" s="575"/>
      <c r="U74" s="575">
        <f t="shared" si="68"/>
        <v>0</v>
      </c>
      <c r="V74" s="575">
        <f t="shared" si="71"/>
        <v>0</v>
      </c>
      <c r="W74" s="575"/>
      <c r="X74" s="575"/>
      <c r="Y74" s="575"/>
      <c r="Z74" s="575">
        <f t="shared" si="72"/>
        <v>0</v>
      </c>
      <c r="AA74" s="575"/>
      <c r="AB74" s="575"/>
      <c r="AC74" s="575"/>
      <c r="AD74" s="575"/>
      <c r="AE74" s="575">
        <f t="shared" si="73"/>
        <v>0</v>
      </c>
      <c r="AF74" s="575">
        <f t="shared" si="74"/>
        <v>0</v>
      </c>
      <c r="AG74" s="579"/>
      <c r="AH74" s="579"/>
      <c r="AI74" s="579"/>
      <c r="AJ74" s="579"/>
      <c r="AK74" s="579"/>
      <c r="AL74" s="579"/>
      <c r="AM74" s="579"/>
      <c r="AN74" s="579"/>
      <c r="AO74" s="575"/>
      <c r="AP74" s="575"/>
      <c r="AQ74" s="587">
        <f t="shared" si="75"/>
        <v>0</v>
      </c>
      <c r="AR74" s="579"/>
      <c r="AS74" s="579"/>
      <c r="AT74" s="579">
        <f t="shared" si="76"/>
        <v>0</v>
      </c>
      <c r="AU74" s="585"/>
    </row>
    <row r="75" spans="1:61" ht="12.75" hidden="1" thickTop="1" thickBot="1">
      <c r="A75" s="596"/>
      <c r="B75" s="574"/>
      <c r="C75" s="574"/>
      <c r="D75" s="575"/>
      <c r="E75" s="575">
        <f t="shared" si="69"/>
        <v>0</v>
      </c>
      <c r="F75" s="575"/>
      <c r="G75" s="575"/>
      <c r="H75" s="575"/>
      <c r="I75" s="575"/>
      <c r="J75" s="575"/>
      <c r="K75" s="575"/>
      <c r="L75" s="575"/>
      <c r="M75" s="575"/>
      <c r="N75" s="575"/>
      <c r="O75" s="575"/>
      <c r="P75" s="575">
        <f t="shared" si="70"/>
        <v>0</v>
      </c>
      <c r="Q75" s="575"/>
      <c r="R75" s="575"/>
      <c r="S75" s="575"/>
      <c r="T75" s="575"/>
      <c r="U75" s="575">
        <f t="shared" si="68"/>
        <v>0</v>
      </c>
      <c r="V75" s="575">
        <f t="shared" si="71"/>
        <v>0</v>
      </c>
      <c r="W75" s="575"/>
      <c r="X75" s="575"/>
      <c r="Y75" s="575"/>
      <c r="Z75" s="575">
        <f t="shared" si="72"/>
        <v>0</v>
      </c>
      <c r="AA75" s="575"/>
      <c r="AB75" s="575"/>
      <c r="AC75" s="575"/>
      <c r="AD75" s="575"/>
      <c r="AE75" s="575">
        <f t="shared" si="73"/>
        <v>0</v>
      </c>
      <c r="AF75" s="575">
        <f t="shared" si="74"/>
        <v>0</v>
      </c>
      <c r="AG75" s="579"/>
      <c r="AH75" s="579"/>
      <c r="AI75" s="579"/>
      <c r="AJ75" s="579"/>
      <c r="AK75" s="579"/>
      <c r="AL75" s="579"/>
      <c r="AM75" s="579"/>
      <c r="AN75" s="579"/>
      <c r="AO75" s="575"/>
      <c r="AP75" s="575"/>
      <c r="AQ75" s="587">
        <f t="shared" si="75"/>
        <v>0</v>
      </c>
      <c r="AR75" s="579"/>
      <c r="AS75" s="579"/>
      <c r="AT75" s="579">
        <f t="shared" si="76"/>
        <v>0</v>
      </c>
      <c r="AU75" s="585"/>
    </row>
    <row r="76" spans="1:61" ht="12.75" hidden="1" thickTop="1" thickBot="1">
      <c r="A76" s="596"/>
      <c r="B76" s="574"/>
      <c r="C76" s="574"/>
      <c r="D76" s="575"/>
      <c r="E76" s="575">
        <f t="shared" si="69"/>
        <v>0</v>
      </c>
      <c r="F76" s="575"/>
      <c r="G76" s="575"/>
      <c r="H76" s="575"/>
      <c r="I76" s="575"/>
      <c r="J76" s="575"/>
      <c r="K76" s="575"/>
      <c r="L76" s="575"/>
      <c r="M76" s="575"/>
      <c r="N76" s="575"/>
      <c r="O76" s="575"/>
      <c r="P76" s="575">
        <f t="shared" si="70"/>
        <v>0</v>
      </c>
      <c r="Q76" s="575"/>
      <c r="R76" s="575"/>
      <c r="S76" s="575"/>
      <c r="T76" s="575"/>
      <c r="U76" s="575">
        <f t="shared" si="68"/>
        <v>0</v>
      </c>
      <c r="V76" s="575">
        <f t="shared" si="71"/>
        <v>0</v>
      </c>
      <c r="W76" s="575"/>
      <c r="X76" s="575"/>
      <c r="Y76" s="575"/>
      <c r="Z76" s="575">
        <f t="shared" si="72"/>
        <v>0</v>
      </c>
      <c r="AA76" s="575"/>
      <c r="AB76" s="575"/>
      <c r="AC76" s="575"/>
      <c r="AD76" s="575"/>
      <c r="AE76" s="575">
        <f t="shared" si="73"/>
        <v>0</v>
      </c>
      <c r="AF76" s="575">
        <f t="shared" si="74"/>
        <v>0</v>
      </c>
      <c r="AG76" s="579"/>
      <c r="AH76" s="579"/>
      <c r="AI76" s="579"/>
      <c r="AJ76" s="579"/>
      <c r="AK76" s="579"/>
      <c r="AL76" s="579"/>
      <c r="AM76" s="579"/>
      <c r="AN76" s="579"/>
      <c r="AO76" s="575"/>
      <c r="AP76" s="575"/>
      <c r="AQ76" s="587">
        <f t="shared" si="75"/>
        <v>0</v>
      </c>
      <c r="AR76" s="579"/>
      <c r="AS76" s="579"/>
      <c r="AT76" s="579">
        <f t="shared" si="76"/>
        <v>0</v>
      </c>
      <c r="AU76" s="585"/>
    </row>
    <row r="77" spans="1:61" ht="12.75" hidden="1" thickTop="1" thickBot="1">
      <c r="A77" s="596"/>
      <c r="B77" s="574"/>
      <c r="C77" s="574"/>
      <c r="D77" s="575"/>
      <c r="E77" s="575">
        <f t="shared" si="69"/>
        <v>0</v>
      </c>
      <c r="F77" s="575"/>
      <c r="G77" s="575"/>
      <c r="H77" s="575"/>
      <c r="I77" s="575"/>
      <c r="J77" s="575"/>
      <c r="K77" s="575"/>
      <c r="L77" s="575"/>
      <c r="M77" s="575"/>
      <c r="N77" s="575"/>
      <c r="O77" s="575"/>
      <c r="P77" s="575">
        <f t="shared" si="70"/>
        <v>0</v>
      </c>
      <c r="Q77" s="575"/>
      <c r="R77" s="575"/>
      <c r="S77" s="575"/>
      <c r="T77" s="575"/>
      <c r="U77" s="575">
        <f t="shared" si="68"/>
        <v>0</v>
      </c>
      <c r="V77" s="575">
        <f t="shared" si="71"/>
        <v>0</v>
      </c>
      <c r="W77" s="575"/>
      <c r="X77" s="575"/>
      <c r="Y77" s="575"/>
      <c r="Z77" s="575">
        <f t="shared" si="72"/>
        <v>0</v>
      </c>
      <c r="AA77" s="575"/>
      <c r="AB77" s="575"/>
      <c r="AC77" s="575"/>
      <c r="AD77" s="575"/>
      <c r="AE77" s="575">
        <f t="shared" si="73"/>
        <v>0</v>
      </c>
      <c r="AF77" s="575">
        <f t="shared" si="74"/>
        <v>0</v>
      </c>
      <c r="AG77" s="579"/>
      <c r="AH77" s="579"/>
      <c r="AI77" s="579"/>
      <c r="AJ77" s="579"/>
      <c r="AK77" s="579"/>
      <c r="AL77" s="579"/>
      <c r="AM77" s="579"/>
      <c r="AN77" s="579"/>
      <c r="AO77" s="575"/>
      <c r="AP77" s="575"/>
      <c r="AQ77" s="587">
        <f t="shared" si="75"/>
        <v>0</v>
      </c>
      <c r="AR77" s="579"/>
      <c r="AS77" s="579"/>
      <c r="AT77" s="579">
        <f t="shared" si="76"/>
        <v>0</v>
      </c>
      <c r="AU77" s="585"/>
    </row>
    <row r="78" spans="1:61" ht="12.75" hidden="1" thickTop="1" thickBot="1">
      <c r="A78" s="596"/>
      <c r="B78" s="574"/>
      <c r="C78" s="574"/>
      <c r="D78" s="575"/>
      <c r="E78" s="575">
        <f>D78*C78*12</f>
        <v>0</v>
      </c>
      <c r="F78" s="575"/>
      <c r="G78" s="575"/>
      <c r="H78" s="575"/>
      <c r="I78" s="575"/>
      <c r="J78" s="575"/>
      <c r="K78" s="575"/>
      <c r="L78" s="575"/>
      <c r="M78" s="575"/>
      <c r="N78" s="575"/>
      <c r="O78" s="575"/>
      <c r="P78" s="575">
        <f t="shared" si="70"/>
        <v>0</v>
      </c>
      <c r="Q78" s="575"/>
      <c r="R78" s="575"/>
      <c r="S78" s="575"/>
      <c r="T78" s="575"/>
      <c r="U78" s="575">
        <f t="shared" si="68"/>
        <v>0</v>
      </c>
      <c r="V78" s="575">
        <f t="shared" si="71"/>
        <v>0</v>
      </c>
      <c r="W78" s="575"/>
      <c r="X78" s="575"/>
      <c r="Y78" s="575"/>
      <c r="Z78" s="575">
        <f t="shared" si="72"/>
        <v>0</v>
      </c>
      <c r="AA78" s="575"/>
      <c r="AB78" s="575"/>
      <c r="AC78" s="575"/>
      <c r="AD78" s="575"/>
      <c r="AE78" s="575">
        <f t="shared" si="73"/>
        <v>0</v>
      </c>
      <c r="AF78" s="575">
        <f t="shared" si="74"/>
        <v>0</v>
      </c>
      <c r="AG78" s="579"/>
      <c r="AH78" s="579"/>
      <c r="AI78" s="579"/>
      <c r="AJ78" s="579"/>
      <c r="AK78" s="579"/>
      <c r="AL78" s="579"/>
      <c r="AM78" s="579"/>
      <c r="AN78" s="579"/>
      <c r="AO78" s="575"/>
      <c r="AP78" s="575"/>
      <c r="AQ78" s="587">
        <f t="shared" si="75"/>
        <v>0</v>
      </c>
      <c r="AR78" s="579"/>
      <c r="AS78" s="579"/>
      <c r="AT78" s="579">
        <f t="shared" si="76"/>
        <v>0</v>
      </c>
      <c r="AU78" s="585"/>
    </row>
    <row r="79" spans="1:61" ht="12.75" hidden="1" thickTop="1" thickBot="1">
      <c r="A79" s="596"/>
      <c r="B79" s="574"/>
      <c r="C79" s="574"/>
      <c r="D79" s="575"/>
      <c r="E79" s="575">
        <f t="shared" si="69"/>
        <v>0</v>
      </c>
      <c r="F79" s="575"/>
      <c r="G79" s="575"/>
      <c r="H79" s="575"/>
      <c r="I79" s="575"/>
      <c r="J79" s="575"/>
      <c r="K79" s="575"/>
      <c r="L79" s="575"/>
      <c r="M79" s="575"/>
      <c r="N79" s="575"/>
      <c r="O79" s="575"/>
      <c r="P79" s="575">
        <f t="shared" si="70"/>
        <v>0</v>
      </c>
      <c r="Q79" s="575"/>
      <c r="R79" s="575"/>
      <c r="S79" s="575"/>
      <c r="T79" s="575"/>
      <c r="U79" s="575">
        <f t="shared" si="68"/>
        <v>0</v>
      </c>
      <c r="V79" s="575">
        <f t="shared" si="71"/>
        <v>0</v>
      </c>
      <c r="W79" s="575"/>
      <c r="X79" s="575"/>
      <c r="Y79" s="575"/>
      <c r="Z79" s="575">
        <f t="shared" si="72"/>
        <v>0</v>
      </c>
      <c r="AA79" s="575"/>
      <c r="AB79" s="575"/>
      <c r="AC79" s="575"/>
      <c r="AD79" s="575"/>
      <c r="AE79" s="575">
        <f t="shared" si="73"/>
        <v>0</v>
      </c>
      <c r="AF79" s="575">
        <f t="shared" si="74"/>
        <v>0</v>
      </c>
      <c r="AG79" s="579"/>
      <c r="AH79" s="579"/>
      <c r="AI79" s="579"/>
      <c r="AJ79" s="579"/>
      <c r="AK79" s="579"/>
      <c r="AL79" s="579"/>
      <c r="AM79" s="579"/>
      <c r="AN79" s="579"/>
      <c r="AO79" s="575"/>
      <c r="AP79" s="575"/>
      <c r="AQ79" s="587">
        <f t="shared" si="75"/>
        <v>0</v>
      </c>
      <c r="AR79" s="579"/>
      <c r="AS79" s="579"/>
      <c r="AT79" s="579">
        <f t="shared" si="76"/>
        <v>0</v>
      </c>
      <c r="AU79" s="585"/>
    </row>
    <row r="80" spans="1:61" ht="12.75" hidden="1" thickTop="1" thickBot="1">
      <c r="A80" s="596"/>
      <c r="B80" s="574"/>
      <c r="C80" s="574"/>
      <c r="D80" s="575"/>
      <c r="E80" s="575">
        <f t="shared" si="69"/>
        <v>0</v>
      </c>
      <c r="F80" s="575"/>
      <c r="G80" s="575"/>
      <c r="H80" s="575"/>
      <c r="I80" s="575"/>
      <c r="J80" s="575"/>
      <c r="K80" s="575"/>
      <c r="L80" s="575"/>
      <c r="M80" s="575"/>
      <c r="N80" s="575"/>
      <c r="O80" s="575"/>
      <c r="P80" s="575">
        <f>SUM(E80:O80)</f>
        <v>0</v>
      </c>
      <c r="Q80" s="575"/>
      <c r="R80" s="575"/>
      <c r="S80" s="575"/>
      <c r="T80" s="575"/>
      <c r="U80" s="575">
        <f t="shared" si="68"/>
        <v>0</v>
      </c>
      <c r="V80" s="575">
        <f t="shared" si="71"/>
        <v>0</v>
      </c>
      <c r="W80" s="575"/>
      <c r="X80" s="575"/>
      <c r="Y80" s="575"/>
      <c r="Z80" s="575">
        <f t="shared" si="72"/>
        <v>0</v>
      </c>
      <c r="AA80" s="575"/>
      <c r="AB80" s="575"/>
      <c r="AC80" s="575"/>
      <c r="AD80" s="575"/>
      <c r="AE80" s="575">
        <f t="shared" si="73"/>
        <v>0</v>
      </c>
      <c r="AF80" s="575">
        <f t="shared" si="74"/>
        <v>0</v>
      </c>
      <c r="AG80" s="579"/>
      <c r="AH80" s="579"/>
      <c r="AI80" s="579"/>
      <c r="AJ80" s="579"/>
      <c r="AK80" s="579"/>
      <c r="AL80" s="579"/>
      <c r="AM80" s="579"/>
      <c r="AN80" s="579"/>
      <c r="AO80" s="575"/>
      <c r="AP80" s="575"/>
      <c r="AQ80" s="587">
        <f t="shared" si="75"/>
        <v>0</v>
      </c>
      <c r="AR80" s="579"/>
      <c r="AS80" s="579"/>
      <c r="AT80" s="579">
        <f t="shared" si="76"/>
        <v>0</v>
      </c>
      <c r="AU80" s="585"/>
    </row>
    <row r="81" spans="1:16176" ht="12.75" hidden="1" thickTop="1" thickBot="1">
      <c r="A81" s="596"/>
      <c r="B81" s="574"/>
      <c r="C81" s="574"/>
      <c r="D81" s="575"/>
      <c r="E81" s="575">
        <f t="shared" si="69"/>
        <v>0</v>
      </c>
      <c r="F81" s="575"/>
      <c r="G81" s="575"/>
      <c r="H81" s="575"/>
      <c r="I81" s="575"/>
      <c r="J81" s="575"/>
      <c r="K81" s="575"/>
      <c r="L81" s="575"/>
      <c r="M81" s="575"/>
      <c r="N81" s="575"/>
      <c r="O81" s="575"/>
      <c r="P81" s="575">
        <f t="shared" si="70"/>
        <v>0</v>
      </c>
      <c r="Q81" s="575"/>
      <c r="R81" s="575"/>
      <c r="S81" s="575"/>
      <c r="T81" s="575"/>
      <c r="U81" s="575">
        <f t="shared" si="68"/>
        <v>0</v>
      </c>
      <c r="V81" s="575">
        <f t="shared" si="71"/>
        <v>0</v>
      </c>
      <c r="W81" s="575"/>
      <c r="X81" s="575"/>
      <c r="Y81" s="575"/>
      <c r="Z81" s="575">
        <f t="shared" si="72"/>
        <v>0</v>
      </c>
      <c r="AA81" s="575"/>
      <c r="AB81" s="575"/>
      <c r="AC81" s="575"/>
      <c r="AD81" s="575"/>
      <c r="AE81" s="575">
        <f t="shared" si="73"/>
        <v>0</v>
      </c>
      <c r="AF81" s="575">
        <f t="shared" si="74"/>
        <v>0</v>
      </c>
      <c r="AG81" s="579"/>
      <c r="AH81" s="579"/>
      <c r="AI81" s="579"/>
      <c r="AJ81" s="579"/>
      <c r="AK81" s="579"/>
      <c r="AL81" s="579"/>
      <c r="AM81" s="579"/>
      <c r="AN81" s="579"/>
      <c r="AO81" s="575"/>
      <c r="AP81" s="575"/>
      <c r="AQ81" s="587">
        <f t="shared" si="75"/>
        <v>0</v>
      </c>
      <c r="AR81" s="579"/>
      <c r="AS81" s="579"/>
      <c r="AT81" s="579">
        <f t="shared" si="76"/>
        <v>0</v>
      </c>
      <c r="AU81" s="585"/>
    </row>
    <row r="82" spans="1:16176" ht="12.75" hidden="1" thickTop="1" thickBot="1">
      <c r="A82" s="596"/>
      <c r="B82" s="574"/>
      <c r="C82" s="574"/>
      <c r="D82" s="575"/>
      <c r="E82" s="575">
        <f t="shared" si="69"/>
        <v>0</v>
      </c>
      <c r="F82" s="575"/>
      <c r="G82" s="575"/>
      <c r="H82" s="575"/>
      <c r="I82" s="575"/>
      <c r="J82" s="575"/>
      <c r="K82" s="575"/>
      <c r="L82" s="575"/>
      <c r="M82" s="575"/>
      <c r="N82" s="575"/>
      <c r="O82" s="575"/>
      <c r="P82" s="575">
        <f>SUM(E82:O82)</f>
        <v>0</v>
      </c>
      <c r="Q82" s="575"/>
      <c r="R82" s="575"/>
      <c r="S82" s="575"/>
      <c r="T82" s="575"/>
      <c r="U82" s="575">
        <f t="shared" si="68"/>
        <v>0</v>
      </c>
      <c r="V82" s="575">
        <f>P82+U82</f>
        <v>0</v>
      </c>
      <c r="W82" s="575"/>
      <c r="X82" s="575"/>
      <c r="Y82" s="575"/>
      <c r="Z82" s="575">
        <f t="shared" si="72"/>
        <v>0</v>
      </c>
      <c r="AA82" s="575"/>
      <c r="AB82" s="575"/>
      <c r="AC82" s="575"/>
      <c r="AD82" s="575"/>
      <c r="AE82" s="575">
        <f t="shared" si="73"/>
        <v>0</v>
      </c>
      <c r="AF82" s="575">
        <f t="shared" si="74"/>
        <v>0</v>
      </c>
      <c r="AG82" s="579"/>
      <c r="AH82" s="597"/>
      <c r="AI82" s="597"/>
      <c r="AJ82" s="597"/>
      <c r="AK82" s="579"/>
      <c r="AL82" s="579"/>
      <c r="AM82" s="597"/>
      <c r="AN82" s="597"/>
      <c r="AO82" s="575"/>
      <c r="AP82" s="575"/>
      <c r="AQ82" s="587">
        <f t="shared" si="75"/>
        <v>0</v>
      </c>
      <c r="AR82" s="579"/>
      <c r="AS82" s="579"/>
      <c r="AT82" s="579">
        <f t="shared" si="76"/>
        <v>0</v>
      </c>
      <c r="AU82" s="585"/>
    </row>
    <row r="83" spans="1:16176" ht="24" hidden="1" thickTop="1" thickBot="1">
      <c r="A83" s="212" t="s">
        <v>874</v>
      </c>
      <c r="B83" s="588"/>
      <c r="C83" s="589">
        <f>SUM(C70:C82)</f>
        <v>0</v>
      </c>
      <c r="D83" s="590">
        <f>SUM(D70:D82)</f>
        <v>0</v>
      </c>
      <c r="E83" s="590">
        <f>SUM(E70:E82)</f>
        <v>0</v>
      </c>
      <c r="F83" s="590">
        <f t="shared" ref="F83:O83" si="77">SUM(F70:F82)</f>
        <v>0</v>
      </c>
      <c r="G83" s="590">
        <f t="shared" si="77"/>
        <v>0</v>
      </c>
      <c r="H83" s="590">
        <f t="shared" si="77"/>
        <v>0</v>
      </c>
      <c r="I83" s="590">
        <f t="shared" si="77"/>
        <v>0</v>
      </c>
      <c r="J83" s="590">
        <f t="shared" si="77"/>
        <v>0</v>
      </c>
      <c r="K83" s="590">
        <f t="shared" si="77"/>
        <v>0</v>
      </c>
      <c r="L83" s="590">
        <f t="shared" si="77"/>
        <v>0</v>
      </c>
      <c r="M83" s="590">
        <f t="shared" si="77"/>
        <v>0</v>
      </c>
      <c r="N83" s="590">
        <f t="shared" si="77"/>
        <v>0</v>
      </c>
      <c r="O83" s="590">
        <f t="shared" si="77"/>
        <v>0</v>
      </c>
      <c r="P83" s="590">
        <f>SUM(P70:P82)</f>
        <v>0</v>
      </c>
      <c r="Q83" s="590">
        <f t="shared" ref="Q83:T83" si="78">SUM(Q70:Q82)</f>
        <v>0</v>
      </c>
      <c r="R83" s="590">
        <f t="shared" si="78"/>
        <v>0</v>
      </c>
      <c r="S83" s="590">
        <f t="shared" si="78"/>
        <v>0</v>
      </c>
      <c r="T83" s="590">
        <f t="shared" si="78"/>
        <v>0</v>
      </c>
      <c r="U83" s="591">
        <f>SUM(U70:U82)</f>
        <v>0</v>
      </c>
      <c r="V83" s="592">
        <f>SUM(V70:V82)</f>
        <v>0</v>
      </c>
      <c r="W83" s="590">
        <f t="shared" ref="W83:Y83" si="79">SUM(W70:W82)</f>
        <v>0</v>
      </c>
      <c r="X83" s="590">
        <f t="shared" si="79"/>
        <v>0</v>
      </c>
      <c r="Y83" s="590">
        <f t="shared" si="79"/>
        <v>0</v>
      </c>
      <c r="Z83" s="590">
        <f>SUM(Z70:Z82)</f>
        <v>0</v>
      </c>
      <c r="AA83" s="590">
        <f t="shared" ref="AA83:AD83" si="80">SUM(AA70:AA82)</f>
        <v>0</v>
      </c>
      <c r="AB83" s="590">
        <f t="shared" si="80"/>
        <v>0</v>
      </c>
      <c r="AC83" s="590">
        <f t="shared" si="80"/>
        <v>0</v>
      </c>
      <c r="AD83" s="590">
        <f t="shared" si="80"/>
        <v>0</v>
      </c>
      <c r="AE83" s="590">
        <f>SUM(AE70:AE82)</f>
        <v>0</v>
      </c>
      <c r="AF83" s="590">
        <f>SUM(AF70:AF82)</f>
        <v>0</v>
      </c>
      <c r="AG83" s="590">
        <f t="shared" ref="AG83:AP83" si="81">SUM(AG70:AG82)</f>
        <v>0</v>
      </c>
      <c r="AH83" s="590">
        <f t="shared" si="81"/>
        <v>0</v>
      </c>
      <c r="AI83" s="590">
        <f t="shared" si="81"/>
        <v>0</v>
      </c>
      <c r="AJ83" s="590">
        <f t="shared" si="81"/>
        <v>0</v>
      </c>
      <c r="AK83" s="590">
        <f t="shared" si="81"/>
        <v>0</v>
      </c>
      <c r="AL83" s="590">
        <f t="shared" si="81"/>
        <v>0</v>
      </c>
      <c r="AM83" s="590">
        <f t="shared" si="81"/>
        <v>0</v>
      </c>
      <c r="AN83" s="590">
        <f t="shared" si="81"/>
        <v>0</v>
      </c>
      <c r="AO83" s="590">
        <f t="shared" si="81"/>
        <v>0</v>
      </c>
      <c r="AP83" s="590">
        <f t="shared" si="81"/>
        <v>0</v>
      </c>
      <c r="AQ83" s="591">
        <f>SUM(AQ70:AQ82)</f>
        <v>0</v>
      </c>
      <c r="AR83" s="590">
        <f t="shared" ref="AR83:AS83" si="82">SUM(AR70:AR82)</f>
        <v>0</v>
      </c>
      <c r="AS83" s="590">
        <f t="shared" si="82"/>
        <v>0</v>
      </c>
      <c r="AT83" s="590">
        <f>SUM(AT70:AT82)</f>
        <v>0</v>
      </c>
      <c r="AU83" s="591">
        <f>V83+AF83+AQ83</f>
        <v>0</v>
      </c>
      <c r="AV83" s="565"/>
      <c r="AW83" s="548"/>
      <c r="AY83" s="566"/>
      <c r="BB83" s="539"/>
      <c r="BC83" s="539"/>
      <c r="BD83" s="539"/>
      <c r="BE83" s="539"/>
      <c r="BF83" s="539"/>
      <c r="BG83" s="539"/>
      <c r="BH83" s="539"/>
      <c r="BI83" s="539"/>
    </row>
    <row r="84" spans="1:16176" s="605" customFormat="1" ht="28.5" customHeight="1" thickTop="1" thickBot="1">
      <c r="A84" s="598" t="s">
        <v>875</v>
      </c>
      <c r="B84" s="599"/>
      <c r="C84" s="600">
        <f>C68+C83</f>
        <v>117</v>
      </c>
      <c r="D84" s="601">
        <f>D68+D83</f>
        <v>736268442</v>
      </c>
      <c r="E84" s="601">
        <f>E68+E83</f>
        <v>8295290991.750823</v>
      </c>
      <c r="F84" s="601">
        <f t="shared" ref="F84:O84" si="83">F68+F83</f>
        <v>766912176.24034965</v>
      </c>
      <c r="G84" s="601">
        <f t="shared" si="83"/>
        <v>1560057003.6802096</v>
      </c>
      <c r="H84" s="601">
        <f t="shared" si="83"/>
        <v>6602208</v>
      </c>
      <c r="I84" s="601">
        <f t="shared" si="83"/>
        <v>0</v>
      </c>
      <c r="J84" s="601">
        <f t="shared" si="83"/>
        <v>485519375.53890276</v>
      </c>
      <c r="K84" s="601">
        <f t="shared" si="83"/>
        <v>332212918.25916582</v>
      </c>
      <c r="L84" s="601">
        <f t="shared" si="83"/>
        <v>79909355.519999996</v>
      </c>
      <c r="M84" s="601">
        <f t="shared" si="83"/>
        <v>1053644478.1660212</v>
      </c>
      <c r="N84" s="601">
        <f t="shared" si="83"/>
        <v>505749349.51969039</v>
      </c>
      <c r="O84" s="601">
        <f t="shared" si="83"/>
        <v>0</v>
      </c>
      <c r="P84" s="601">
        <f>SUM(E84:O84)</f>
        <v>13085897856.675163</v>
      </c>
      <c r="Q84" s="601">
        <f t="shared" ref="Q84:T84" si="84">Q68+Q83</f>
        <v>0</v>
      </c>
      <c r="R84" s="601">
        <f t="shared" si="84"/>
        <v>0</v>
      </c>
      <c r="S84" s="601">
        <f t="shared" si="84"/>
        <v>0</v>
      </c>
      <c r="T84" s="601">
        <f t="shared" si="84"/>
        <v>0</v>
      </c>
      <c r="U84" s="602">
        <f>SUM(Q84:T84)</f>
        <v>0</v>
      </c>
      <c r="V84" s="603">
        <f>P84+U84</f>
        <v>13085897856.675163</v>
      </c>
      <c r="W84" s="601">
        <f t="shared" ref="W84:Y84" si="85">W68+W83</f>
        <v>741765712.62887895</v>
      </c>
      <c r="X84" s="601">
        <f t="shared" si="85"/>
        <v>180004147.19999999</v>
      </c>
      <c r="Y84" s="601">
        <f t="shared" si="85"/>
        <v>53622503.950872876</v>
      </c>
      <c r="Z84" s="601">
        <f>SUM(W84:Y84)</f>
        <v>975392363.77975178</v>
      </c>
      <c r="AA84" s="601">
        <f t="shared" ref="AA84:AD84" si="86">AA68+AA83</f>
        <v>1123172261.0585084</v>
      </c>
      <c r="AB84" s="601">
        <f t="shared" si="86"/>
        <v>91164048</v>
      </c>
      <c r="AC84" s="601">
        <f t="shared" si="86"/>
        <v>24654000</v>
      </c>
      <c r="AD84" s="601">
        <f t="shared" si="86"/>
        <v>0</v>
      </c>
      <c r="AE84" s="601">
        <f>SUM(AA84:AD84)</f>
        <v>1238990309.0585084</v>
      </c>
      <c r="AF84" s="601">
        <f>Z84+AE84</f>
        <v>2214382672.8382602</v>
      </c>
      <c r="AG84" s="601">
        <f t="shared" ref="AG84:AP84" si="87">AG68+AG83</f>
        <v>1419530800</v>
      </c>
      <c r="AH84" s="601">
        <f t="shared" si="87"/>
        <v>1005501200</v>
      </c>
      <c r="AI84" s="601">
        <f t="shared" si="87"/>
        <v>1171745226.3606622</v>
      </c>
      <c r="AJ84" s="601">
        <f t="shared" si="87"/>
        <v>518161000</v>
      </c>
      <c r="AK84" s="601">
        <f t="shared" si="87"/>
        <v>61749700</v>
      </c>
      <c r="AL84" s="601">
        <f t="shared" si="87"/>
        <v>388620500</v>
      </c>
      <c r="AM84" s="601">
        <f t="shared" si="87"/>
        <v>259080700</v>
      </c>
      <c r="AN84" s="601">
        <f t="shared" si="87"/>
        <v>0</v>
      </c>
      <c r="AO84" s="601">
        <f t="shared" si="87"/>
        <v>0</v>
      </c>
      <c r="AP84" s="601">
        <f t="shared" si="87"/>
        <v>0</v>
      </c>
      <c r="AQ84" s="602">
        <f>SUM(AG84:AP84)</f>
        <v>4824389126.3606625</v>
      </c>
      <c r="AR84" s="601">
        <f t="shared" ref="AR84:AS84" si="88">AR68+AR83</f>
        <v>53275000</v>
      </c>
      <c r="AS84" s="601">
        <f t="shared" si="88"/>
        <v>0</v>
      </c>
      <c r="AT84" s="604">
        <f>SUM(AR84:AS84)</f>
        <v>53275000</v>
      </c>
      <c r="AU84" s="602">
        <f>V84+AF84+AQ84</f>
        <v>20124669655.874084</v>
      </c>
      <c r="AV84" s="565"/>
      <c r="AW84" s="548"/>
      <c r="AX84" s="538"/>
      <c r="AY84" s="566"/>
      <c r="AZ84" s="538"/>
      <c r="BA84" s="538"/>
      <c r="BB84" s="539"/>
      <c r="BC84" s="539"/>
      <c r="BD84" s="539"/>
      <c r="BE84" s="539"/>
      <c r="BF84" s="539"/>
      <c r="BG84" s="539"/>
      <c r="BH84" s="539"/>
      <c r="BI84" s="539"/>
      <c r="BJ84" s="538"/>
      <c r="BK84" s="538"/>
      <c r="BL84" s="538"/>
      <c r="BM84" s="538"/>
      <c r="BN84" s="538"/>
      <c r="BO84" s="538"/>
      <c r="BP84" s="538"/>
      <c r="BQ84" s="538"/>
      <c r="BR84" s="538"/>
      <c r="BS84" s="538"/>
      <c r="BT84" s="538"/>
      <c r="BU84" s="538"/>
      <c r="BV84" s="538"/>
      <c r="BW84" s="538"/>
      <c r="BX84" s="538"/>
      <c r="BY84" s="538"/>
      <c r="BZ84" s="538"/>
      <c r="CA84" s="538"/>
      <c r="CB84" s="538"/>
      <c r="CC84" s="538"/>
      <c r="CD84" s="538"/>
      <c r="CE84" s="538"/>
      <c r="CF84" s="538"/>
      <c r="CG84" s="538"/>
      <c r="CH84" s="538"/>
      <c r="CI84" s="538"/>
      <c r="CJ84" s="538"/>
      <c r="CK84" s="538"/>
      <c r="CL84" s="538"/>
      <c r="CM84" s="538"/>
      <c r="CN84" s="538"/>
      <c r="CO84" s="538"/>
      <c r="CP84" s="538"/>
      <c r="CQ84" s="538"/>
      <c r="CR84" s="538"/>
      <c r="CS84" s="538"/>
      <c r="CT84" s="538"/>
      <c r="CU84" s="538"/>
      <c r="CV84" s="538"/>
      <c r="CW84" s="538"/>
      <c r="CX84" s="538"/>
      <c r="CY84" s="538"/>
      <c r="CZ84" s="538"/>
      <c r="DA84" s="538"/>
      <c r="DB84" s="538"/>
      <c r="DC84" s="538"/>
      <c r="DD84" s="538"/>
      <c r="DE84" s="538"/>
      <c r="DF84" s="538"/>
      <c r="DG84" s="538"/>
      <c r="DH84" s="538"/>
      <c r="DI84" s="538"/>
      <c r="DJ84" s="538"/>
      <c r="DK84" s="538"/>
      <c r="DL84" s="538"/>
      <c r="DM84" s="538"/>
      <c r="DN84" s="538"/>
      <c r="DO84" s="538"/>
      <c r="DP84" s="538"/>
      <c r="DQ84" s="538"/>
      <c r="DR84" s="538"/>
      <c r="DS84" s="538"/>
      <c r="DT84" s="538"/>
      <c r="DU84" s="538"/>
      <c r="DV84" s="538"/>
      <c r="DW84" s="538"/>
      <c r="DX84" s="538"/>
      <c r="DY84" s="538"/>
      <c r="DZ84" s="538"/>
      <c r="EA84" s="538"/>
      <c r="EB84" s="538"/>
      <c r="EC84" s="538"/>
      <c r="ED84" s="538"/>
      <c r="EE84" s="538"/>
      <c r="EF84" s="538"/>
      <c r="EG84" s="538"/>
      <c r="EH84" s="538"/>
      <c r="EI84" s="538"/>
      <c r="EJ84" s="538"/>
      <c r="EK84" s="538"/>
      <c r="EL84" s="538"/>
      <c r="EM84" s="538"/>
      <c r="EN84" s="538"/>
      <c r="EO84" s="538"/>
      <c r="EP84" s="538"/>
      <c r="EQ84" s="538"/>
      <c r="ER84" s="538"/>
      <c r="ES84" s="538"/>
      <c r="ET84" s="538"/>
      <c r="EU84" s="538"/>
      <c r="EV84" s="538"/>
      <c r="EW84" s="538"/>
      <c r="EX84" s="538"/>
      <c r="EY84" s="538"/>
      <c r="EZ84" s="538"/>
      <c r="FA84" s="538"/>
      <c r="FB84" s="538"/>
      <c r="FC84" s="538"/>
      <c r="FD84" s="538"/>
      <c r="FE84" s="538"/>
      <c r="FF84" s="538"/>
      <c r="FG84" s="538"/>
      <c r="FH84" s="538"/>
      <c r="FI84" s="538"/>
      <c r="FJ84" s="538"/>
      <c r="FK84" s="538"/>
      <c r="FL84" s="538"/>
      <c r="FM84" s="538"/>
      <c r="FN84" s="538"/>
      <c r="FO84" s="538"/>
      <c r="FP84" s="538"/>
      <c r="FQ84" s="538"/>
      <c r="FR84" s="538"/>
      <c r="FS84" s="538"/>
      <c r="FT84" s="538"/>
      <c r="FU84" s="538"/>
      <c r="FV84" s="538"/>
      <c r="FW84" s="538"/>
      <c r="FX84" s="538"/>
      <c r="FY84" s="538"/>
      <c r="FZ84" s="538"/>
      <c r="GA84" s="538"/>
      <c r="GB84" s="538"/>
      <c r="GC84" s="538"/>
      <c r="GD84" s="538"/>
      <c r="GE84" s="538"/>
      <c r="GF84" s="538"/>
      <c r="GG84" s="538"/>
      <c r="GH84" s="538"/>
      <c r="GI84" s="538"/>
      <c r="GJ84" s="538"/>
      <c r="GK84" s="538"/>
      <c r="GL84" s="538"/>
      <c r="GM84" s="538"/>
      <c r="GN84" s="538"/>
      <c r="GO84" s="538"/>
      <c r="GP84" s="538"/>
      <c r="GQ84" s="538"/>
      <c r="GR84" s="538"/>
      <c r="GS84" s="538"/>
      <c r="GT84" s="538"/>
      <c r="GU84" s="538"/>
      <c r="GV84" s="538"/>
      <c r="GW84" s="538"/>
      <c r="GX84" s="538"/>
      <c r="GY84" s="538"/>
      <c r="GZ84" s="538"/>
      <c r="HA84" s="538"/>
      <c r="HB84" s="538"/>
      <c r="HC84" s="538"/>
      <c r="HD84" s="538"/>
      <c r="HE84" s="538"/>
      <c r="HF84" s="538"/>
      <c r="HG84" s="538"/>
      <c r="HH84" s="538"/>
      <c r="HI84" s="538"/>
      <c r="HJ84" s="538"/>
      <c r="HK84" s="538"/>
      <c r="HL84" s="538"/>
      <c r="HM84" s="538"/>
      <c r="HN84" s="538"/>
      <c r="HO84" s="538"/>
      <c r="HP84" s="538"/>
      <c r="HQ84" s="538"/>
      <c r="HR84" s="538"/>
      <c r="HS84" s="538"/>
      <c r="HT84" s="538"/>
      <c r="HU84" s="538"/>
      <c r="HV84" s="538"/>
      <c r="HW84" s="538"/>
      <c r="HX84" s="538"/>
      <c r="HY84" s="538"/>
      <c r="HZ84" s="538"/>
      <c r="IA84" s="538"/>
      <c r="IB84" s="538"/>
      <c r="IC84" s="538"/>
      <c r="ID84" s="538"/>
      <c r="IE84" s="538"/>
      <c r="IF84" s="538"/>
      <c r="IG84" s="538"/>
      <c r="IH84" s="538"/>
      <c r="II84" s="538"/>
      <c r="IJ84" s="538"/>
      <c r="IK84" s="538"/>
      <c r="IL84" s="538"/>
      <c r="IM84" s="538"/>
      <c r="IN84" s="538"/>
      <c r="IO84" s="538"/>
      <c r="IP84" s="538"/>
      <c r="IQ84" s="538"/>
      <c r="IR84" s="538"/>
      <c r="IS84" s="538"/>
      <c r="IT84" s="538"/>
      <c r="IU84" s="538"/>
      <c r="IV84" s="538"/>
      <c r="IW84" s="538"/>
      <c r="IX84" s="538"/>
      <c r="IY84" s="538"/>
      <c r="IZ84" s="538"/>
      <c r="JA84" s="538"/>
      <c r="JB84" s="538"/>
      <c r="JC84" s="538"/>
      <c r="JD84" s="538"/>
      <c r="JE84" s="538"/>
      <c r="JF84" s="538"/>
      <c r="JG84" s="538"/>
      <c r="JH84" s="538"/>
      <c r="JI84" s="538"/>
      <c r="JJ84" s="538"/>
      <c r="JK84" s="538"/>
      <c r="JL84" s="538"/>
      <c r="JM84" s="538"/>
      <c r="JN84" s="538"/>
      <c r="JO84" s="538"/>
      <c r="JP84" s="538"/>
      <c r="JQ84" s="538"/>
      <c r="JR84" s="538"/>
      <c r="JS84" s="538"/>
      <c r="JT84" s="538"/>
      <c r="JU84" s="538"/>
      <c r="JV84" s="538"/>
      <c r="JW84" s="538"/>
      <c r="JX84" s="538"/>
      <c r="JY84" s="538"/>
      <c r="JZ84" s="538"/>
      <c r="KA84" s="538"/>
      <c r="KB84" s="538"/>
      <c r="KC84" s="538"/>
      <c r="KD84" s="538"/>
      <c r="KE84" s="538"/>
      <c r="KF84" s="538"/>
      <c r="KG84" s="538"/>
      <c r="KH84" s="538"/>
      <c r="KI84" s="538"/>
      <c r="KJ84" s="538"/>
      <c r="KK84" s="538"/>
      <c r="KL84" s="538"/>
      <c r="KM84" s="538"/>
      <c r="KN84" s="538"/>
      <c r="KO84" s="538"/>
      <c r="KP84" s="538"/>
      <c r="KQ84" s="538"/>
      <c r="KR84" s="538"/>
      <c r="KS84" s="538"/>
      <c r="KT84" s="538"/>
      <c r="KU84" s="538"/>
      <c r="KV84" s="538"/>
      <c r="KW84" s="538"/>
      <c r="KX84" s="538"/>
      <c r="KY84" s="538"/>
      <c r="KZ84" s="538"/>
      <c r="LA84" s="538"/>
      <c r="LB84" s="538"/>
      <c r="LC84" s="538"/>
      <c r="LD84" s="538"/>
      <c r="LE84" s="538"/>
      <c r="LF84" s="538"/>
      <c r="LG84" s="538"/>
      <c r="LH84" s="538"/>
      <c r="LI84" s="538"/>
      <c r="LJ84" s="538"/>
      <c r="LK84" s="538"/>
      <c r="LL84" s="538"/>
      <c r="LM84" s="538"/>
      <c r="LN84" s="538"/>
      <c r="LO84" s="538"/>
      <c r="LP84" s="538"/>
      <c r="LQ84" s="538"/>
      <c r="LR84" s="538"/>
      <c r="LS84" s="538"/>
      <c r="LT84" s="538"/>
      <c r="LU84" s="538"/>
      <c r="LV84" s="538"/>
      <c r="LW84" s="538"/>
      <c r="LX84" s="538"/>
      <c r="LY84" s="538"/>
      <c r="LZ84" s="538"/>
      <c r="MA84" s="538"/>
      <c r="MB84" s="538"/>
      <c r="MC84" s="538"/>
      <c r="MD84" s="538"/>
      <c r="ME84" s="538"/>
      <c r="MF84" s="538"/>
      <c r="MG84" s="538"/>
      <c r="MH84" s="538"/>
      <c r="MI84" s="538"/>
      <c r="MJ84" s="538"/>
      <c r="MK84" s="538"/>
      <c r="ML84" s="538"/>
      <c r="MM84" s="538"/>
      <c r="MN84" s="538"/>
      <c r="MO84" s="538"/>
      <c r="MP84" s="538"/>
      <c r="MQ84" s="538"/>
      <c r="MR84" s="538"/>
      <c r="MS84" s="538"/>
      <c r="MT84" s="538"/>
      <c r="MU84" s="538"/>
      <c r="MV84" s="538"/>
      <c r="MW84" s="538"/>
      <c r="MX84" s="538"/>
      <c r="MY84" s="538"/>
      <c r="MZ84" s="538"/>
      <c r="NA84" s="538"/>
      <c r="NB84" s="538"/>
      <c r="NC84" s="538"/>
      <c r="ND84" s="538"/>
      <c r="NE84" s="538"/>
      <c r="NF84" s="538"/>
      <c r="NG84" s="538"/>
      <c r="NH84" s="538"/>
      <c r="NI84" s="538"/>
      <c r="NJ84" s="538"/>
      <c r="NK84" s="538"/>
      <c r="NL84" s="538"/>
      <c r="NM84" s="538"/>
      <c r="NN84" s="538"/>
      <c r="NO84" s="538"/>
      <c r="NP84" s="538"/>
      <c r="NQ84" s="538"/>
      <c r="NR84" s="538"/>
      <c r="NS84" s="538"/>
      <c r="NT84" s="538"/>
      <c r="NU84" s="538"/>
      <c r="NV84" s="538"/>
      <c r="NW84" s="538"/>
      <c r="NX84" s="538"/>
      <c r="NY84" s="538"/>
      <c r="NZ84" s="538"/>
      <c r="OA84" s="538"/>
      <c r="OB84" s="538"/>
      <c r="OC84" s="538"/>
      <c r="OD84" s="538"/>
      <c r="OE84" s="538"/>
      <c r="OF84" s="538"/>
      <c r="OG84" s="538"/>
      <c r="OH84" s="538"/>
      <c r="OI84" s="538"/>
      <c r="OJ84" s="538"/>
      <c r="OK84" s="538"/>
      <c r="OL84" s="538"/>
      <c r="OM84" s="538"/>
      <c r="ON84" s="538"/>
      <c r="OO84" s="538"/>
      <c r="OP84" s="538"/>
      <c r="OQ84" s="538"/>
      <c r="OR84" s="538"/>
      <c r="OS84" s="538"/>
      <c r="OT84" s="538"/>
      <c r="OU84" s="538"/>
      <c r="OV84" s="538"/>
      <c r="OW84" s="538"/>
      <c r="OX84" s="538"/>
      <c r="OY84" s="538"/>
      <c r="OZ84" s="538"/>
      <c r="PA84" s="538"/>
      <c r="PB84" s="538"/>
      <c r="PC84" s="538"/>
      <c r="PD84" s="538"/>
      <c r="PE84" s="538"/>
      <c r="PF84" s="538"/>
      <c r="PG84" s="538"/>
      <c r="PH84" s="538"/>
      <c r="PI84" s="538"/>
      <c r="PJ84" s="538"/>
      <c r="PK84" s="538"/>
      <c r="PL84" s="538"/>
      <c r="PM84" s="538"/>
      <c r="PN84" s="538"/>
      <c r="PO84" s="538"/>
      <c r="PP84" s="538"/>
      <c r="PQ84" s="538"/>
      <c r="PR84" s="538"/>
      <c r="PS84" s="538"/>
      <c r="PT84" s="538"/>
      <c r="PU84" s="538"/>
      <c r="PV84" s="538"/>
      <c r="PW84" s="538"/>
      <c r="PX84" s="538"/>
      <c r="PY84" s="538"/>
      <c r="PZ84" s="538"/>
      <c r="QA84" s="538"/>
      <c r="QB84" s="538"/>
      <c r="QC84" s="538"/>
      <c r="QD84" s="538"/>
      <c r="QE84" s="538"/>
      <c r="QF84" s="538"/>
      <c r="QG84" s="538"/>
      <c r="QH84" s="538"/>
      <c r="QI84" s="538"/>
      <c r="QJ84" s="538"/>
      <c r="QK84" s="538"/>
      <c r="QL84" s="538"/>
      <c r="QM84" s="538"/>
      <c r="QN84" s="538"/>
      <c r="QO84" s="538"/>
      <c r="QP84" s="538"/>
      <c r="QQ84" s="538"/>
      <c r="QR84" s="538"/>
      <c r="QS84" s="538"/>
      <c r="QT84" s="538"/>
      <c r="QU84" s="538"/>
      <c r="QV84" s="538"/>
      <c r="QW84" s="538"/>
      <c r="QX84" s="538"/>
      <c r="QY84" s="538"/>
      <c r="QZ84" s="538"/>
      <c r="RA84" s="538"/>
      <c r="RB84" s="538"/>
      <c r="RC84" s="538"/>
      <c r="RD84" s="538"/>
      <c r="RE84" s="538"/>
      <c r="RF84" s="538"/>
      <c r="RG84" s="538"/>
      <c r="RH84" s="538"/>
      <c r="RI84" s="538"/>
      <c r="RJ84" s="538"/>
      <c r="RK84" s="538"/>
      <c r="RL84" s="538"/>
      <c r="RM84" s="538"/>
      <c r="RN84" s="538"/>
      <c r="RO84" s="538"/>
      <c r="RP84" s="538"/>
      <c r="RQ84" s="538"/>
      <c r="RR84" s="538"/>
      <c r="RS84" s="538"/>
      <c r="RT84" s="538"/>
      <c r="RU84" s="538"/>
      <c r="RV84" s="538"/>
      <c r="RW84" s="538"/>
      <c r="RX84" s="538"/>
      <c r="RY84" s="538"/>
      <c r="RZ84" s="538"/>
      <c r="SA84" s="538"/>
      <c r="SB84" s="538"/>
      <c r="SC84" s="538"/>
      <c r="SD84" s="538"/>
      <c r="SE84" s="538"/>
      <c r="SF84" s="538"/>
      <c r="SG84" s="538"/>
      <c r="SH84" s="538"/>
      <c r="SI84" s="538"/>
      <c r="SJ84" s="538"/>
      <c r="SK84" s="538"/>
      <c r="SL84" s="538"/>
      <c r="SM84" s="538"/>
      <c r="SN84" s="538"/>
      <c r="SO84" s="538"/>
      <c r="SP84" s="538"/>
      <c r="SQ84" s="538"/>
      <c r="SR84" s="538"/>
      <c r="SS84" s="538"/>
      <c r="ST84" s="538"/>
      <c r="SU84" s="538"/>
      <c r="SV84" s="538"/>
      <c r="SW84" s="538"/>
      <c r="SX84" s="538"/>
      <c r="SY84" s="538"/>
      <c r="SZ84" s="538"/>
      <c r="TA84" s="538"/>
      <c r="TB84" s="538"/>
      <c r="TC84" s="538"/>
      <c r="TD84" s="538"/>
      <c r="TE84" s="538"/>
      <c r="TF84" s="538"/>
      <c r="TG84" s="538"/>
      <c r="TH84" s="538"/>
      <c r="TI84" s="538"/>
      <c r="TJ84" s="538"/>
      <c r="TK84" s="538"/>
      <c r="TL84" s="538"/>
      <c r="TM84" s="538"/>
      <c r="TN84" s="538"/>
      <c r="TO84" s="538"/>
      <c r="TP84" s="538"/>
      <c r="TQ84" s="538"/>
      <c r="TR84" s="538"/>
      <c r="TS84" s="538"/>
      <c r="TT84" s="538"/>
      <c r="TU84" s="538"/>
      <c r="TV84" s="538"/>
      <c r="TW84" s="538"/>
      <c r="TX84" s="538"/>
      <c r="TY84" s="538"/>
      <c r="TZ84" s="538"/>
      <c r="UA84" s="538"/>
      <c r="UB84" s="538"/>
      <c r="UC84" s="538"/>
      <c r="UD84" s="538"/>
      <c r="UE84" s="538"/>
      <c r="UF84" s="538"/>
      <c r="UG84" s="538"/>
      <c r="UH84" s="538"/>
      <c r="UI84" s="538"/>
      <c r="UJ84" s="538"/>
      <c r="UK84" s="538"/>
      <c r="UL84" s="538"/>
      <c r="UM84" s="538"/>
      <c r="UN84" s="538"/>
      <c r="UO84" s="538"/>
      <c r="UP84" s="538"/>
      <c r="UQ84" s="538"/>
      <c r="UR84" s="538"/>
      <c r="US84" s="538"/>
      <c r="UT84" s="538"/>
      <c r="UU84" s="538"/>
      <c r="UV84" s="538"/>
      <c r="UW84" s="538"/>
      <c r="UX84" s="538"/>
      <c r="UY84" s="538"/>
      <c r="UZ84" s="538"/>
      <c r="VA84" s="538"/>
      <c r="VB84" s="538"/>
      <c r="VC84" s="538"/>
      <c r="VD84" s="538"/>
      <c r="VE84" s="538"/>
      <c r="VF84" s="538"/>
      <c r="VG84" s="538"/>
      <c r="VH84" s="538"/>
      <c r="VI84" s="538"/>
      <c r="VJ84" s="538"/>
      <c r="VK84" s="538"/>
      <c r="VL84" s="538"/>
      <c r="VM84" s="538"/>
      <c r="VN84" s="538"/>
      <c r="VO84" s="538"/>
      <c r="VP84" s="538"/>
      <c r="VQ84" s="538"/>
      <c r="VR84" s="538"/>
      <c r="VS84" s="538"/>
      <c r="VT84" s="538"/>
      <c r="VU84" s="538"/>
      <c r="VV84" s="538"/>
      <c r="VW84" s="538"/>
      <c r="VX84" s="538"/>
      <c r="VY84" s="538"/>
      <c r="VZ84" s="538"/>
      <c r="WA84" s="538"/>
      <c r="WB84" s="538"/>
      <c r="WC84" s="538"/>
      <c r="WD84" s="538"/>
      <c r="WE84" s="538"/>
      <c r="WF84" s="538"/>
      <c r="WG84" s="538"/>
      <c r="WH84" s="538"/>
      <c r="WI84" s="538"/>
      <c r="WJ84" s="538"/>
      <c r="WK84" s="538"/>
      <c r="WL84" s="538"/>
      <c r="WM84" s="538"/>
      <c r="WN84" s="538"/>
      <c r="WO84" s="538"/>
      <c r="WP84" s="538"/>
      <c r="WQ84" s="538"/>
      <c r="WR84" s="538"/>
      <c r="WS84" s="538"/>
      <c r="WT84" s="538"/>
      <c r="WU84" s="538"/>
      <c r="WV84" s="538"/>
      <c r="WW84" s="538"/>
      <c r="WX84" s="538"/>
      <c r="WY84" s="538"/>
      <c r="WZ84" s="538"/>
      <c r="XA84" s="538"/>
      <c r="XB84" s="538"/>
      <c r="XC84" s="538"/>
      <c r="XD84" s="538"/>
      <c r="XE84" s="538"/>
      <c r="XF84" s="538"/>
      <c r="XG84" s="538"/>
      <c r="XH84" s="538"/>
      <c r="XI84" s="538"/>
      <c r="XJ84" s="538"/>
      <c r="XK84" s="538"/>
      <c r="XL84" s="538"/>
      <c r="XM84" s="538"/>
      <c r="XN84" s="538"/>
      <c r="XO84" s="538"/>
      <c r="XP84" s="538"/>
      <c r="XQ84" s="538"/>
      <c r="XR84" s="538"/>
      <c r="XS84" s="538"/>
      <c r="XT84" s="538"/>
      <c r="XU84" s="538"/>
      <c r="XV84" s="538"/>
      <c r="XW84" s="538"/>
      <c r="XX84" s="538"/>
      <c r="XY84" s="538"/>
      <c r="XZ84" s="538"/>
      <c r="YA84" s="538"/>
      <c r="YB84" s="538"/>
      <c r="YC84" s="538"/>
      <c r="YD84" s="538"/>
      <c r="YE84" s="538"/>
      <c r="YF84" s="538"/>
      <c r="YG84" s="538"/>
      <c r="YH84" s="538"/>
      <c r="YI84" s="538"/>
      <c r="YJ84" s="538"/>
      <c r="YK84" s="538"/>
      <c r="YL84" s="538"/>
      <c r="YM84" s="538"/>
      <c r="YN84" s="538"/>
      <c r="YO84" s="538"/>
      <c r="YP84" s="538"/>
      <c r="YQ84" s="538"/>
      <c r="YR84" s="538"/>
      <c r="YS84" s="538"/>
      <c r="YT84" s="538"/>
      <c r="YU84" s="538"/>
      <c r="YV84" s="538"/>
      <c r="YW84" s="538"/>
      <c r="YX84" s="538"/>
      <c r="YY84" s="538"/>
      <c r="YZ84" s="538"/>
      <c r="ZA84" s="538"/>
      <c r="ZB84" s="538"/>
      <c r="ZC84" s="538"/>
      <c r="ZD84" s="538"/>
      <c r="ZE84" s="538"/>
      <c r="ZF84" s="538"/>
      <c r="ZG84" s="538"/>
      <c r="ZH84" s="538"/>
      <c r="ZI84" s="538"/>
      <c r="ZJ84" s="538"/>
      <c r="ZK84" s="538"/>
      <c r="ZL84" s="538"/>
      <c r="ZM84" s="538"/>
      <c r="ZN84" s="538"/>
      <c r="ZO84" s="538"/>
      <c r="ZP84" s="538"/>
      <c r="ZQ84" s="538"/>
      <c r="ZR84" s="538"/>
      <c r="ZS84" s="538"/>
      <c r="ZT84" s="538"/>
      <c r="ZU84" s="538"/>
      <c r="ZV84" s="538"/>
      <c r="ZW84" s="538"/>
      <c r="ZX84" s="538"/>
      <c r="ZY84" s="538"/>
      <c r="ZZ84" s="538"/>
      <c r="AAA84" s="538"/>
      <c r="AAB84" s="538"/>
      <c r="AAC84" s="538"/>
      <c r="AAD84" s="538"/>
      <c r="AAE84" s="538"/>
      <c r="AAF84" s="538"/>
      <c r="AAG84" s="538"/>
      <c r="AAH84" s="538"/>
      <c r="AAI84" s="538"/>
      <c r="AAJ84" s="538"/>
      <c r="AAK84" s="538"/>
      <c r="AAL84" s="538"/>
      <c r="AAM84" s="538"/>
      <c r="AAN84" s="538"/>
      <c r="AAO84" s="538"/>
      <c r="AAP84" s="538"/>
      <c r="AAQ84" s="538"/>
      <c r="AAR84" s="538"/>
      <c r="AAS84" s="538"/>
      <c r="AAT84" s="538"/>
      <c r="AAU84" s="538"/>
      <c r="AAV84" s="538"/>
      <c r="AAW84" s="538"/>
      <c r="AAX84" s="538"/>
      <c r="AAY84" s="538"/>
      <c r="AAZ84" s="538"/>
      <c r="ABA84" s="538"/>
      <c r="ABB84" s="538"/>
      <c r="ABC84" s="538"/>
      <c r="ABD84" s="538"/>
      <c r="ABE84" s="538"/>
      <c r="ABF84" s="538"/>
      <c r="ABG84" s="538"/>
      <c r="ABH84" s="538"/>
      <c r="ABI84" s="538"/>
      <c r="ABJ84" s="538"/>
      <c r="ABK84" s="538"/>
      <c r="ABL84" s="538"/>
      <c r="ABM84" s="538"/>
      <c r="ABN84" s="538"/>
      <c r="ABO84" s="538"/>
      <c r="ABP84" s="538"/>
      <c r="ABQ84" s="538"/>
      <c r="ABR84" s="538"/>
      <c r="ABS84" s="538"/>
      <c r="ABT84" s="538"/>
      <c r="ABU84" s="538"/>
      <c r="ABV84" s="538"/>
      <c r="ABW84" s="538"/>
      <c r="ABX84" s="538"/>
      <c r="ABY84" s="538"/>
      <c r="ABZ84" s="538"/>
      <c r="ACA84" s="538"/>
      <c r="ACB84" s="538"/>
      <c r="ACC84" s="538"/>
      <c r="ACD84" s="538"/>
      <c r="ACE84" s="538"/>
      <c r="ACF84" s="538"/>
      <c r="ACG84" s="538"/>
      <c r="ACH84" s="538"/>
      <c r="ACI84" s="538"/>
      <c r="ACJ84" s="538"/>
      <c r="ACK84" s="538"/>
      <c r="ACL84" s="538"/>
      <c r="ACM84" s="538"/>
      <c r="ACN84" s="538"/>
      <c r="ACO84" s="538"/>
      <c r="ACP84" s="538"/>
      <c r="ACQ84" s="538"/>
      <c r="ACR84" s="538"/>
      <c r="ACS84" s="538"/>
      <c r="ACT84" s="538"/>
      <c r="ACU84" s="538"/>
      <c r="ACV84" s="538"/>
      <c r="ACW84" s="538"/>
      <c r="ACX84" s="538"/>
      <c r="ACY84" s="538"/>
      <c r="ACZ84" s="538"/>
      <c r="ADA84" s="538"/>
      <c r="ADB84" s="538"/>
      <c r="ADC84" s="538"/>
      <c r="ADD84" s="538"/>
      <c r="ADE84" s="538"/>
      <c r="ADF84" s="538"/>
      <c r="ADG84" s="538"/>
      <c r="ADH84" s="538"/>
      <c r="ADI84" s="538"/>
      <c r="ADJ84" s="538"/>
      <c r="ADK84" s="538"/>
      <c r="ADL84" s="538"/>
      <c r="ADM84" s="538"/>
      <c r="ADN84" s="538"/>
      <c r="ADO84" s="538"/>
      <c r="ADP84" s="538"/>
      <c r="ADQ84" s="538"/>
      <c r="ADR84" s="538"/>
      <c r="ADS84" s="538"/>
      <c r="ADT84" s="538"/>
      <c r="ADU84" s="538"/>
      <c r="ADV84" s="538"/>
      <c r="ADW84" s="538"/>
      <c r="ADX84" s="538"/>
      <c r="ADY84" s="538"/>
      <c r="ADZ84" s="538"/>
      <c r="AEA84" s="538"/>
      <c r="AEB84" s="538"/>
      <c r="AEC84" s="538"/>
      <c r="AED84" s="538"/>
      <c r="AEE84" s="538"/>
      <c r="AEF84" s="538"/>
      <c r="AEG84" s="538"/>
      <c r="AEH84" s="538"/>
      <c r="AEI84" s="538"/>
      <c r="AEJ84" s="538"/>
      <c r="AEK84" s="538"/>
      <c r="AEL84" s="538"/>
      <c r="AEM84" s="538"/>
      <c r="AEN84" s="538"/>
      <c r="AEO84" s="538"/>
      <c r="AEP84" s="538"/>
      <c r="AEQ84" s="538"/>
      <c r="AER84" s="538"/>
      <c r="AES84" s="538"/>
      <c r="AET84" s="538"/>
      <c r="AEU84" s="538"/>
      <c r="AEV84" s="538"/>
      <c r="AEW84" s="538"/>
      <c r="AEX84" s="538"/>
      <c r="AEY84" s="538"/>
      <c r="AEZ84" s="538"/>
      <c r="AFA84" s="538"/>
      <c r="AFB84" s="538"/>
      <c r="AFC84" s="538"/>
      <c r="AFD84" s="538"/>
      <c r="AFE84" s="538"/>
      <c r="AFF84" s="538"/>
      <c r="AFG84" s="538"/>
      <c r="AFH84" s="538"/>
      <c r="AFI84" s="538"/>
      <c r="AFJ84" s="538"/>
      <c r="AFK84" s="538"/>
      <c r="AFL84" s="538"/>
      <c r="AFM84" s="538"/>
      <c r="AFN84" s="538"/>
      <c r="AFO84" s="538"/>
      <c r="AFP84" s="538"/>
      <c r="AFQ84" s="538"/>
      <c r="AFR84" s="538"/>
      <c r="AFS84" s="538"/>
      <c r="AFT84" s="538"/>
      <c r="AFU84" s="538"/>
      <c r="AFV84" s="538"/>
      <c r="AFW84" s="538"/>
      <c r="AFX84" s="538"/>
      <c r="AFY84" s="538"/>
      <c r="AFZ84" s="538"/>
      <c r="AGA84" s="538"/>
      <c r="AGB84" s="538"/>
      <c r="AGC84" s="538"/>
      <c r="AGD84" s="538"/>
      <c r="AGE84" s="538"/>
      <c r="AGF84" s="538"/>
      <c r="AGG84" s="538"/>
      <c r="AGH84" s="538"/>
      <c r="AGI84" s="538"/>
      <c r="AGJ84" s="538"/>
      <c r="AGK84" s="538"/>
      <c r="AGL84" s="538"/>
      <c r="AGM84" s="538"/>
      <c r="AGN84" s="538"/>
      <c r="AGO84" s="538"/>
      <c r="AGP84" s="538"/>
      <c r="AGQ84" s="538"/>
      <c r="AGR84" s="538"/>
      <c r="AGS84" s="538"/>
      <c r="AGT84" s="538"/>
      <c r="AGU84" s="538"/>
      <c r="AGV84" s="538"/>
      <c r="AGW84" s="538"/>
      <c r="AGX84" s="538"/>
      <c r="AGY84" s="538"/>
      <c r="AGZ84" s="538"/>
      <c r="AHA84" s="538"/>
      <c r="AHB84" s="538"/>
      <c r="AHC84" s="538"/>
      <c r="AHD84" s="538"/>
      <c r="AHE84" s="538"/>
      <c r="AHF84" s="538"/>
      <c r="AHG84" s="538"/>
      <c r="AHH84" s="538"/>
      <c r="AHI84" s="538"/>
      <c r="AHJ84" s="538"/>
      <c r="AHK84" s="538"/>
      <c r="AHL84" s="538"/>
      <c r="AHM84" s="538"/>
      <c r="AHN84" s="538"/>
      <c r="AHO84" s="538"/>
      <c r="AHP84" s="538"/>
      <c r="AHQ84" s="538"/>
      <c r="AHR84" s="538"/>
      <c r="AHS84" s="538"/>
      <c r="AHT84" s="538"/>
      <c r="AHU84" s="538"/>
      <c r="AHV84" s="538"/>
      <c r="AHW84" s="538"/>
      <c r="AHX84" s="538"/>
      <c r="AHY84" s="538"/>
      <c r="AHZ84" s="538"/>
      <c r="AIA84" s="538"/>
      <c r="AIB84" s="538"/>
      <c r="AIC84" s="538"/>
      <c r="AID84" s="538"/>
      <c r="AIE84" s="538"/>
      <c r="AIF84" s="538"/>
      <c r="AIG84" s="538"/>
      <c r="AIH84" s="538"/>
      <c r="AII84" s="538"/>
      <c r="AIJ84" s="538"/>
      <c r="AIK84" s="538"/>
      <c r="AIL84" s="538"/>
      <c r="AIM84" s="538"/>
      <c r="AIN84" s="538"/>
      <c r="AIO84" s="538"/>
      <c r="AIP84" s="538"/>
      <c r="AIQ84" s="538"/>
      <c r="AIR84" s="538"/>
      <c r="AIS84" s="538"/>
      <c r="AIT84" s="538"/>
      <c r="AIU84" s="538"/>
      <c r="AIV84" s="538"/>
      <c r="AIW84" s="538"/>
      <c r="AIX84" s="538"/>
      <c r="AIY84" s="538"/>
      <c r="AIZ84" s="538"/>
      <c r="AJA84" s="538"/>
      <c r="AJB84" s="538"/>
      <c r="AJC84" s="538"/>
      <c r="AJD84" s="538"/>
      <c r="AJE84" s="538"/>
      <c r="AJF84" s="538"/>
      <c r="AJG84" s="538"/>
      <c r="AJH84" s="538"/>
      <c r="AJI84" s="538"/>
      <c r="AJJ84" s="538"/>
      <c r="AJK84" s="538"/>
      <c r="AJL84" s="538"/>
      <c r="AJM84" s="538"/>
      <c r="AJN84" s="538"/>
      <c r="AJO84" s="538"/>
      <c r="AJP84" s="538"/>
      <c r="AJQ84" s="538"/>
      <c r="AJR84" s="538"/>
      <c r="AJS84" s="538"/>
      <c r="AJT84" s="538"/>
      <c r="AJU84" s="538"/>
      <c r="AJV84" s="538"/>
      <c r="AJW84" s="538"/>
      <c r="AJX84" s="538"/>
      <c r="AJY84" s="538"/>
      <c r="AJZ84" s="538"/>
      <c r="AKA84" s="538"/>
      <c r="AKB84" s="538"/>
      <c r="AKC84" s="538"/>
      <c r="AKD84" s="538"/>
      <c r="AKE84" s="538"/>
      <c r="AKF84" s="538"/>
      <c r="AKG84" s="538"/>
      <c r="AKH84" s="538"/>
      <c r="AKI84" s="538"/>
      <c r="AKJ84" s="538"/>
      <c r="AKK84" s="538"/>
      <c r="AKL84" s="538"/>
      <c r="AKM84" s="538"/>
      <c r="AKN84" s="538"/>
      <c r="AKO84" s="538"/>
      <c r="AKP84" s="538"/>
      <c r="AKQ84" s="538"/>
      <c r="AKR84" s="538"/>
      <c r="AKS84" s="538"/>
      <c r="AKT84" s="538"/>
      <c r="AKU84" s="538"/>
      <c r="AKV84" s="538"/>
      <c r="AKW84" s="538"/>
      <c r="AKX84" s="538"/>
      <c r="AKY84" s="538"/>
      <c r="AKZ84" s="538"/>
      <c r="ALA84" s="538"/>
      <c r="ALB84" s="538"/>
      <c r="ALC84" s="538"/>
      <c r="ALD84" s="538"/>
      <c r="ALE84" s="538"/>
      <c r="ALF84" s="538"/>
      <c r="ALG84" s="538"/>
      <c r="ALH84" s="538"/>
      <c r="ALI84" s="538"/>
      <c r="ALJ84" s="538"/>
      <c r="ALK84" s="538"/>
      <c r="ALL84" s="538"/>
      <c r="ALM84" s="538"/>
      <c r="ALN84" s="538"/>
      <c r="ALO84" s="538"/>
      <c r="ALP84" s="538"/>
      <c r="ALQ84" s="538"/>
      <c r="ALR84" s="538"/>
      <c r="ALS84" s="538"/>
      <c r="ALT84" s="538"/>
      <c r="ALU84" s="538"/>
      <c r="ALV84" s="538"/>
      <c r="ALW84" s="538"/>
      <c r="ALX84" s="538"/>
      <c r="ALY84" s="538"/>
      <c r="ALZ84" s="538"/>
      <c r="AMA84" s="538"/>
      <c r="AMB84" s="538"/>
      <c r="AMC84" s="538"/>
      <c r="AMD84" s="538"/>
      <c r="AME84" s="538"/>
      <c r="AMF84" s="538"/>
      <c r="AMG84" s="538"/>
      <c r="AMH84" s="538"/>
      <c r="AMI84" s="538"/>
      <c r="AMJ84" s="538"/>
      <c r="AMK84" s="538"/>
      <c r="AML84" s="538"/>
      <c r="AMM84" s="538"/>
      <c r="AMN84" s="538"/>
      <c r="AMO84" s="538"/>
      <c r="AMP84" s="538"/>
      <c r="AMQ84" s="538"/>
      <c r="AMR84" s="538"/>
      <c r="AMS84" s="538"/>
      <c r="AMT84" s="538"/>
      <c r="AMU84" s="538"/>
      <c r="AMV84" s="538"/>
      <c r="AMW84" s="538"/>
      <c r="AMX84" s="538"/>
      <c r="AMY84" s="538"/>
      <c r="AMZ84" s="538"/>
      <c r="ANA84" s="538"/>
      <c r="ANB84" s="538"/>
      <c r="ANC84" s="538"/>
      <c r="AND84" s="538"/>
      <c r="ANE84" s="538"/>
      <c r="ANF84" s="538"/>
      <c r="ANG84" s="538"/>
      <c r="ANH84" s="538"/>
      <c r="ANI84" s="538"/>
      <c r="ANJ84" s="538"/>
      <c r="ANK84" s="538"/>
      <c r="ANL84" s="538"/>
      <c r="ANM84" s="538"/>
      <c r="ANN84" s="538"/>
      <c r="ANO84" s="538"/>
      <c r="ANP84" s="538"/>
      <c r="ANQ84" s="538"/>
      <c r="ANR84" s="538"/>
      <c r="ANS84" s="538"/>
      <c r="ANT84" s="538"/>
      <c r="ANU84" s="538"/>
      <c r="ANV84" s="538"/>
      <c r="ANW84" s="538"/>
      <c r="ANX84" s="538"/>
      <c r="ANY84" s="538"/>
      <c r="ANZ84" s="538"/>
      <c r="AOA84" s="538"/>
      <c r="AOB84" s="538"/>
      <c r="AOC84" s="538"/>
      <c r="AOD84" s="538"/>
      <c r="AOE84" s="538"/>
      <c r="AOF84" s="538"/>
      <c r="AOG84" s="538"/>
      <c r="AOH84" s="538"/>
      <c r="AOI84" s="538"/>
      <c r="AOJ84" s="538"/>
      <c r="AOK84" s="538"/>
      <c r="AOL84" s="538"/>
      <c r="AOM84" s="538"/>
      <c r="AON84" s="538"/>
      <c r="AOO84" s="538"/>
      <c r="AOP84" s="538"/>
      <c r="AOQ84" s="538"/>
      <c r="AOR84" s="538"/>
      <c r="AOS84" s="538"/>
      <c r="AOT84" s="538"/>
      <c r="AOU84" s="538"/>
      <c r="AOV84" s="538"/>
      <c r="AOW84" s="538"/>
      <c r="AOX84" s="538"/>
      <c r="AOY84" s="538"/>
      <c r="AOZ84" s="538"/>
      <c r="APA84" s="538"/>
      <c r="APB84" s="538"/>
      <c r="APC84" s="538"/>
      <c r="APD84" s="538"/>
      <c r="APE84" s="538"/>
      <c r="APF84" s="538"/>
      <c r="APG84" s="538"/>
      <c r="APH84" s="538"/>
      <c r="API84" s="538"/>
      <c r="APJ84" s="538"/>
      <c r="APK84" s="538"/>
      <c r="APL84" s="538"/>
      <c r="APM84" s="538"/>
      <c r="APN84" s="538"/>
      <c r="APO84" s="538"/>
      <c r="APP84" s="538"/>
      <c r="APQ84" s="538"/>
      <c r="APR84" s="538"/>
      <c r="APS84" s="538"/>
      <c r="APT84" s="538"/>
      <c r="APU84" s="538"/>
      <c r="APV84" s="538"/>
      <c r="APW84" s="538"/>
      <c r="APX84" s="538"/>
      <c r="APY84" s="538"/>
      <c r="APZ84" s="538"/>
      <c r="AQA84" s="538"/>
      <c r="AQB84" s="538"/>
      <c r="AQC84" s="538"/>
      <c r="AQD84" s="538"/>
      <c r="AQE84" s="538"/>
      <c r="AQF84" s="538"/>
      <c r="AQG84" s="538"/>
      <c r="AQH84" s="538"/>
      <c r="AQI84" s="538"/>
      <c r="AQJ84" s="538"/>
      <c r="AQK84" s="538"/>
      <c r="AQL84" s="538"/>
      <c r="AQM84" s="538"/>
      <c r="AQN84" s="538"/>
      <c r="AQO84" s="538"/>
      <c r="AQP84" s="538"/>
      <c r="AQQ84" s="538"/>
      <c r="AQR84" s="538"/>
      <c r="AQS84" s="538"/>
      <c r="AQT84" s="538"/>
      <c r="AQU84" s="538"/>
      <c r="AQV84" s="538"/>
      <c r="AQW84" s="538"/>
      <c r="AQX84" s="538"/>
      <c r="AQY84" s="538"/>
      <c r="AQZ84" s="538"/>
      <c r="ARA84" s="538"/>
      <c r="ARB84" s="538"/>
      <c r="ARC84" s="538"/>
      <c r="ARD84" s="538"/>
      <c r="ARE84" s="538"/>
      <c r="ARF84" s="538"/>
      <c r="ARG84" s="538"/>
      <c r="ARH84" s="538"/>
      <c r="ARI84" s="538"/>
      <c r="ARJ84" s="538"/>
      <c r="ARK84" s="538"/>
      <c r="ARL84" s="538"/>
      <c r="ARM84" s="538"/>
      <c r="ARN84" s="538"/>
      <c r="ARO84" s="538"/>
      <c r="ARP84" s="538"/>
      <c r="ARQ84" s="538"/>
      <c r="ARR84" s="538"/>
      <c r="ARS84" s="538"/>
      <c r="ART84" s="538"/>
      <c r="ARU84" s="538"/>
      <c r="ARV84" s="538"/>
      <c r="ARW84" s="538"/>
      <c r="ARX84" s="538"/>
      <c r="ARY84" s="538"/>
      <c r="ARZ84" s="538"/>
      <c r="ASA84" s="538"/>
      <c r="ASB84" s="538"/>
      <c r="ASC84" s="538"/>
      <c r="ASD84" s="538"/>
      <c r="ASE84" s="538"/>
      <c r="ASF84" s="538"/>
      <c r="ASG84" s="538"/>
      <c r="ASH84" s="538"/>
      <c r="ASI84" s="538"/>
      <c r="ASJ84" s="538"/>
      <c r="ASK84" s="538"/>
      <c r="ASL84" s="538"/>
      <c r="ASM84" s="538"/>
      <c r="ASN84" s="538"/>
      <c r="ASO84" s="538"/>
      <c r="ASP84" s="538"/>
      <c r="ASQ84" s="538"/>
      <c r="ASR84" s="538"/>
      <c r="ASS84" s="538"/>
      <c r="AST84" s="538"/>
      <c r="ASU84" s="538"/>
      <c r="ASV84" s="538"/>
      <c r="ASW84" s="538"/>
      <c r="ASX84" s="538"/>
      <c r="ASY84" s="538"/>
      <c r="ASZ84" s="538"/>
      <c r="ATA84" s="538"/>
      <c r="ATB84" s="538"/>
      <c r="ATC84" s="538"/>
      <c r="ATD84" s="538"/>
      <c r="ATE84" s="538"/>
      <c r="ATF84" s="538"/>
      <c r="ATG84" s="538"/>
      <c r="ATH84" s="538"/>
      <c r="ATI84" s="538"/>
      <c r="ATJ84" s="538"/>
      <c r="ATK84" s="538"/>
      <c r="ATL84" s="538"/>
      <c r="ATM84" s="538"/>
      <c r="ATN84" s="538"/>
      <c r="ATO84" s="538"/>
      <c r="ATP84" s="538"/>
      <c r="ATQ84" s="538"/>
      <c r="ATR84" s="538"/>
      <c r="ATS84" s="538"/>
      <c r="ATT84" s="538"/>
      <c r="ATU84" s="538"/>
      <c r="ATV84" s="538"/>
      <c r="ATW84" s="538"/>
      <c r="ATX84" s="538"/>
      <c r="ATY84" s="538"/>
      <c r="ATZ84" s="538"/>
      <c r="AUA84" s="538"/>
      <c r="AUB84" s="538"/>
      <c r="AUC84" s="538"/>
      <c r="AUD84" s="538"/>
      <c r="AUE84" s="538"/>
      <c r="AUF84" s="538"/>
      <c r="AUG84" s="538"/>
      <c r="AUH84" s="538"/>
      <c r="AUI84" s="538"/>
      <c r="AUJ84" s="538"/>
      <c r="AUK84" s="538"/>
      <c r="AUL84" s="538"/>
      <c r="AUM84" s="538"/>
      <c r="AUN84" s="538"/>
      <c r="AUO84" s="538"/>
      <c r="AUP84" s="538"/>
      <c r="AUQ84" s="538"/>
      <c r="AUR84" s="538"/>
      <c r="AUS84" s="538"/>
      <c r="AUT84" s="538"/>
      <c r="AUU84" s="538"/>
      <c r="AUV84" s="538"/>
      <c r="AUW84" s="538"/>
      <c r="AUX84" s="538"/>
      <c r="AUY84" s="538"/>
      <c r="AUZ84" s="538"/>
      <c r="AVA84" s="538"/>
      <c r="AVB84" s="538"/>
      <c r="AVC84" s="538"/>
      <c r="AVD84" s="538"/>
      <c r="AVE84" s="538"/>
      <c r="AVF84" s="538"/>
      <c r="AVG84" s="538"/>
      <c r="AVH84" s="538"/>
      <c r="AVI84" s="538"/>
      <c r="AVJ84" s="538"/>
      <c r="AVK84" s="538"/>
      <c r="AVL84" s="538"/>
      <c r="AVM84" s="538"/>
      <c r="AVN84" s="538"/>
      <c r="AVO84" s="538"/>
      <c r="AVP84" s="538"/>
      <c r="AVQ84" s="538"/>
      <c r="AVR84" s="538"/>
      <c r="AVS84" s="538"/>
      <c r="AVT84" s="538"/>
      <c r="AVU84" s="538"/>
      <c r="AVV84" s="538"/>
      <c r="AVW84" s="538"/>
      <c r="AVX84" s="538"/>
      <c r="AVY84" s="538"/>
      <c r="AVZ84" s="538"/>
      <c r="AWA84" s="538"/>
      <c r="AWB84" s="538"/>
      <c r="AWC84" s="538"/>
      <c r="AWD84" s="538"/>
      <c r="AWE84" s="538"/>
      <c r="AWF84" s="538"/>
      <c r="AWG84" s="538"/>
      <c r="AWH84" s="538"/>
      <c r="AWI84" s="538"/>
      <c r="AWJ84" s="538"/>
      <c r="AWK84" s="538"/>
      <c r="AWL84" s="538"/>
      <c r="AWM84" s="538"/>
      <c r="AWN84" s="538"/>
      <c r="AWO84" s="538"/>
      <c r="AWP84" s="538"/>
      <c r="AWQ84" s="538"/>
      <c r="AWR84" s="538"/>
      <c r="AWS84" s="538"/>
      <c r="AWT84" s="538"/>
      <c r="AWU84" s="538"/>
      <c r="AWV84" s="538"/>
      <c r="AWW84" s="538"/>
      <c r="AWX84" s="538"/>
      <c r="AWY84" s="538"/>
      <c r="AWZ84" s="538"/>
      <c r="AXA84" s="538"/>
      <c r="AXB84" s="538"/>
      <c r="AXC84" s="538"/>
      <c r="AXD84" s="538"/>
      <c r="AXE84" s="538"/>
      <c r="AXF84" s="538"/>
      <c r="AXG84" s="538"/>
      <c r="AXH84" s="538"/>
      <c r="AXI84" s="538"/>
      <c r="AXJ84" s="538"/>
      <c r="AXK84" s="538"/>
      <c r="AXL84" s="538"/>
      <c r="AXM84" s="538"/>
      <c r="AXN84" s="538"/>
      <c r="AXO84" s="538"/>
      <c r="AXP84" s="538"/>
      <c r="AXQ84" s="538"/>
      <c r="AXR84" s="538"/>
      <c r="AXS84" s="538"/>
      <c r="AXT84" s="538"/>
      <c r="AXU84" s="538"/>
      <c r="AXV84" s="538"/>
      <c r="AXW84" s="538"/>
      <c r="AXX84" s="538"/>
      <c r="AXY84" s="538"/>
      <c r="AXZ84" s="538"/>
      <c r="AYA84" s="538"/>
      <c r="AYB84" s="538"/>
      <c r="AYC84" s="538"/>
      <c r="AYD84" s="538"/>
      <c r="AYE84" s="538"/>
      <c r="AYF84" s="538"/>
      <c r="AYG84" s="538"/>
      <c r="AYH84" s="538"/>
      <c r="AYI84" s="538"/>
      <c r="AYJ84" s="538"/>
      <c r="AYK84" s="538"/>
      <c r="AYL84" s="538"/>
      <c r="AYM84" s="538"/>
      <c r="AYN84" s="538"/>
      <c r="AYO84" s="538"/>
      <c r="AYP84" s="538"/>
      <c r="AYQ84" s="538"/>
      <c r="AYR84" s="538"/>
      <c r="AYS84" s="538"/>
      <c r="AYT84" s="538"/>
      <c r="AYU84" s="538"/>
      <c r="AYV84" s="538"/>
      <c r="AYW84" s="538"/>
      <c r="AYX84" s="538"/>
      <c r="AYY84" s="538"/>
      <c r="AYZ84" s="538"/>
      <c r="AZA84" s="538"/>
      <c r="AZB84" s="538"/>
      <c r="AZC84" s="538"/>
      <c r="AZD84" s="538"/>
      <c r="AZE84" s="538"/>
      <c r="AZF84" s="538"/>
      <c r="AZG84" s="538"/>
      <c r="AZH84" s="538"/>
      <c r="AZI84" s="538"/>
      <c r="AZJ84" s="538"/>
      <c r="AZK84" s="538"/>
      <c r="AZL84" s="538"/>
      <c r="AZM84" s="538"/>
      <c r="AZN84" s="538"/>
      <c r="AZO84" s="538"/>
      <c r="AZP84" s="538"/>
      <c r="AZQ84" s="538"/>
      <c r="AZR84" s="538"/>
      <c r="AZS84" s="538"/>
      <c r="AZT84" s="538"/>
      <c r="AZU84" s="538"/>
      <c r="AZV84" s="538"/>
      <c r="AZW84" s="538"/>
      <c r="AZX84" s="538"/>
      <c r="AZY84" s="538"/>
      <c r="AZZ84" s="538"/>
      <c r="BAA84" s="538"/>
      <c r="BAB84" s="538"/>
      <c r="BAC84" s="538"/>
      <c r="BAD84" s="538"/>
      <c r="BAE84" s="538"/>
      <c r="BAF84" s="538"/>
      <c r="BAG84" s="538"/>
      <c r="BAH84" s="538"/>
      <c r="BAI84" s="538"/>
      <c r="BAJ84" s="538"/>
      <c r="BAK84" s="538"/>
      <c r="BAL84" s="538"/>
      <c r="BAM84" s="538"/>
      <c r="BAN84" s="538"/>
      <c r="BAO84" s="538"/>
      <c r="BAP84" s="538"/>
      <c r="BAQ84" s="538"/>
      <c r="BAR84" s="538"/>
      <c r="BAS84" s="538"/>
      <c r="BAT84" s="538"/>
      <c r="BAU84" s="538"/>
      <c r="BAV84" s="538"/>
      <c r="BAW84" s="538"/>
      <c r="BAX84" s="538"/>
      <c r="BAY84" s="538"/>
      <c r="BAZ84" s="538"/>
      <c r="BBA84" s="538"/>
      <c r="BBB84" s="538"/>
      <c r="BBC84" s="538"/>
      <c r="BBD84" s="538"/>
      <c r="BBE84" s="538"/>
      <c r="BBF84" s="538"/>
      <c r="BBG84" s="538"/>
      <c r="BBH84" s="538"/>
      <c r="BBI84" s="538"/>
      <c r="BBJ84" s="538"/>
      <c r="BBK84" s="538"/>
      <c r="BBL84" s="538"/>
      <c r="BBM84" s="538"/>
      <c r="BBN84" s="538"/>
      <c r="BBO84" s="538"/>
      <c r="BBP84" s="538"/>
      <c r="BBQ84" s="538"/>
      <c r="BBR84" s="538"/>
      <c r="BBS84" s="538"/>
      <c r="BBT84" s="538"/>
      <c r="BBU84" s="538"/>
      <c r="BBV84" s="538"/>
      <c r="BBW84" s="538"/>
      <c r="BBX84" s="538"/>
      <c r="BBY84" s="538"/>
      <c r="BBZ84" s="538"/>
      <c r="BCA84" s="538"/>
      <c r="BCB84" s="538"/>
      <c r="BCC84" s="538"/>
      <c r="BCD84" s="538"/>
      <c r="BCE84" s="538"/>
      <c r="BCF84" s="538"/>
      <c r="BCG84" s="538"/>
      <c r="BCH84" s="538"/>
      <c r="BCI84" s="538"/>
      <c r="BCJ84" s="538"/>
      <c r="BCK84" s="538"/>
      <c r="BCL84" s="538"/>
      <c r="BCM84" s="538"/>
      <c r="BCN84" s="538"/>
      <c r="BCO84" s="538"/>
      <c r="BCP84" s="538"/>
      <c r="BCQ84" s="538"/>
      <c r="BCR84" s="538"/>
      <c r="BCS84" s="538"/>
      <c r="BCT84" s="538"/>
      <c r="BCU84" s="538"/>
      <c r="BCV84" s="538"/>
      <c r="BCW84" s="538"/>
      <c r="BCX84" s="538"/>
      <c r="BCY84" s="538"/>
      <c r="BCZ84" s="538"/>
      <c r="BDA84" s="538"/>
      <c r="BDB84" s="538"/>
      <c r="BDC84" s="538"/>
      <c r="BDD84" s="538"/>
      <c r="BDE84" s="538"/>
      <c r="BDF84" s="538"/>
      <c r="BDG84" s="538"/>
      <c r="BDH84" s="538"/>
      <c r="BDI84" s="538"/>
      <c r="BDJ84" s="538"/>
      <c r="BDK84" s="538"/>
      <c r="BDL84" s="538"/>
      <c r="BDM84" s="538"/>
      <c r="BDN84" s="538"/>
      <c r="BDO84" s="538"/>
      <c r="BDP84" s="538"/>
      <c r="BDQ84" s="538"/>
      <c r="BDR84" s="538"/>
      <c r="BDS84" s="538"/>
      <c r="BDT84" s="538"/>
      <c r="BDU84" s="538"/>
      <c r="BDV84" s="538"/>
      <c r="BDW84" s="538"/>
      <c r="BDX84" s="538"/>
      <c r="BDY84" s="538"/>
      <c r="BDZ84" s="538"/>
      <c r="BEA84" s="538"/>
      <c r="BEB84" s="538"/>
      <c r="BEC84" s="538"/>
      <c r="BED84" s="538"/>
      <c r="BEE84" s="538"/>
      <c r="BEF84" s="538"/>
      <c r="BEG84" s="538"/>
      <c r="BEH84" s="538"/>
      <c r="BEI84" s="538"/>
      <c r="BEJ84" s="538"/>
      <c r="BEK84" s="538"/>
      <c r="BEL84" s="538"/>
      <c r="BEM84" s="538"/>
      <c r="BEN84" s="538"/>
      <c r="BEO84" s="538"/>
      <c r="BEP84" s="538"/>
      <c r="BEQ84" s="538"/>
      <c r="BER84" s="538"/>
      <c r="BES84" s="538"/>
      <c r="BET84" s="538"/>
      <c r="BEU84" s="538"/>
      <c r="BEV84" s="538"/>
      <c r="BEW84" s="538"/>
      <c r="BEX84" s="538"/>
      <c r="BEY84" s="538"/>
      <c r="BEZ84" s="538"/>
      <c r="BFA84" s="538"/>
      <c r="BFB84" s="538"/>
      <c r="BFC84" s="538"/>
      <c r="BFD84" s="538"/>
      <c r="BFE84" s="538"/>
      <c r="BFF84" s="538"/>
      <c r="BFG84" s="538"/>
      <c r="BFH84" s="538"/>
      <c r="BFI84" s="538"/>
      <c r="BFJ84" s="538"/>
      <c r="BFK84" s="538"/>
      <c r="BFL84" s="538"/>
      <c r="BFM84" s="538"/>
      <c r="BFN84" s="538"/>
      <c r="BFO84" s="538"/>
      <c r="BFP84" s="538"/>
      <c r="BFQ84" s="538"/>
      <c r="BFR84" s="538"/>
      <c r="BFS84" s="538"/>
      <c r="BFT84" s="538"/>
      <c r="BFU84" s="538"/>
      <c r="BFV84" s="538"/>
      <c r="BFW84" s="538"/>
      <c r="BFX84" s="538"/>
      <c r="BFY84" s="538"/>
      <c r="BFZ84" s="538"/>
      <c r="BGA84" s="538"/>
      <c r="BGB84" s="538"/>
      <c r="BGC84" s="538"/>
      <c r="BGD84" s="538"/>
      <c r="BGE84" s="538"/>
      <c r="BGF84" s="538"/>
      <c r="BGG84" s="538"/>
      <c r="BGH84" s="538"/>
      <c r="BGI84" s="538"/>
      <c r="BGJ84" s="538"/>
      <c r="BGK84" s="538"/>
      <c r="BGL84" s="538"/>
      <c r="BGM84" s="538"/>
      <c r="BGN84" s="538"/>
      <c r="BGO84" s="538"/>
      <c r="BGP84" s="538"/>
      <c r="BGQ84" s="538"/>
      <c r="BGR84" s="538"/>
      <c r="BGS84" s="538"/>
      <c r="BGT84" s="538"/>
      <c r="BGU84" s="538"/>
      <c r="BGV84" s="538"/>
      <c r="BGW84" s="538"/>
      <c r="BGX84" s="538"/>
      <c r="BGY84" s="538"/>
      <c r="BGZ84" s="538"/>
      <c r="BHA84" s="538"/>
      <c r="BHB84" s="538"/>
      <c r="BHC84" s="538"/>
      <c r="BHD84" s="538"/>
      <c r="BHE84" s="538"/>
      <c r="BHF84" s="538"/>
      <c r="BHG84" s="538"/>
      <c r="BHH84" s="538"/>
      <c r="BHI84" s="538"/>
      <c r="BHJ84" s="538"/>
      <c r="BHK84" s="538"/>
      <c r="BHL84" s="538"/>
      <c r="BHM84" s="538"/>
      <c r="BHN84" s="538"/>
      <c r="BHO84" s="538"/>
      <c r="BHP84" s="538"/>
      <c r="BHQ84" s="538"/>
      <c r="BHR84" s="538"/>
      <c r="BHS84" s="538"/>
      <c r="BHT84" s="538"/>
      <c r="BHU84" s="538"/>
      <c r="BHV84" s="538"/>
      <c r="BHW84" s="538"/>
      <c r="BHX84" s="538"/>
      <c r="BHY84" s="538"/>
      <c r="BHZ84" s="538"/>
      <c r="BIA84" s="538"/>
      <c r="BIB84" s="538"/>
      <c r="BIC84" s="538"/>
      <c r="BID84" s="538"/>
      <c r="BIE84" s="538"/>
      <c r="BIF84" s="538"/>
      <c r="BIG84" s="538"/>
      <c r="BIH84" s="538"/>
      <c r="BII84" s="538"/>
      <c r="BIJ84" s="538"/>
      <c r="BIK84" s="538"/>
      <c r="BIL84" s="538"/>
      <c r="BIM84" s="538"/>
      <c r="BIN84" s="538"/>
      <c r="BIO84" s="538"/>
      <c r="BIP84" s="538"/>
      <c r="BIQ84" s="538"/>
      <c r="BIR84" s="538"/>
      <c r="BIS84" s="538"/>
      <c r="BIT84" s="538"/>
      <c r="BIU84" s="538"/>
      <c r="BIV84" s="538"/>
      <c r="BIW84" s="538"/>
      <c r="BIX84" s="538"/>
      <c r="BIY84" s="538"/>
      <c r="BIZ84" s="538"/>
      <c r="BJA84" s="538"/>
      <c r="BJB84" s="538"/>
      <c r="BJC84" s="538"/>
      <c r="BJD84" s="538"/>
      <c r="BJE84" s="538"/>
      <c r="BJF84" s="538"/>
      <c r="BJG84" s="538"/>
      <c r="BJH84" s="538"/>
      <c r="BJI84" s="538"/>
      <c r="BJJ84" s="538"/>
      <c r="BJK84" s="538"/>
      <c r="BJL84" s="538"/>
      <c r="BJM84" s="538"/>
      <c r="BJN84" s="538"/>
      <c r="BJO84" s="538"/>
      <c r="BJP84" s="538"/>
      <c r="BJQ84" s="538"/>
      <c r="BJR84" s="538"/>
      <c r="BJS84" s="538"/>
      <c r="BJT84" s="538"/>
      <c r="BJU84" s="538"/>
      <c r="BJV84" s="538"/>
      <c r="BJW84" s="538"/>
      <c r="BJX84" s="538"/>
      <c r="BJY84" s="538"/>
      <c r="BJZ84" s="538"/>
      <c r="BKA84" s="538"/>
      <c r="BKB84" s="538"/>
      <c r="BKC84" s="538"/>
      <c r="BKD84" s="538"/>
      <c r="BKE84" s="538"/>
      <c r="BKF84" s="538"/>
      <c r="BKG84" s="538"/>
      <c r="BKH84" s="538"/>
      <c r="BKI84" s="538"/>
      <c r="BKJ84" s="538"/>
      <c r="BKK84" s="538"/>
      <c r="BKL84" s="538"/>
      <c r="BKM84" s="538"/>
      <c r="BKN84" s="538"/>
      <c r="BKO84" s="538"/>
      <c r="BKP84" s="538"/>
      <c r="BKQ84" s="538"/>
      <c r="BKR84" s="538"/>
      <c r="BKS84" s="538"/>
      <c r="BKT84" s="538"/>
      <c r="BKU84" s="538"/>
      <c r="BKV84" s="538"/>
      <c r="BKW84" s="538"/>
      <c r="BKX84" s="538"/>
      <c r="BKY84" s="538"/>
      <c r="BKZ84" s="538"/>
      <c r="BLA84" s="538"/>
      <c r="BLB84" s="538"/>
      <c r="BLC84" s="538"/>
      <c r="BLD84" s="538"/>
      <c r="BLE84" s="538"/>
      <c r="BLF84" s="538"/>
      <c r="BLG84" s="538"/>
      <c r="BLH84" s="538"/>
      <c r="BLI84" s="538"/>
      <c r="BLJ84" s="538"/>
      <c r="BLK84" s="538"/>
      <c r="BLL84" s="538"/>
      <c r="BLM84" s="538"/>
      <c r="BLN84" s="538"/>
      <c r="BLO84" s="538"/>
      <c r="BLP84" s="538"/>
      <c r="BLQ84" s="538"/>
      <c r="BLR84" s="538"/>
      <c r="BLS84" s="538"/>
      <c r="BLT84" s="538"/>
      <c r="BLU84" s="538"/>
      <c r="BLV84" s="538"/>
      <c r="BLW84" s="538"/>
      <c r="BLX84" s="538"/>
      <c r="BLY84" s="538"/>
      <c r="BLZ84" s="538"/>
      <c r="BMA84" s="538"/>
      <c r="BMB84" s="538"/>
      <c r="BMC84" s="538"/>
      <c r="BMD84" s="538"/>
      <c r="BME84" s="538"/>
      <c r="BMF84" s="538"/>
      <c r="BMG84" s="538"/>
      <c r="BMH84" s="538"/>
      <c r="BMI84" s="538"/>
      <c r="BMJ84" s="538"/>
      <c r="BMK84" s="538"/>
      <c r="BML84" s="538"/>
      <c r="BMM84" s="538"/>
      <c r="BMN84" s="538"/>
      <c r="BMO84" s="538"/>
      <c r="BMP84" s="538"/>
      <c r="BMQ84" s="538"/>
      <c r="BMR84" s="538"/>
      <c r="BMS84" s="538"/>
      <c r="BMT84" s="538"/>
      <c r="BMU84" s="538"/>
      <c r="BMV84" s="538"/>
      <c r="BMW84" s="538"/>
      <c r="BMX84" s="538"/>
      <c r="BMY84" s="538"/>
      <c r="BMZ84" s="538"/>
      <c r="BNA84" s="538"/>
      <c r="BNB84" s="538"/>
      <c r="BNC84" s="538"/>
      <c r="BND84" s="538"/>
      <c r="BNE84" s="538"/>
      <c r="BNF84" s="538"/>
      <c r="BNG84" s="538"/>
      <c r="BNH84" s="538"/>
      <c r="BNI84" s="538"/>
      <c r="BNJ84" s="538"/>
      <c r="BNK84" s="538"/>
      <c r="BNL84" s="538"/>
      <c r="BNM84" s="538"/>
      <c r="BNN84" s="538"/>
      <c r="BNO84" s="538"/>
      <c r="BNP84" s="538"/>
      <c r="BNQ84" s="538"/>
      <c r="BNR84" s="538"/>
      <c r="BNS84" s="538"/>
      <c r="BNT84" s="538"/>
      <c r="BNU84" s="538"/>
      <c r="BNV84" s="538"/>
      <c r="BNW84" s="538"/>
      <c r="BNX84" s="538"/>
      <c r="BNY84" s="538"/>
      <c r="BNZ84" s="538"/>
      <c r="BOA84" s="538"/>
      <c r="BOB84" s="538"/>
      <c r="BOC84" s="538"/>
      <c r="BOD84" s="538"/>
      <c r="BOE84" s="538"/>
      <c r="BOF84" s="538"/>
      <c r="BOG84" s="538"/>
      <c r="BOH84" s="538"/>
      <c r="BOI84" s="538"/>
      <c r="BOJ84" s="538"/>
      <c r="BOK84" s="538"/>
      <c r="BOL84" s="538"/>
      <c r="BOM84" s="538"/>
      <c r="BON84" s="538"/>
      <c r="BOO84" s="538"/>
      <c r="BOP84" s="538"/>
      <c r="BOQ84" s="538"/>
      <c r="BOR84" s="538"/>
      <c r="BOS84" s="538"/>
      <c r="BOT84" s="538"/>
      <c r="BOU84" s="538"/>
      <c r="BOV84" s="538"/>
      <c r="BOW84" s="538"/>
      <c r="BOX84" s="538"/>
      <c r="BOY84" s="538"/>
      <c r="BOZ84" s="538"/>
      <c r="BPA84" s="538"/>
      <c r="BPB84" s="538"/>
      <c r="BPC84" s="538"/>
      <c r="BPD84" s="538"/>
      <c r="BPE84" s="538"/>
      <c r="BPF84" s="538"/>
      <c r="BPG84" s="538"/>
      <c r="BPH84" s="538"/>
      <c r="BPI84" s="538"/>
      <c r="BPJ84" s="538"/>
      <c r="BPK84" s="538"/>
      <c r="BPL84" s="538"/>
      <c r="BPM84" s="538"/>
      <c r="BPN84" s="538"/>
      <c r="BPO84" s="538"/>
      <c r="BPP84" s="538"/>
      <c r="BPQ84" s="538"/>
      <c r="BPR84" s="538"/>
      <c r="BPS84" s="538"/>
      <c r="BPT84" s="538"/>
      <c r="BPU84" s="538"/>
      <c r="BPV84" s="538"/>
      <c r="BPW84" s="538"/>
      <c r="BPX84" s="538"/>
      <c r="BPY84" s="538"/>
      <c r="BPZ84" s="538"/>
      <c r="BQA84" s="538"/>
      <c r="BQB84" s="538"/>
      <c r="BQC84" s="538"/>
      <c r="BQD84" s="538"/>
      <c r="BQE84" s="538"/>
      <c r="BQF84" s="538"/>
      <c r="BQG84" s="538"/>
      <c r="BQH84" s="538"/>
      <c r="BQI84" s="538"/>
      <c r="BQJ84" s="538"/>
      <c r="BQK84" s="538"/>
      <c r="BQL84" s="538"/>
      <c r="BQM84" s="538"/>
      <c r="BQN84" s="538"/>
      <c r="BQO84" s="538"/>
      <c r="BQP84" s="538"/>
      <c r="BQQ84" s="538"/>
      <c r="BQR84" s="538"/>
      <c r="BQS84" s="538"/>
      <c r="BQT84" s="538"/>
      <c r="BQU84" s="538"/>
      <c r="BQV84" s="538"/>
      <c r="BQW84" s="538"/>
      <c r="BQX84" s="538"/>
      <c r="BQY84" s="538"/>
      <c r="BQZ84" s="538"/>
      <c r="BRA84" s="538"/>
      <c r="BRB84" s="538"/>
      <c r="BRC84" s="538"/>
      <c r="BRD84" s="538"/>
      <c r="BRE84" s="538"/>
      <c r="BRF84" s="538"/>
      <c r="BRG84" s="538"/>
      <c r="BRH84" s="538"/>
      <c r="BRI84" s="538"/>
      <c r="BRJ84" s="538"/>
      <c r="BRK84" s="538"/>
      <c r="BRL84" s="538"/>
      <c r="BRM84" s="538"/>
      <c r="BRN84" s="538"/>
      <c r="BRO84" s="538"/>
      <c r="BRP84" s="538"/>
      <c r="BRQ84" s="538"/>
      <c r="BRR84" s="538"/>
      <c r="BRS84" s="538"/>
      <c r="BRT84" s="538"/>
      <c r="BRU84" s="538"/>
      <c r="BRV84" s="538"/>
      <c r="BRW84" s="538"/>
      <c r="BRX84" s="538"/>
      <c r="BRY84" s="538"/>
      <c r="BRZ84" s="538"/>
      <c r="BSA84" s="538"/>
      <c r="BSB84" s="538"/>
      <c r="BSC84" s="538"/>
      <c r="BSD84" s="538"/>
      <c r="BSE84" s="538"/>
      <c r="BSF84" s="538"/>
      <c r="BSG84" s="538"/>
      <c r="BSH84" s="538"/>
      <c r="BSI84" s="538"/>
      <c r="BSJ84" s="538"/>
      <c r="BSK84" s="538"/>
      <c r="BSL84" s="538"/>
      <c r="BSM84" s="538"/>
      <c r="BSN84" s="538"/>
      <c r="BSO84" s="538"/>
      <c r="BSP84" s="538"/>
      <c r="BSQ84" s="538"/>
      <c r="BSR84" s="538"/>
      <c r="BSS84" s="538"/>
      <c r="BST84" s="538"/>
      <c r="BSU84" s="538"/>
      <c r="BSV84" s="538"/>
      <c r="BSW84" s="538"/>
      <c r="BSX84" s="538"/>
      <c r="BSY84" s="538"/>
      <c r="BSZ84" s="538"/>
      <c r="BTA84" s="538"/>
      <c r="BTB84" s="538"/>
      <c r="BTC84" s="538"/>
      <c r="BTD84" s="538"/>
      <c r="BTE84" s="538"/>
      <c r="BTF84" s="538"/>
      <c r="BTG84" s="538"/>
      <c r="BTH84" s="538"/>
      <c r="BTI84" s="538"/>
      <c r="BTJ84" s="538"/>
      <c r="BTK84" s="538"/>
      <c r="BTL84" s="538"/>
      <c r="BTM84" s="538"/>
      <c r="BTN84" s="538"/>
      <c r="BTO84" s="538"/>
      <c r="BTP84" s="538"/>
      <c r="BTQ84" s="538"/>
      <c r="BTR84" s="538"/>
      <c r="BTS84" s="538"/>
      <c r="BTT84" s="538"/>
      <c r="BTU84" s="538"/>
      <c r="BTV84" s="538"/>
      <c r="BTW84" s="538"/>
      <c r="BTX84" s="538"/>
      <c r="BTY84" s="538"/>
      <c r="BTZ84" s="538"/>
      <c r="BUA84" s="538"/>
      <c r="BUB84" s="538"/>
      <c r="BUC84" s="538"/>
      <c r="BUD84" s="538"/>
      <c r="BUE84" s="538"/>
      <c r="BUF84" s="538"/>
      <c r="BUG84" s="538"/>
      <c r="BUH84" s="538"/>
      <c r="BUI84" s="538"/>
      <c r="BUJ84" s="538"/>
      <c r="BUK84" s="538"/>
      <c r="BUL84" s="538"/>
      <c r="BUM84" s="538"/>
      <c r="BUN84" s="538"/>
      <c r="BUO84" s="538"/>
      <c r="BUP84" s="538"/>
      <c r="BUQ84" s="538"/>
      <c r="BUR84" s="538"/>
      <c r="BUS84" s="538"/>
      <c r="BUT84" s="538"/>
      <c r="BUU84" s="538"/>
      <c r="BUV84" s="538"/>
      <c r="BUW84" s="538"/>
      <c r="BUX84" s="538"/>
      <c r="BUY84" s="538"/>
      <c r="BUZ84" s="538"/>
      <c r="BVA84" s="538"/>
      <c r="BVB84" s="538"/>
      <c r="BVC84" s="538"/>
      <c r="BVD84" s="538"/>
      <c r="BVE84" s="538"/>
      <c r="BVF84" s="538"/>
      <c r="BVG84" s="538"/>
      <c r="BVH84" s="538"/>
      <c r="BVI84" s="538"/>
      <c r="BVJ84" s="538"/>
      <c r="BVK84" s="538"/>
      <c r="BVL84" s="538"/>
      <c r="BVM84" s="538"/>
      <c r="BVN84" s="538"/>
      <c r="BVO84" s="538"/>
      <c r="BVP84" s="538"/>
      <c r="BVQ84" s="538"/>
      <c r="BVR84" s="538"/>
      <c r="BVS84" s="538"/>
      <c r="BVT84" s="538"/>
      <c r="BVU84" s="538"/>
      <c r="BVV84" s="538"/>
      <c r="BVW84" s="538"/>
      <c r="BVX84" s="538"/>
      <c r="BVY84" s="538"/>
      <c r="BVZ84" s="538"/>
      <c r="BWA84" s="538"/>
      <c r="BWB84" s="538"/>
      <c r="BWC84" s="538"/>
      <c r="BWD84" s="538"/>
      <c r="BWE84" s="538"/>
      <c r="BWF84" s="538"/>
      <c r="BWG84" s="538"/>
      <c r="BWH84" s="538"/>
      <c r="BWI84" s="538"/>
      <c r="BWJ84" s="538"/>
      <c r="BWK84" s="538"/>
      <c r="BWL84" s="538"/>
      <c r="BWM84" s="538"/>
      <c r="BWN84" s="538"/>
      <c r="BWO84" s="538"/>
      <c r="BWP84" s="538"/>
      <c r="BWQ84" s="538"/>
      <c r="BWR84" s="538"/>
      <c r="BWS84" s="538"/>
      <c r="BWT84" s="538"/>
      <c r="BWU84" s="538"/>
      <c r="BWV84" s="538"/>
      <c r="BWW84" s="538"/>
      <c r="BWX84" s="538"/>
      <c r="BWY84" s="538"/>
      <c r="BWZ84" s="538"/>
      <c r="BXA84" s="538"/>
      <c r="BXB84" s="538"/>
      <c r="BXC84" s="538"/>
      <c r="BXD84" s="538"/>
      <c r="BXE84" s="538"/>
      <c r="BXF84" s="538"/>
      <c r="BXG84" s="538"/>
      <c r="BXH84" s="538"/>
      <c r="BXI84" s="538"/>
      <c r="BXJ84" s="538"/>
      <c r="BXK84" s="538"/>
      <c r="BXL84" s="538"/>
      <c r="BXM84" s="538"/>
      <c r="BXN84" s="538"/>
      <c r="BXO84" s="538"/>
      <c r="BXP84" s="538"/>
      <c r="BXQ84" s="538"/>
      <c r="BXR84" s="538"/>
      <c r="BXS84" s="538"/>
      <c r="BXT84" s="538"/>
      <c r="BXU84" s="538"/>
      <c r="BXV84" s="538"/>
      <c r="BXW84" s="538"/>
      <c r="BXX84" s="538"/>
      <c r="BXY84" s="538"/>
      <c r="BXZ84" s="538"/>
      <c r="BYA84" s="538"/>
      <c r="BYB84" s="538"/>
      <c r="BYC84" s="538"/>
      <c r="BYD84" s="538"/>
      <c r="BYE84" s="538"/>
      <c r="BYF84" s="538"/>
      <c r="BYG84" s="538"/>
      <c r="BYH84" s="538"/>
      <c r="BYI84" s="538"/>
      <c r="BYJ84" s="538"/>
      <c r="BYK84" s="538"/>
      <c r="BYL84" s="538"/>
      <c r="BYM84" s="538"/>
      <c r="BYN84" s="538"/>
      <c r="BYO84" s="538"/>
      <c r="BYP84" s="538"/>
      <c r="BYQ84" s="538"/>
      <c r="BYR84" s="538"/>
      <c r="BYS84" s="538"/>
      <c r="BYT84" s="538"/>
      <c r="BYU84" s="538"/>
      <c r="BYV84" s="538"/>
      <c r="BYW84" s="538"/>
      <c r="BYX84" s="538"/>
      <c r="BYY84" s="538"/>
      <c r="BYZ84" s="538"/>
      <c r="BZA84" s="538"/>
      <c r="BZB84" s="538"/>
      <c r="BZC84" s="538"/>
      <c r="BZD84" s="538"/>
      <c r="BZE84" s="538"/>
      <c r="BZF84" s="538"/>
      <c r="BZG84" s="538"/>
      <c r="BZH84" s="538"/>
      <c r="BZI84" s="538"/>
      <c r="BZJ84" s="538"/>
      <c r="BZK84" s="538"/>
      <c r="BZL84" s="538"/>
      <c r="BZM84" s="538"/>
      <c r="BZN84" s="538"/>
      <c r="BZO84" s="538"/>
      <c r="BZP84" s="538"/>
      <c r="BZQ84" s="538"/>
      <c r="BZR84" s="538"/>
      <c r="BZS84" s="538"/>
      <c r="BZT84" s="538"/>
      <c r="BZU84" s="538"/>
      <c r="BZV84" s="538"/>
      <c r="BZW84" s="538"/>
      <c r="BZX84" s="538"/>
      <c r="BZY84" s="538"/>
      <c r="BZZ84" s="538"/>
      <c r="CAA84" s="538"/>
      <c r="CAB84" s="538"/>
      <c r="CAC84" s="538"/>
      <c r="CAD84" s="538"/>
      <c r="CAE84" s="538"/>
      <c r="CAF84" s="538"/>
      <c r="CAG84" s="538"/>
      <c r="CAH84" s="538"/>
      <c r="CAI84" s="538"/>
      <c r="CAJ84" s="538"/>
      <c r="CAK84" s="538"/>
      <c r="CAL84" s="538"/>
      <c r="CAM84" s="538"/>
      <c r="CAN84" s="538"/>
      <c r="CAO84" s="538"/>
      <c r="CAP84" s="538"/>
      <c r="CAQ84" s="538"/>
      <c r="CAR84" s="538"/>
      <c r="CAS84" s="538"/>
      <c r="CAT84" s="538"/>
      <c r="CAU84" s="538"/>
      <c r="CAV84" s="538"/>
      <c r="CAW84" s="538"/>
      <c r="CAX84" s="538"/>
      <c r="CAY84" s="538"/>
      <c r="CAZ84" s="538"/>
      <c r="CBA84" s="538"/>
      <c r="CBB84" s="538"/>
      <c r="CBC84" s="538"/>
      <c r="CBD84" s="538"/>
      <c r="CBE84" s="538"/>
      <c r="CBF84" s="538"/>
      <c r="CBG84" s="538"/>
      <c r="CBH84" s="538"/>
      <c r="CBI84" s="538"/>
      <c r="CBJ84" s="538"/>
      <c r="CBK84" s="538"/>
      <c r="CBL84" s="538"/>
      <c r="CBM84" s="538"/>
      <c r="CBN84" s="538"/>
      <c r="CBO84" s="538"/>
      <c r="CBP84" s="538"/>
      <c r="CBQ84" s="538"/>
      <c r="CBR84" s="538"/>
      <c r="CBS84" s="538"/>
      <c r="CBT84" s="538"/>
      <c r="CBU84" s="538"/>
      <c r="CBV84" s="538"/>
      <c r="CBW84" s="538"/>
      <c r="CBX84" s="538"/>
      <c r="CBY84" s="538"/>
      <c r="CBZ84" s="538"/>
      <c r="CCA84" s="538"/>
      <c r="CCB84" s="538"/>
      <c r="CCC84" s="538"/>
      <c r="CCD84" s="538"/>
      <c r="CCE84" s="538"/>
      <c r="CCF84" s="538"/>
      <c r="CCG84" s="538"/>
      <c r="CCH84" s="538"/>
      <c r="CCI84" s="538"/>
      <c r="CCJ84" s="538"/>
      <c r="CCK84" s="538"/>
      <c r="CCL84" s="538"/>
      <c r="CCM84" s="538"/>
      <c r="CCN84" s="538"/>
      <c r="CCO84" s="538"/>
      <c r="CCP84" s="538"/>
      <c r="CCQ84" s="538"/>
      <c r="CCR84" s="538"/>
      <c r="CCS84" s="538"/>
      <c r="CCT84" s="538"/>
      <c r="CCU84" s="538"/>
      <c r="CCV84" s="538"/>
      <c r="CCW84" s="538"/>
      <c r="CCX84" s="538"/>
      <c r="CCY84" s="538"/>
      <c r="CCZ84" s="538"/>
      <c r="CDA84" s="538"/>
      <c r="CDB84" s="538"/>
      <c r="CDC84" s="538"/>
      <c r="CDD84" s="538"/>
      <c r="CDE84" s="538"/>
      <c r="CDF84" s="538"/>
      <c r="CDG84" s="538"/>
      <c r="CDH84" s="538"/>
      <c r="CDI84" s="538"/>
      <c r="CDJ84" s="538"/>
      <c r="CDK84" s="538"/>
      <c r="CDL84" s="538"/>
      <c r="CDM84" s="538"/>
      <c r="CDN84" s="538"/>
      <c r="CDO84" s="538"/>
      <c r="CDP84" s="538"/>
      <c r="CDQ84" s="538"/>
      <c r="CDR84" s="538"/>
      <c r="CDS84" s="538"/>
      <c r="CDT84" s="538"/>
      <c r="CDU84" s="538"/>
      <c r="CDV84" s="538"/>
      <c r="CDW84" s="538"/>
      <c r="CDX84" s="538"/>
      <c r="CDY84" s="538"/>
      <c r="CDZ84" s="538"/>
      <c r="CEA84" s="538"/>
      <c r="CEB84" s="538"/>
      <c r="CEC84" s="538"/>
      <c r="CED84" s="538"/>
      <c r="CEE84" s="538"/>
      <c r="CEF84" s="538"/>
      <c r="CEG84" s="538"/>
      <c r="CEH84" s="538"/>
      <c r="CEI84" s="538"/>
      <c r="CEJ84" s="538"/>
      <c r="CEK84" s="538"/>
      <c r="CEL84" s="538"/>
      <c r="CEM84" s="538"/>
      <c r="CEN84" s="538"/>
      <c r="CEO84" s="538"/>
      <c r="CEP84" s="538"/>
      <c r="CEQ84" s="538"/>
      <c r="CER84" s="538"/>
      <c r="CES84" s="538"/>
      <c r="CET84" s="538"/>
      <c r="CEU84" s="538"/>
      <c r="CEV84" s="538"/>
      <c r="CEW84" s="538"/>
      <c r="CEX84" s="538"/>
      <c r="CEY84" s="538"/>
      <c r="CEZ84" s="538"/>
      <c r="CFA84" s="538"/>
      <c r="CFB84" s="538"/>
      <c r="CFC84" s="538"/>
      <c r="CFD84" s="538"/>
      <c r="CFE84" s="538"/>
      <c r="CFF84" s="538"/>
      <c r="CFG84" s="538"/>
      <c r="CFH84" s="538"/>
      <c r="CFI84" s="538"/>
      <c r="CFJ84" s="538"/>
      <c r="CFK84" s="538"/>
      <c r="CFL84" s="538"/>
      <c r="CFM84" s="538"/>
      <c r="CFN84" s="538"/>
      <c r="CFO84" s="538"/>
      <c r="CFP84" s="538"/>
      <c r="CFQ84" s="538"/>
      <c r="CFR84" s="538"/>
      <c r="CFS84" s="538"/>
      <c r="CFT84" s="538"/>
      <c r="CFU84" s="538"/>
      <c r="CFV84" s="538"/>
      <c r="CFW84" s="538"/>
      <c r="CFX84" s="538"/>
      <c r="CFY84" s="538"/>
      <c r="CFZ84" s="538"/>
      <c r="CGA84" s="538"/>
      <c r="CGB84" s="538"/>
      <c r="CGC84" s="538"/>
      <c r="CGD84" s="538"/>
      <c r="CGE84" s="538"/>
      <c r="CGF84" s="538"/>
      <c r="CGG84" s="538"/>
      <c r="CGH84" s="538"/>
      <c r="CGI84" s="538"/>
      <c r="CGJ84" s="538"/>
      <c r="CGK84" s="538"/>
      <c r="CGL84" s="538"/>
      <c r="CGM84" s="538"/>
      <c r="CGN84" s="538"/>
      <c r="CGO84" s="538"/>
      <c r="CGP84" s="538"/>
      <c r="CGQ84" s="538"/>
      <c r="CGR84" s="538"/>
      <c r="CGS84" s="538"/>
      <c r="CGT84" s="538"/>
      <c r="CGU84" s="538"/>
      <c r="CGV84" s="538"/>
      <c r="CGW84" s="538"/>
      <c r="CGX84" s="538"/>
      <c r="CGY84" s="538"/>
      <c r="CGZ84" s="538"/>
      <c r="CHA84" s="538"/>
      <c r="CHB84" s="538"/>
      <c r="CHC84" s="538"/>
      <c r="CHD84" s="538"/>
      <c r="CHE84" s="538"/>
      <c r="CHF84" s="538"/>
      <c r="CHG84" s="538"/>
      <c r="CHH84" s="538"/>
      <c r="CHI84" s="538"/>
      <c r="CHJ84" s="538"/>
      <c r="CHK84" s="538"/>
      <c r="CHL84" s="538"/>
      <c r="CHM84" s="538"/>
      <c r="CHN84" s="538"/>
      <c r="CHO84" s="538"/>
      <c r="CHP84" s="538"/>
      <c r="CHQ84" s="538"/>
      <c r="CHR84" s="538"/>
      <c r="CHS84" s="538"/>
      <c r="CHT84" s="538"/>
      <c r="CHU84" s="538"/>
      <c r="CHV84" s="538"/>
      <c r="CHW84" s="538"/>
      <c r="CHX84" s="538"/>
      <c r="CHY84" s="538"/>
      <c r="CHZ84" s="538"/>
      <c r="CIA84" s="538"/>
      <c r="CIB84" s="538"/>
      <c r="CIC84" s="538"/>
      <c r="CID84" s="538"/>
      <c r="CIE84" s="538"/>
      <c r="CIF84" s="538"/>
      <c r="CIG84" s="538"/>
      <c r="CIH84" s="538"/>
      <c r="CII84" s="538"/>
      <c r="CIJ84" s="538"/>
      <c r="CIK84" s="538"/>
      <c r="CIL84" s="538"/>
      <c r="CIM84" s="538"/>
      <c r="CIN84" s="538"/>
      <c r="CIO84" s="538"/>
      <c r="CIP84" s="538"/>
      <c r="CIQ84" s="538"/>
      <c r="CIR84" s="538"/>
      <c r="CIS84" s="538"/>
      <c r="CIT84" s="538"/>
      <c r="CIU84" s="538"/>
      <c r="CIV84" s="538"/>
      <c r="CIW84" s="538"/>
      <c r="CIX84" s="538"/>
      <c r="CIY84" s="538"/>
      <c r="CIZ84" s="538"/>
      <c r="CJA84" s="538"/>
      <c r="CJB84" s="538"/>
      <c r="CJC84" s="538"/>
      <c r="CJD84" s="538"/>
      <c r="CJE84" s="538"/>
      <c r="CJF84" s="538"/>
      <c r="CJG84" s="538"/>
      <c r="CJH84" s="538"/>
      <c r="CJI84" s="538"/>
      <c r="CJJ84" s="538"/>
      <c r="CJK84" s="538"/>
      <c r="CJL84" s="538"/>
      <c r="CJM84" s="538"/>
      <c r="CJN84" s="538"/>
      <c r="CJO84" s="538"/>
      <c r="CJP84" s="538"/>
      <c r="CJQ84" s="538"/>
      <c r="CJR84" s="538"/>
      <c r="CJS84" s="538"/>
      <c r="CJT84" s="538"/>
      <c r="CJU84" s="538"/>
      <c r="CJV84" s="538"/>
      <c r="CJW84" s="538"/>
      <c r="CJX84" s="538"/>
      <c r="CJY84" s="538"/>
      <c r="CJZ84" s="538"/>
      <c r="CKA84" s="538"/>
      <c r="CKB84" s="538"/>
      <c r="CKC84" s="538"/>
      <c r="CKD84" s="538"/>
      <c r="CKE84" s="538"/>
      <c r="CKF84" s="538"/>
      <c r="CKG84" s="538"/>
      <c r="CKH84" s="538"/>
      <c r="CKI84" s="538"/>
      <c r="CKJ84" s="538"/>
      <c r="CKK84" s="538"/>
      <c r="CKL84" s="538"/>
      <c r="CKM84" s="538"/>
      <c r="CKN84" s="538"/>
      <c r="CKO84" s="538"/>
      <c r="CKP84" s="538"/>
      <c r="CKQ84" s="538"/>
      <c r="CKR84" s="538"/>
      <c r="CKS84" s="538"/>
      <c r="CKT84" s="538"/>
      <c r="CKU84" s="538"/>
      <c r="CKV84" s="538"/>
      <c r="CKW84" s="538"/>
      <c r="CKX84" s="538"/>
      <c r="CKY84" s="538"/>
      <c r="CKZ84" s="538"/>
      <c r="CLA84" s="538"/>
      <c r="CLB84" s="538"/>
      <c r="CLC84" s="538"/>
      <c r="CLD84" s="538"/>
      <c r="CLE84" s="538"/>
      <c r="CLF84" s="538"/>
      <c r="CLG84" s="538"/>
      <c r="CLH84" s="538"/>
      <c r="CLI84" s="538"/>
      <c r="CLJ84" s="538"/>
      <c r="CLK84" s="538"/>
      <c r="CLL84" s="538"/>
      <c r="CLM84" s="538"/>
      <c r="CLN84" s="538"/>
      <c r="CLO84" s="538"/>
      <c r="CLP84" s="538"/>
      <c r="CLQ84" s="538"/>
      <c r="CLR84" s="538"/>
      <c r="CLS84" s="538"/>
      <c r="CLT84" s="538"/>
      <c r="CLU84" s="538"/>
      <c r="CLV84" s="538"/>
      <c r="CLW84" s="538"/>
      <c r="CLX84" s="538"/>
      <c r="CLY84" s="538"/>
      <c r="CLZ84" s="538"/>
      <c r="CMA84" s="538"/>
      <c r="CMB84" s="538"/>
      <c r="CMC84" s="538"/>
      <c r="CMD84" s="538"/>
      <c r="CME84" s="538"/>
      <c r="CMF84" s="538"/>
      <c r="CMG84" s="538"/>
      <c r="CMH84" s="538"/>
      <c r="CMI84" s="538"/>
      <c r="CMJ84" s="538"/>
      <c r="CMK84" s="538"/>
      <c r="CML84" s="538"/>
      <c r="CMM84" s="538"/>
      <c r="CMN84" s="538"/>
      <c r="CMO84" s="538"/>
      <c r="CMP84" s="538"/>
      <c r="CMQ84" s="538"/>
      <c r="CMR84" s="538"/>
      <c r="CMS84" s="538"/>
      <c r="CMT84" s="538"/>
      <c r="CMU84" s="538"/>
      <c r="CMV84" s="538"/>
      <c r="CMW84" s="538"/>
      <c r="CMX84" s="538"/>
      <c r="CMY84" s="538"/>
      <c r="CMZ84" s="538"/>
      <c r="CNA84" s="538"/>
      <c r="CNB84" s="538"/>
      <c r="CNC84" s="538"/>
      <c r="CND84" s="538"/>
      <c r="CNE84" s="538"/>
      <c r="CNF84" s="538"/>
      <c r="CNG84" s="538"/>
      <c r="CNH84" s="538"/>
      <c r="CNI84" s="538"/>
      <c r="CNJ84" s="538"/>
      <c r="CNK84" s="538"/>
      <c r="CNL84" s="538"/>
      <c r="CNM84" s="538"/>
      <c r="CNN84" s="538"/>
      <c r="CNO84" s="538"/>
      <c r="CNP84" s="538"/>
      <c r="CNQ84" s="538"/>
      <c r="CNR84" s="538"/>
      <c r="CNS84" s="538"/>
      <c r="CNT84" s="538"/>
      <c r="CNU84" s="538"/>
      <c r="CNV84" s="538"/>
      <c r="CNW84" s="538"/>
      <c r="CNX84" s="538"/>
      <c r="CNY84" s="538"/>
      <c r="CNZ84" s="538"/>
      <c r="COA84" s="538"/>
      <c r="COB84" s="538"/>
      <c r="COC84" s="538"/>
      <c r="COD84" s="538"/>
      <c r="COE84" s="538"/>
      <c r="COF84" s="538"/>
      <c r="COG84" s="538"/>
      <c r="COH84" s="538"/>
      <c r="COI84" s="538"/>
      <c r="COJ84" s="538"/>
      <c r="COK84" s="538"/>
      <c r="COL84" s="538"/>
      <c r="COM84" s="538"/>
      <c r="CON84" s="538"/>
      <c r="COO84" s="538"/>
      <c r="COP84" s="538"/>
      <c r="COQ84" s="538"/>
      <c r="COR84" s="538"/>
      <c r="COS84" s="538"/>
      <c r="COT84" s="538"/>
      <c r="COU84" s="538"/>
      <c r="COV84" s="538"/>
      <c r="COW84" s="538"/>
      <c r="COX84" s="538"/>
      <c r="COY84" s="538"/>
      <c r="COZ84" s="538"/>
      <c r="CPA84" s="538"/>
      <c r="CPB84" s="538"/>
      <c r="CPC84" s="538"/>
      <c r="CPD84" s="538"/>
      <c r="CPE84" s="538"/>
      <c r="CPF84" s="538"/>
      <c r="CPG84" s="538"/>
      <c r="CPH84" s="538"/>
      <c r="CPI84" s="538"/>
      <c r="CPJ84" s="538"/>
      <c r="CPK84" s="538"/>
      <c r="CPL84" s="538"/>
      <c r="CPM84" s="538"/>
      <c r="CPN84" s="538"/>
      <c r="CPO84" s="538"/>
      <c r="CPP84" s="538"/>
      <c r="CPQ84" s="538"/>
      <c r="CPR84" s="538"/>
      <c r="CPS84" s="538"/>
      <c r="CPT84" s="538"/>
      <c r="CPU84" s="538"/>
      <c r="CPV84" s="538"/>
      <c r="CPW84" s="538"/>
      <c r="CPX84" s="538"/>
      <c r="CPY84" s="538"/>
      <c r="CPZ84" s="538"/>
      <c r="CQA84" s="538"/>
      <c r="CQB84" s="538"/>
      <c r="CQC84" s="538"/>
      <c r="CQD84" s="538"/>
      <c r="CQE84" s="538"/>
      <c r="CQF84" s="538"/>
      <c r="CQG84" s="538"/>
      <c r="CQH84" s="538"/>
      <c r="CQI84" s="538"/>
      <c r="CQJ84" s="538"/>
      <c r="CQK84" s="538"/>
      <c r="CQL84" s="538"/>
      <c r="CQM84" s="538"/>
      <c r="CQN84" s="538"/>
      <c r="CQO84" s="538"/>
      <c r="CQP84" s="538"/>
      <c r="CQQ84" s="538"/>
      <c r="CQR84" s="538"/>
      <c r="CQS84" s="538"/>
      <c r="CQT84" s="538"/>
      <c r="CQU84" s="538"/>
      <c r="CQV84" s="538"/>
      <c r="CQW84" s="538"/>
      <c r="CQX84" s="538"/>
      <c r="CQY84" s="538"/>
      <c r="CQZ84" s="538"/>
      <c r="CRA84" s="538"/>
      <c r="CRB84" s="538"/>
      <c r="CRC84" s="538"/>
      <c r="CRD84" s="538"/>
      <c r="CRE84" s="538"/>
      <c r="CRF84" s="538"/>
      <c r="CRG84" s="538"/>
      <c r="CRH84" s="538"/>
      <c r="CRI84" s="538"/>
      <c r="CRJ84" s="538"/>
      <c r="CRK84" s="538"/>
      <c r="CRL84" s="538"/>
      <c r="CRM84" s="538"/>
      <c r="CRN84" s="538"/>
      <c r="CRO84" s="538"/>
      <c r="CRP84" s="538"/>
      <c r="CRQ84" s="538"/>
      <c r="CRR84" s="538"/>
      <c r="CRS84" s="538"/>
      <c r="CRT84" s="538"/>
      <c r="CRU84" s="538"/>
      <c r="CRV84" s="538"/>
      <c r="CRW84" s="538"/>
      <c r="CRX84" s="538"/>
      <c r="CRY84" s="538"/>
      <c r="CRZ84" s="538"/>
      <c r="CSA84" s="538"/>
      <c r="CSB84" s="538"/>
      <c r="CSC84" s="538"/>
      <c r="CSD84" s="538"/>
      <c r="CSE84" s="538"/>
      <c r="CSF84" s="538"/>
      <c r="CSG84" s="538"/>
      <c r="CSH84" s="538"/>
      <c r="CSI84" s="538"/>
      <c r="CSJ84" s="538"/>
      <c r="CSK84" s="538"/>
      <c r="CSL84" s="538"/>
      <c r="CSM84" s="538"/>
      <c r="CSN84" s="538"/>
      <c r="CSO84" s="538"/>
      <c r="CSP84" s="538"/>
      <c r="CSQ84" s="538"/>
      <c r="CSR84" s="538"/>
      <c r="CSS84" s="538"/>
      <c r="CST84" s="538"/>
      <c r="CSU84" s="538"/>
      <c r="CSV84" s="538"/>
      <c r="CSW84" s="538"/>
      <c r="CSX84" s="538"/>
      <c r="CSY84" s="538"/>
      <c r="CSZ84" s="538"/>
      <c r="CTA84" s="538"/>
      <c r="CTB84" s="538"/>
      <c r="CTC84" s="538"/>
      <c r="CTD84" s="538"/>
      <c r="CTE84" s="538"/>
      <c r="CTF84" s="538"/>
      <c r="CTG84" s="538"/>
      <c r="CTH84" s="538"/>
      <c r="CTI84" s="538"/>
      <c r="CTJ84" s="538"/>
      <c r="CTK84" s="538"/>
      <c r="CTL84" s="538"/>
      <c r="CTM84" s="538"/>
      <c r="CTN84" s="538"/>
      <c r="CTO84" s="538"/>
      <c r="CTP84" s="538"/>
      <c r="CTQ84" s="538"/>
      <c r="CTR84" s="538"/>
      <c r="CTS84" s="538"/>
      <c r="CTT84" s="538"/>
      <c r="CTU84" s="538"/>
      <c r="CTV84" s="538"/>
      <c r="CTW84" s="538"/>
      <c r="CTX84" s="538"/>
      <c r="CTY84" s="538"/>
      <c r="CTZ84" s="538"/>
      <c r="CUA84" s="538"/>
      <c r="CUB84" s="538"/>
      <c r="CUC84" s="538"/>
      <c r="CUD84" s="538"/>
      <c r="CUE84" s="538"/>
      <c r="CUF84" s="538"/>
      <c r="CUG84" s="538"/>
      <c r="CUH84" s="538"/>
      <c r="CUI84" s="538"/>
      <c r="CUJ84" s="538"/>
      <c r="CUK84" s="538"/>
      <c r="CUL84" s="538"/>
      <c r="CUM84" s="538"/>
      <c r="CUN84" s="538"/>
      <c r="CUO84" s="538"/>
      <c r="CUP84" s="538"/>
      <c r="CUQ84" s="538"/>
      <c r="CUR84" s="538"/>
      <c r="CUS84" s="538"/>
      <c r="CUT84" s="538"/>
      <c r="CUU84" s="538"/>
      <c r="CUV84" s="538"/>
      <c r="CUW84" s="538"/>
      <c r="CUX84" s="538"/>
      <c r="CUY84" s="538"/>
      <c r="CUZ84" s="538"/>
      <c r="CVA84" s="538"/>
      <c r="CVB84" s="538"/>
      <c r="CVC84" s="538"/>
      <c r="CVD84" s="538"/>
      <c r="CVE84" s="538"/>
      <c r="CVF84" s="538"/>
      <c r="CVG84" s="538"/>
      <c r="CVH84" s="538"/>
      <c r="CVI84" s="538"/>
      <c r="CVJ84" s="538"/>
      <c r="CVK84" s="538"/>
      <c r="CVL84" s="538"/>
      <c r="CVM84" s="538"/>
      <c r="CVN84" s="538"/>
      <c r="CVO84" s="538"/>
      <c r="CVP84" s="538"/>
      <c r="CVQ84" s="538"/>
      <c r="CVR84" s="538"/>
      <c r="CVS84" s="538"/>
      <c r="CVT84" s="538"/>
      <c r="CVU84" s="538"/>
      <c r="CVV84" s="538"/>
      <c r="CVW84" s="538"/>
      <c r="CVX84" s="538"/>
      <c r="CVY84" s="538"/>
      <c r="CVZ84" s="538"/>
      <c r="CWA84" s="538"/>
      <c r="CWB84" s="538"/>
      <c r="CWC84" s="538"/>
      <c r="CWD84" s="538"/>
      <c r="CWE84" s="538"/>
      <c r="CWF84" s="538"/>
      <c r="CWG84" s="538"/>
      <c r="CWH84" s="538"/>
      <c r="CWI84" s="538"/>
      <c r="CWJ84" s="538"/>
      <c r="CWK84" s="538"/>
      <c r="CWL84" s="538"/>
      <c r="CWM84" s="538"/>
      <c r="CWN84" s="538"/>
      <c r="CWO84" s="538"/>
      <c r="CWP84" s="538"/>
      <c r="CWQ84" s="538"/>
      <c r="CWR84" s="538"/>
      <c r="CWS84" s="538"/>
      <c r="CWT84" s="538"/>
      <c r="CWU84" s="538"/>
      <c r="CWV84" s="538"/>
      <c r="CWW84" s="538"/>
      <c r="CWX84" s="538"/>
      <c r="CWY84" s="538"/>
      <c r="CWZ84" s="538"/>
      <c r="CXA84" s="538"/>
      <c r="CXB84" s="538"/>
      <c r="CXC84" s="538"/>
      <c r="CXD84" s="538"/>
      <c r="CXE84" s="538"/>
      <c r="CXF84" s="538"/>
      <c r="CXG84" s="538"/>
      <c r="CXH84" s="538"/>
      <c r="CXI84" s="538"/>
      <c r="CXJ84" s="538"/>
      <c r="CXK84" s="538"/>
      <c r="CXL84" s="538"/>
      <c r="CXM84" s="538"/>
      <c r="CXN84" s="538"/>
      <c r="CXO84" s="538"/>
      <c r="CXP84" s="538"/>
      <c r="CXQ84" s="538"/>
      <c r="CXR84" s="538"/>
      <c r="CXS84" s="538"/>
      <c r="CXT84" s="538"/>
      <c r="CXU84" s="538"/>
      <c r="CXV84" s="538"/>
      <c r="CXW84" s="538"/>
      <c r="CXX84" s="538"/>
      <c r="CXY84" s="538"/>
      <c r="CXZ84" s="538"/>
      <c r="CYA84" s="538"/>
      <c r="CYB84" s="538"/>
      <c r="CYC84" s="538"/>
      <c r="CYD84" s="538"/>
      <c r="CYE84" s="538"/>
      <c r="CYF84" s="538"/>
      <c r="CYG84" s="538"/>
      <c r="CYH84" s="538"/>
      <c r="CYI84" s="538"/>
      <c r="CYJ84" s="538"/>
      <c r="CYK84" s="538"/>
      <c r="CYL84" s="538"/>
      <c r="CYM84" s="538"/>
      <c r="CYN84" s="538"/>
      <c r="CYO84" s="538"/>
      <c r="CYP84" s="538"/>
      <c r="CYQ84" s="538"/>
      <c r="CYR84" s="538"/>
      <c r="CYS84" s="538"/>
      <c r="CYT84" s="538"/>
      <c r="CYU84" s="538"/>
      <c r="CYV84" s="538"/>
      <c r="CYW84" s="538"/>
      <c r="CYX84" s="538"/>
      <c r="CYY84" s="538"/>
      <c r="CYZ84" s="538"/>
      <c r="CZA84" s="538"/>
      <c r="CZB84" s="538"/>
      <c r="CZC84" s="538"/>
      <c r="CZD84" s="538"/>
      <c r="CZE84" s="538"/>
      <c r="CZF84" s="538"/>
      <c r="CZG84" s="538"/>
      <c r="CZH84" s="538"/>
      <c r="CZI84" s="538"/>
      <c r="CZJ84" s="538"/>
      <c r="CZK84" s="538"/>
      <c r="CZL84" s="538"/>
      <c r="CZM84" s="538"/>
      <c r="CZN84" s="538"/>
      <c r="CZO84" s="538"/>
      <c r="CZP84" s="538"/>
      <c r="CZQ84" s="538"/>
      <c r="CZR84" s="538"/>
      <c r="CZS84" s="538"/>
      <c r="CZT84" s="538"/>
      <c r="CZU84" s="538"/>
      <c r="CZV84" s="538"/>
      <c r="CZW84" s="538"/>
      <c r="CZX84" s="538"/>
      <c r="CZY84" s="538"/>
      <c r="CZZ84" s="538"/>
      <c r="DAA84" s="538"/>
      <c r="DAB84" s="538"/>
      <c r="DAC84" s="538"/>
      <c r="DAD84" s="538"/>
      <c r="DAE84" s="538"/>
      <c r="DAF84" s="538"/>
      <c r="DAG84" s="538"/>
      <c r="DAH84" s="538"/>
      <c r="DAI84" s="538"/>
      <c r="DAJ84" s="538"/>
      <c r="DAK84" s="538"/>
      <c r="DAL84" s="538"/>
      <c r="DAM84" s="538"/>
      <c r="DAN84" s="538"/>
      <c r="DAO84" s="538"/>
      <c r="DAP84" s="538"/>
      <c r="DAQ84" s="538"/>
      <c r="DAR84" s="538"/>
      <c r="DAS84" s="538"/>
      <c r="DAT84" s="538"/>
      <c r="DAU84" s="538"/>
      <c r="DAV84" s="538"/>
      <c r="DAW84" s="538"/>
      <c r="DAX84" s="538"/>
      <c r="DAY84" s="538"/>
      <c r="DAZ84" s="538"/>
      <c r="DBA84" s="538"/>
      <c r="DBB84" s="538"/>
      <c r="DBC84" s="538"/>
      <c r="DBD84" s="538"/>
      <c r="DBE84" s="538"/>
      <c r="DBF84" s="538"/>
      <c r="DBG84" s="538"/>
      <c r="DBH84" s="538"/>
      <c r="DBI84" s="538"/>
      <c r="DBJ84" s="538"/>
      <c r="DBK84" s="538"/>
      <c r="DBL84" s="538"/>
      <c r="DBM84" s="538"/>
      <c r="DBN84" s="538"/>
      <c r="DBO84" s="538"/>
      <c r="DBP84" s="538"/>
      <c r="DBQ84" s="538"/>
      <c r="DBR84" s="538"/>
      <c r="DBS84" s="538"/>
      <c r="DBT84" s="538"/>
      <c r="DBU84" s="538"/>
      <c r="DBV84" s="538"/>
      <c r="DBW84" s="538"/>
      <c r="DBX84" s="538"/>
      <c r="DBY84" s="538"/>
      <c r="DBZ84" s="538"/>
      <c r="DCA84" s="538"/>
      <c r="DCB84" s="538"/>
      <c r="DCC84" s="538"/>
      <c r="DCD84" s="538"/>
      <c r="DCE84" s="538"/>
      <c r="DCF84" s="538"/>
      <c r="DCG84" s="538"/>
      <c r="DCH84" s="538"/>
      <c r="DCI84" s="538"/>
      <c r="DCJ84" s="538"/>
      <c r="DCK84" s="538"/>
      <c r="DCL84" s="538"/>
      <c r="DCM84" s="538"/>
      <c r="DCN84" s="538"/>
      <c r="DCO84" s="538"/>
      <c r="DCP84" s="538"/>
      <c r="DCQ84" s="538"/>
      <c r="DCR84" s="538"/>
      <c r="DCS84" s="538"/>
      <c r="DCT84" s="538"/>
      <c r="DCU84" s="538"/>
      <c r="DCV84" s="538"/>
      <c r="DCW84" s="538"/>
      <c r="DCX84" s="538"/>
      <c r="DCY84" s="538"/>
      <c r="DCZ84" s="538"/>
      <c r="DDA84" s="538"/>
      <c r="DDB84" s="538"/>
      <c r="DDC84" s="538"/>
      <c r="DDD84" s="538"/>
      <c r="DDE84" s="538"/>
      <c r="DDF84" s="538"/>
      <c r="DDG84" s="538"/>
      <c r="DDH84" s="538"/>
      <c r="DDI84" s="538"/>
      <c r="DDJ84" s="538"/>
      <c r="DDK84" s="538"/>
      <c r="DDL84" s="538"/>
      <c r="DDM84" s="538"/>
      <c r="DDN84" s="538"/>
      <c r="DDO84" s="538"/>
      <c r="DDP84" s="538"/>
      <c r="DDQ84" s="538"/>
      <c r="DDR84" s="538"/>
      <c r="DDS84" s="538"/>
      <c r="DDT84" s="538"/>
      <c r="DDU84" s="538"/>
      <c r="DDV84" s="538"/>
      <c r="DDW84" s="538"/>
      <c r="DDX84" s="538"/>
      <c r="DDY84" s="538"/>
      <c r="DDZ84" s="538"/>
      <c r="DEA84" s="538"/>
      <c r="DEB84" s="538"/>
      <c r="DEC84" s="538"/>
      <c r="DED84" s="538"/>
      <c r="DEE84" s="538"/>
      <c r="DEF84" s="538"/>
      <c r="DEG84" s="538"/>
      <c r="DEH84" s="538"/>
      <c r="DEI84" s="538"/>
      <c r="DEJ84" s="538"/>
      <c r="DEK84" s="538"/>
      <c r="DEL84" s="538"/>
      <c r="DEM84" s="538"/>
      <c r="DEN84" s="538"/>
      <c r="DEO84" s="538"/>
      <c r="DEP84" s="538"/>
      <c r="DEQ84" s="538"/>
      <c r="DER84" s="538"/>
      <c r="DES84" s="538"/>
      <c r="DET84" s="538"/>
      <c r="DEU84" s="538"/>
      <c r="DEV84" s="538"/>
      <c r="DEW84" s="538"/>
      <c r="DEX84" s="538"/>
      <c r="DEY84" s="538"/>
      <c r="DEZ84" s="538"/>
      <c r="DFA84" s="538"/>
      <c r="DFB84" s="538"/>
      <c r="DFC84" s="538"/>
      <c r="DFD84" s="538"/>
      <c r="DFE84" s="538"/>
      <c r="DFF84" s="538"/>
      <c r="DFG84" s="538"/>
      <c r="DFH84" s="538"/>
      <c r="DFI84" s="538"/>
      <c r="DFJ84" s="538"/>
      <c r="DFK84" s="538"/>
      <c r="DFL84" s="538"/>
      <c r="DFM84" s="538"/>
      <c r="DFN84" s="538"/>
      <c r="DFO84" s="538"/>
      <c r="DFP84" s="538"/>
      <c r="DFQ84" s="538"/>
      <c r="DFR84" s="538"/>
      <c r="DFS84" s="538"/>
      <c r="DFT84" s="538"/>
      <c r="DFU84" s="538"/>
      <c r="DFV84" s="538"/>
      <c r="DFW84" s="538"/>
      <c r="DFX84" s="538"/>
      <c r="DFY84" s="538"/>
      <c r="DFZ84" s="538"/>
      <c r="DGA84" s="538"/>
      <c r="DGB84" s="538"/>
      <c r="DGC84" s="538"/>
      <c r="DGD84" s="538"/>
      <c r="DGE84" s="538"/>
      <c r="DGF84" s="538"/>
      <c r="DGG84" s="538"/>
      <c r="DGH84" s="538"/>
      <c r="DGI84" s="538"/>
      <c r="DGJ84" s="538"/>
      <c r="DGK84" s="538"/>
      <c r="DGL84" s="538"/>
      <c r="DGM84" s="538"/>
      <c r="DGN84" s="538"/>
      <c r="DGO84" s="538"/>
      <c r="DGP84" s="538"/>
      <c r="DGQ84" s="538"/>
      <c r="DGR84" s="538"/>
      <c r="DGS84" s="538"/>
      <c r="DGT84" s="538"/>
      <c r="DGU84" s="538"/>
      <c r="DGV84" s="538"/>
      <c r="DGW84" s="538"/>
      <c r="DGX84" s="538"/>
      <c r="DGY84" s="538"/>
      <c r="DGZ84" s="538"/>
      <c r="DHA84" s="538"/>
      <c r="DHB84" s="538"/>
      <c r="DHC84" s="538"/>
      <c r="DHD84" s="538"/>
      <c r="DHE84" s="538"/>
      <c r="DHF84" s="538"/>
      <c r="DHG84" s="538"/>
      <c r="DHH84" s="538"/>
      <c r="DHI84" s="538"/>
      <c r="DHJ84" s="538"/>
      <c r="DHK84" s="538"/>
      <c r="DHL84" s="538"/>
      <c r="DHM84" s="538"/>
      <c r="DHN84" s="538"/>
      <c r="DHO84" s="538"/>
      <c r="DHP84" s="538"/>
      <c r="DHQ84" s="538"/>
      <c r="DHR84" s="538"/>
      <c r="DHS84" s="538"/>
      <c r="DHT84" s="538"/>
      <c r="DHU84" s="538"/>
      <c r="DHV84" s="538"/>
      <c r="DHW84" s="538"/>
      <c r="DHX84" s="538"/>
      <c r="DHY84" s="538"/>
      <c r="DHZ84" s="538"/>
      <c r="DIA84" s="538"/>
      <c r="DIB84" s="538"/>
      <c r="DIC84" s="538"/>
      <c r="DID84" s="538"/>
      <c r="DIE84" s="538"/>
      <c r="DIF84" s="538"/>
      <c r="DIG84" s="538"/>
      <c r="DIH84" s="538"/>
      <c r="DII84" s="538"/>
      <c r="DIJ84" s="538"/>
      <c r="DIK84" s="538"/>
      <c r="DIL84" s="538"/>
      <c r="DIM84" s="538"/>
      <c r="DIN84" s="538"/>
      <c r="DIO84" s="538"/>
      <c r="DIP84" s="538"/>
      <c r="DIQ84" s="538"/>
      <c r="DIR84" s="538"/>
      <c r="DIS84" s="538"/>
      <c r="DIT84" s="538"/>
      <c r="DIU84" s="538"/>
      <c r="DIV84" s="538"/>
      <c r="DIW84" s="538"/>
      <c r="DIX84" s="538"/>
      <c r="DIY84" s="538"/>
      <c r="DIZ84" s="538"/>
      <c r="DJA84" s="538"/>
      <c r="DJB84" s="538"/>
      <c r="DJC84" s="538"/>
      <c r="DJD84" s="538"/>
      <c r="DJE84" s="538"/>
      <c r="DJF84" s="538"/>
      <c r="DJG84" s="538"/>
      <c r="DJH84" s="538"/>
      <c r="DJI84" s="538"/>
      <c r="DJJ84" s="538"/>
      <c r="DJK84" s="538"/>
      <c r="DJL84" s="538"/>
      <c r="DJM84" s="538"/>
      <c r="DJN84" s="538"/>
      <c r="DJO84" s="538"/>
      <c r="DJP84" s="538"/>
      <c r="DJQ84" s="538"/>
      <c r="DJR84" s="538"/>
      <c r="DJS84" s="538"/>
      <c r="DJT84" s="538"/>
      <c r="DJU84" s="538"/>
      <c r="DJV84" s="538"/>
      <c r="DJW84" s="538"/>
      <c r="DJX84" s="538"/>
      <c r="DJY84" s="538"/>
      <c r="DJZ84" s="538"/>
      <c r="DKA84" s="538"/>
      <c r="DKB84" s="538"/>
      <c r="DKC84" s="538"/>
      <c r="DKD84" s="538"/>
      <c r="DKE84" s="538"/>
      <c r="DKF84" s="538"/>
      <c r="DKG84" s="538"/>
      <c r="DKH84" s="538"/>
      <c r="DKI84" s="538"/>
      <c r="DKJ84" s="538"/>
      <c r="DKK84" s="538"/>
      <c r="DKL84" s="538"/>
      <c r="DKM84" s="538"/>
      <c r="DKN84" s="538"/>
      <c r="DKO84" s="538"/>
      <c r="DKP84" s="538"/>
      <c r="DKQ84" s="538"/>
      <c r="DKR84" s="538"/>
      <c r="DKS84" s="538"/>
      <c r="DKT84" s="538"/>
      <c r="DKU84" s="538"/>
      <c r="DKV84" s="538"/>
      <c r="DKW84" s="538"/>
      <c r="DKX84" s="538"/>
      <c r="DKY84" s="538"/>
      <c r="DKZ84" s="538"/>
      <c r="DLA84" s="538"/>
      <c r="DLB84" s="538"/>
      <c r="DLC84" s="538"/>
      <c r="DLD84" s="538"/>
      <c r="DLE84" s="538"/>
      <c r="DLF84" s="538"/>
      <c r="DLG84" s="538"/>
      <c r="DLH84" s="538"/>
      <c r="DLI84" s="538"/>
      <c r="DLJ84" s="538"/>
      <c r="DLK84" s="538"/>
      <c r="DLL84" s="538"/>
      <c r="DLM84" s="538"/>
      <c r="DLN84" s="538"/>
      <c r="DLO84" s="538"/>
      <c r="DLP84" s="538"/>
      <c r="DLQ84" s="538"/>
      <c r="DLR84" s="538"/>
      <c r="DLS84" s="538"/>
      <c r="DLT84" s="538"/>
      <c r="DLU84" s="538"/>
      <c r="DLV84" s="538"/>
      <c r="DLW84" s="538"/>
      <c r="DLX84" s="538"/>
      <c r="DLY84" s="538"/>
      <c r="DLZ84" s="538"/>
      <c r="DMA84" s="538"/>
      <c r="DMB84" s="538"/>
      <c r="DMC84" s="538"/>
      <c r="DMD84" s="538"/>
      <c r="DME84" s="538"/>
      <c r="DMF84" s="538"/>
      <c r="DMG84" s="538"/>
      <c r="DMH84" s="538"/>
      <c r="DMI84" s="538"/>
      <c r="DMJ84" s="538"/>
      <c r="DMK84" s="538"/>
      <c r="DML84" s="538"/>
      <c r="DMM84" s="538"/>
      <c r="DMN84" s="538"/>
      <c r="DMO84" s="538"/>
      <c r="DMP84" s="538"/>
      <c r="DMQ84" s="538"/>
      <c r="DMR84" s="538"/>
      <c r="DMS84" s="538"/>
      <c r="DMT84" s="538"/>
      <c r="DMU84" s="538"/>
      <c r="DMV84" s="538"/>
      <c r="DMW84" s="538"/>
      <c r="DMX84" s="538"/>
      <c r="DMY84" s="538"/>
      <c r="DMZ84" s="538"/>
      <c r="DNA84" s="538"/>
      <c r="DNB84" s="538"/>
      <c r="DNC84" s="538"/>
      <c r="DND84" s="538"/>
      <c r="DNE84" s="538"/>
      <c r="DNF84" s="538"/>
      <c r="DNG84" s="538"/>
      <c r="DNH84" s="538"/>
      <c r="DNI84" s="538"/>
      <c r="DNJ84" s="538"/>
      <c r="DNK84" s="538"/>
      <c r="DNL84" s="538"/>
      <c r="DNM84" s="538"/>
      <c r="DNN84" s="538"/>
      <c r="DNO84" s="538"/>
      <c r="DNP84" s="538"/>
      <c r="DNQ84" s="538"/>
      <c r="DNR84" s="538"/>
      <c r="DNS84" s="538"/>
      <c r="DNT84" s="538"/>
      <c r="DNU84" s="538"/>
      <c r="DNV84" s="538"/>
      <c r="DNW84" s="538"/>
      <c r="DNX84" s="538"/>
      <c r="DNY84" s="538"/>
      <c r="DNZ84" s="538"/>
      <c r="DOA84" s="538"/>
      <c r="DOB84" s="538"/>
      <c r="DOC84" s="538"/>
      <c r="DOD84" s="538"/>
      <c r="DOE84" s="538"/>
      <c r="DOF84" s="538"/>
      <c r="DOG84" s="538"/>
      <c r="DOH84" s="538"/>
      <c r="DOI84" s="538"/>
      <c r="DOJ84" s="538"/>
      <c r="DOK84" s="538"/>
      <c r="DOL84" s="538"/>
      <c r="DOM84" s="538"/>
      <c r="DON84" s="538"/>
      <c r="DOO84" s="538"/>
      <c r="DOP84" s="538"/>
      <c r="DOQ84" s="538"/>
      <c r="DOR84" s="538"/>
      <c r="DOS84" s="538"/>
      <c r="DOT84" s="538"/>
      <c r="DOU84" s="538"/>
      <c r="DOV84" s="538"/>
      <c r="DOW84" s="538"/>
      <c r="DOX84" s="538"/>
      <c r="DOY84" s="538"/>
      <c r="DOZ84" s="538"/>
      <c r="DPA84" s="538"/>
      <c r="DPB84" s="538"/>
      <c r="DPC84" s="538"/>
      <c r="DPD84" s="538"/>
      <c r="DPE84" s="538"/>
      <c r="DPF84" s="538"/>
      <c r="DPG84" s="538"/>
      <c r="DPH84" s="538"/>
      <c r="DPI84" s="538"/>
      <c r="DPJ84" s="538"/>
      <c r="DPK84" s="538"/>
      <c r="DPL84" s="538"/>
      <c r="DPM84" s="538"/>
      <c r="DPN84" s="538"/>
      <c r="DPO84" s="538"/>
      <c r="DPP84" s="538"/>
      <c r="DPQ84" s="538"/>
      <c r="DPR84" s="538"/>
      <c r="DPS84" s="538"/>
      <c r="DPT84" s="538"/>
      <c r="DPU84" s="538"/>
      <c r="DPV84" s="538"/>
      <c r="DPW84" s="538"/>
      <c r="DPX84" s="538"/>
      <c r="DPY84" s="538"/>
      <c r="DPZ84" s="538"/>
      <c r="DQA84" s="538"/>
      <c r="DQB84" s="538"/>
      <c r="DQC84" s="538"/>
      <c r="DQD84" s="538"/>
      <c r="DQE84" s="538"/>
      <c r="DQF84" s="538"/>
      <c r="DQG84" s="538"/>
      <c r="DQH84" s="538"/>
      <c r="DQI84" s="538"/>
      <c r="DQJ84" s="538"/>
      <c r="DQK84" s="538"/>
      <c r="DQL84" s="538"/>
      <c r="DQM84" s="538"/>
      <c r="DQN84" s="538"/>
      <c r="DQO84" s="538"/>
      <c r="DQP84" s="538"/>
      <c r="DQQ84" s="538"/>
      <c r="DQR84" s="538"/>
      <c r="DQS84" s="538"/>
      <c r="DQT84" s="538"/>
      <c r="DQU84" s="538"/>
      <c r="DQV84" s="538"/>
      <c r="DQW84" s="538"/>
      <c r="DQX84" s="538"/>
      <c r="DQY84" s="538"/>
      <c r="DQZ84" s="538"/>
      <c r="DRA84" s="538"/>
      <c r="DRB84" s="538"/>
      <c r="DRC84" s="538"/>
      <c r="DRD84" s="538"/>
      <c r="DRE84" s="538"/>
      <c r="DRF84" s="538"/>
      <c r="DRG84" s="538"/>
      <c r="DRH84" s="538"/>
      <c r="DRI84" s="538"/>
      <c r="DRJ84" s="538"/>
      <c r="DRK84" s="538"/>
      <c r="DRL84" s="538"/>
      <c r="DRM84" s="538"/>
      <c r="DRN84" s="538"/>
      <c r="DRO84" s="538"/>
      <c r="DRP84" s="538"/>
      <c r="DRQ84" s="538"/>
      <c r="DRR84" s="538"/>
      <c r="DRS84" s="538"/>
      <c r="DRT84" s="538"/>
      <c r="DRU84" s="538"/>
      <c r="DRV84" s="538"/>
      <c r="DRW84" s="538"/>
      <c r="DRX84" s="538"/>
      <c r="DRY84" s="538"/>
      <c r="DRZ84" s="538"/>
      <c r="DSA84" s="538"/>
      <c r="DSB84" s="538"/>
      <c r="DSC84" s="538"/>
      <c r="DSD84" s="538"/>
      <c r="DSE84" s="538"/>
      <c r="DSF84" s="538"/>
      <c r="DSG84" s="538"/>
      <c r="DSH84" s="538"/>
      <c r="DSI84" s="538"/>
      <c r="DSJ84" s="538"/>
      <c r="DSK84" s="538"/>
      <c r="DSL84" s="538"/>
      <c r="DSM84" s="538"/>
      <c r="DSN84" s="538"/>
      <c r="DSO84" s="538"/>
      <c r="DSP84" s="538"/>
      <c r="DSQ84" s="538"/>
      <c r="DSR84" s="538"/>
      <c r="DSS84" s="538"/>
      <c r="DST84" s="538"/>
      <c r="DSU84" s="538"/>
      <c r="DSV84" s="538"/>
      <c r="DSW84" s="538"/>
      <c r="DSX84" s="538"/>
      <c r="DSY84" s="538"/>
      <c r="DSZ84" s="538"/>
      <c r="DTA84" s="538"/>
      <c r="DTB84" s="538"/>
      <c r="DTC84" s="538"/>
      <c r="DTD84" s="538"/>
      <c r="DTE84" s="538"/>
      <c r="DTF84" s="538"/>
      <c r="DTG84" s="538"/>
      <c r="DTH84" s="538"/>
      <c r="DTI84" s="538"/>
      <c r="DTJ84" s="538"/>
      <c r="DTK84" s="538"/>
      <c r="DTL84" s="538"/>
      <c r="DTM84" s="538"/>
      <c r="DTN84" s="538"/>
      <c r="DTO84" s="538"/>
      <c r="DTP84" s="538"/>
      <c r="DTQ84" s="538"/>
      <c r="DTR84" s="538"/>
      <c r="DTS84" s="538"/>
      <c r="DTT84" s="538"/>
      <c r="DTU84" s="538"/>
      <c r="DTV84" s="538"/>
      <c r="DTW84" s="538"/>
      <c r="DTX84" s="538"/>
      <c r="DTY84" s="538"/>
      <c r="DTZ84" s="538"/>
      <c r="DUA84" s="538"/>
      <c r="DUB84" s="538"/>
      <c r="DUC84" s="538"/>
      <c r="DUD84" s="538"/>
      <c r="DUE84" s="538"/>
      <c r="DUF84" s="538"/>
      <c r="DUG84" s="538"/>
      <c r="DUH84" s="538"/>
      <c r="DUI84" s="538"/>
      <c r="DUJ84" s="538"/>
      <c r="DUK84" s="538"/>
      <c r="DUL84" s="538"/>
      <c r="DUM84" s="538"/>
      <c r="DUN84" s="538"/>
      <c r="DUO84" s="538"/>
      <c r="DUP84" s="538"/>
      <c r="DUQ84" s="538"/>
      <c r="DUR84" s="538"/>
      <c r="DUS84" s="538"/>
      <c r="DUT84" s="538"/>
      <c r="DUU84" s="538"/>
      <c r="DUV84" s="538"/>
      <c r="DUW84" s="538"/>
      <c r="DUX84" s="538"/>
      <c r="DUY84" s="538"/>
      <c r="DUZ84" s="538"/>
      <c r="DVA84" s="538"/>
      <c r="DVB84" s="538"/>
      <c r="DVC84" s="538"/>
      <c r="DVD84" s="538"/>
      <c r="DVE84" s="538"/>
      <c r="DVF84" s="538"/>
      <c r="DVG84" s="538"/>
      <c r="DVH84" s="538"/>
      <c r="DVI84" s="538"/>
      <c r="DVJ84" s="538"/>
      <c r="DVK84" s="538"/>
      <c r="DVL84" s="538"/>
      <c r="DVM84" s="538"/>
      <c r="DVN84" s="538"/>
      <c r="DVO84" s="538"/>
      <c r="DVP84" s="538"/>
      <c r="DVQ84" s="538"/>
      <c r="DVR84" s="538"/>
      <c r="DVS84" s="538"/>
      <c r="DVT84" s="538"/>
      <c r="DVU84" s="538"/>
      <c r="DVV84" s="538"/>
      <c r="DVW84" s="538"/>
      <c r="DVX84" s="538"/>
      <c r="DVY84" s="538"/>
      <c r="DVZ84" s="538"/>
      <c r="DWA84" s="538"/>
      <c r="DWB84" s="538"/>
      <c r="DWC84" s="538"/>
      <c r="DWD84" s="538"/>
      <c r="DWE84" s="538"/>
      <c r="DWF84" s="538"/>
      <c r="DWG84" s="538"/>
      <c r="DWH84" s="538"/>
      <c r="DWI84" s="538"/>
      <c r="DWJ84" s="538"/>
      <c r="DWK84" s="538"/>
      <c r="DWL84" s="538"/>
      <c r="DWM84" s="538"/>
      <c r="DWN84" s="538"/>
      <c r="DWO84" s="538"/>
      <c r="DWP84" s="538"/>
      <c r="DWQ84" s="538"/>
      <c r="DWR84" s="538"/>
      <c r="DWS84" s="538"/>
      <c r="DWT84" s="538"/>
      <c r="DWU84" s="538"/>
      <c r="DWV84" s="538"/>
      <c r="DWW84" s="538"/>
      <c r="DWX84" s="538"/>
      <c r="DWY84" s="538"/>
      <c r="DWZ84" s="538"/>
      <c r="DXA84" s="538"/>
      <c r="DXB84" s="538"/>
      <c r="DXC84" s="538"/>
      <c r="DXD84" s="538"/>
      <c r="DXE84" s="538"/>
      <c r="DXF84" s="538"/>
      <c r="DXG84" s="538"/>
      <c r="DXH84" s="538"/>
      <c r="DXI84" s="538"/>
      <c r="DXJ84" s="538"/>
      <c r="DXK84" s="538"/>
      <c r="DXL84" s="538"/>
      <c r="DXM84" s="538"/>
      <c r="DXN84" s="538"/>
      <c r="DXO84" s="538"/>
      <c r="DXP84" s="538"/>
      <c r="DXQ84" s="538"/>
      <c r="DXR84" s="538"/>
      <c r="DXS84" s="538"/>
      <c r="DXT84" s="538"/>
      <c r="DXU84" s="538"/>
      <c r="DXV84" s="538"/>
      <c r="DXW84" s="538"/>
      <c r="DXX84" s="538"/>
      <c r="DXY84" s="538"/>
      <c r="DXZ84" s="538"/>
      <c r="DYA84" s="538"/>
      <c r="DYB84" s="538"/>
      <c r="DYC84" s="538"/>
      <c r="DYD84" s="538"/>
      <c r="DYE84" s="538"/>
      <c r="DYF84" s="538"/>
      <c r="DYG84" s="538"/>
      <c r="DYH84" s="538"/>
      <c r="DYI84" s="538"/>
      <c r="DYJ84" s="538"/>
      <c r="DYK84" s="538"/>
      <c r="DYL84" s="538"/>
      <c r="DYM84" s="538"/>
      <c r="DYN84" s="538"/>
      <c r="DYO84" s="538"/>
      <c r="DYP84" s="538"/>
      <c r="DYQ84" s="538"/>
      <c r="DYR84" s="538"/>
      <c r="DYS84" s="538"/>
      <c r="DYT84" s="538"/>
      <c r="DYU84" s="538"/>
      <c r="DYV84" s="538"/>
      <c r="DYW84" s="538"/>
      <c r="DYX84" s="538"/>
      <c r="DYY84" s="538"/>
      <c r="DYZ84" s="538"/>
      <c r="DZA84" s="538"/>
      <c r="DZB84" s="538"/>
      <c r="DZC84" s="538"/>
      <c r="DZD84" s="538"/>
      <c r="DZE84" s="538"/>
      <c r="DZF84" s="538"/>
      <c r="DZG84" s="538"/>
      <c r="DZH84" s="538"/>
      <c r="DZI84" s="538"/>
      <c r="DZJ84" s="538"/>
      <c r="DZK84" s="538"/>
      <c r="DZL84" s="538"/>
      <c r="DZM84" s="538"/>
      <c r="DZN84" s="538"/>
      <c r="DZO84" s="538"/>
      <c r="DZP84" s="538"/>
      <c r="DZQ84" s="538"/>
      <c r="DZR84" s="538"/>
      <c r="DZS84" s="538"/>
      <c r="DZT84" s="538"/>
      <c r="DZU84" s="538"/>
      <c r="DZV84" s="538"/>
      <c r="DZW84" s="538"/>
      <c r="DZX84" s="538"/>
      <c r="DZY84" s="538"/>
      <c r="DZZ84" s="538"/>
      <c r="EAA84" s="538"/>
      <c r="EAB84" s="538"/>
      <c r="EAC84" s="538"/>
      <c r="EAD84" s="538"/>
      <c r="EAE84" s="538"/>
      <c r="EAF84" s="538"/>
      <c r="EAG84" s="538"/>
      <c r="EAH84" s="538"/>
      <c r="EAI84" s="538"/>
      <c r="EAJ84" s="538"/>
      <c r="EAK84" s="538"/>
      <c r="EAL84" s="538"/>
      <c r="EAM84" s="538"/>
      <c r="EAN84" s="538"/>
      <c r="EAO84" s="538"/>
      <c r="EAP84" s="538"/>
      <c r="EAQ84" s="538"/>
      <c r="EAR84" s="538"/>
      <c r="EAS84" s="538"/>
      <c r="EAT84" s="538"/>
      <c r="EAU84" s="538"/>
      <c r="EAV84" s="538"/>
      <c r="EAW84" s="538"/>
      <c r="EAX84" s="538"/>
      <c r="EAY84" s="538"/>
      <c r="EAZ84" s="538"/>
      <c r="EBA84" s="538"/>
      <c r="EBB84" s="538"/>
      <c r="EBC84" s="538"/>
      <c r="EBD84" s="538"/>
      <c r="EBE84" s="538"/>
      <c r="EBF84" s="538"/>
      <c r="EBG84" s="538"/>
      <c r="EBH84" s="538"/>
      <c r="EBI84" s="538"/>
      <c r="EBJ84" s="538"/>
      <c r="EBK84" s="538"/>
      <c r="EBL84" s="538"/>
      <c r="EBM84" s="538"/>
      <c r="EBN84" s="538"/>
      <c r="EBO84" s="538"/>
      <c r="EBP84" s="538"/>
      <c r="EBQ84" s="538"/>
      <c r="EBR84" s="538"/>
      <c r="EBS84" s="538"/>
      <c r="EBT84" s="538"/>
      <c r="EBU84" s="538"/>
      <c r="EBV84" s="538"/>
      <c r="EBW84" s="538"/>
      <c r="EBX84" s="538"/>
      <c r="EBY84" s="538"/>
      <c r="EBZ84" s="538"/>
      <c r="ECA84" s="538"/>
      <c r="ECB84" s="538"/>
      <c r="ECC84" s="538"/>
      <c r="ECD84" s="538"/>
      <c r="ECE84" s="538"/>
      <c r="ECF84" s="538"/>
      <c r="ECG84" s="538"/>
      <c r="ECH84" s="538"/>
      <c r="ECI84" s="538"/>
      <c r="ECJ84" s="538"/>
      <c r="ECK84" s="538"/>
      <c r="ECL84" s="538"/>
      <c r="ECM84" s="538"/>
      <c r="ECN84" s="538"/>
      <c r="ECO84" s="538"/>
      <c r="ECP84" s="538"/>
      <c r="ECQ84" s="538"/>
      <c r="ECR84" s="538"/>
      <c r="ECS84" s="538"/>
      <c r="ECT84" s="538"/>
      <c r="ECU84" s="538"/>
      <c r="ECV84" s="538"/>
      <c r="ECW84" s="538"/>
      <c r="ECX84" s="538"/>
      <c r="ECY84" s="538"/>
      <c r="ECZ84" s="538"/>
      <c r="EDA84" s="538"/>
      <c r="EDB84" s="538"/>
      <c r="EDC84" s="538"/>
      <c r="EDD84" s="538"/>
      <c r="EDE84" s="538"/>
      <c r="EDF84" s="538"/>
      <c r="EDG84" s="538"/>
      <c r="EDH84" s="538"/>
      <c r="EDI84" s="538"/>
      <c r="EDJ84" s="538"/>
      <c r="EDK84" s="538"/>
      <c r="EDL84" s="538"/>
      <c r="EDM84" s="538"/>
      <c r="EDN84" s="538"/>
      <c r="EDO84" s="538"/>
      <c r="EDP84" s="538"/>
      <c r="EDQ84" s="538"/>
      <c r="EDR84" s="538"/>
      <c r="EDS84" s="538"/>
      <c r="EDT84" s="538"/>
      <c r="EDU84" s="538"/>
      <c r="EDV84" s="538"/>
      <c r="EDW84" s="538"/>
      <c r="EDX84" s="538"/>
      <c r="EDY84" s="538"/>
      <c r="EDZ84" s="538"/>
      <c r="EEA84" s="538"/>
      <c r="EEB84" s="538"/>
      <c r="EEC84" s="538"/>
      <c r="EED84" s="538"/>
      <c r="EEE84" s="538"/>
      <c r="EEF84" s="538"/>
      <c r="EEG84" s="538"/>
      <c r="EEH84" s="538"/>
      <c r="EEI84" s="538"/>
      <c r="EEJ84" s="538"/>
      <c r="EEK84" s="538"/>
      <c r="EEL84" s="538"/>
      <c r="EEM84" s="538"/>
      <c r="EEN84" s="538"/>
      <c r="EEO84" s="538"/>
      <c r="EEP84" s="538"/>
      <c r="EEQ84" s="538"/>
      <c r="EER84" s="538"/>
      <c r="EES84" s="538"/>
      <c r="EET84" s="538"/>
      <c r="EEU84" s="538"/>
      <c r="EEV84" s="538"/>
      <c r="EEW84" s="538"/>
      <c r="EEX84" s="538"/>
      <c r="EEY84" s="538"/>
      <c r="EEZ84" s="538"/>
      <c r="EFA84" s="538"/>
      <c r="EFB84" s="538"/>
      <c r="EFC84" s="538"/>
      <c r="EFD84" s="538"/>
      <c r="EFE84" s="538"/>
      <c r="EFF84" s="538"/>
      <c r="EFG84" s="538"/>
      <c r="EFH84" s="538"/>
      <c r="EFI84" s="538"/>
      <c r="EFJ84" s="538"/>
      <c r="EFK84" s="538"/>
      <c r="EFL84" s="538"/>
      <c r="EFM84" s="538"/>
      <c r="EFN84" s="538"/>
      <c r="EFO84" s="538"/>
      <c r="EFP84" s="538"/>
      <c r="EFQ84" s="538"/>
      <c r="EFR84" s="538"/>
      <c r="EFS84" s="538"/>
      <c r="EFT84" s="538"/>
      <c r="EFU84" s="538"/>
      <c r="EFV84" s="538"/>
      <c r="EFW84" s="538"/>
      <c r="EFX84" s="538"/>
      <c r="EFY84" s="538"/>
      <c r="EFZ84" s="538"/>
      <c r="EGA84" s="538"/>
      <c r="EGB84" s="538"/>
      <c r="EGC84" s="538"/>
      <c r="EGD84" s="538"/>
      <c r="EGE84" s="538"/>
      <c r="EGF84" s="538"/>
      <c r="EGG84" s="538"/>
      <c r="EGH84" s="538"/>
      <c r="EGI84" s="538"/>
      <c r="EGJ84" s="538"/>
      <c r="EGK84" s="538"/>
      <c r="EGL84" s="538"/>
      <c r="EGM84" s="538"/>
      <c r="EGN84" s="538"/>
      <c r="EGO84" s="538"/>
      <c r="EGP84" s="538"/>
      <c r="EGQ84" s="538"/>
      <c r="EGR84" s="538"/>
      <c r="EGS84" s="538"/>
      <c r="EGT84" s="538"/>
      <c r="EGU84" s="538"/>
      <c r="EGV84" s="538"/>
      <c r="EGW84" s="538"/>
      <c r="EGX84" s="538"/>
      <c r="EGY84" s="538"/>
      <c r="EGZ84" s="538"/>
      <c r="EHA84" s="538"/>
      <c r="EHB84" s="538"/>
      <c r="EHC84" s="538"/>
      <c r="EHD84" s="538"/>
      <c r="EHE84" s="538"/>
      <c r="EHF84" s="538"/>
      <c r="EHG84" s="538"/>
      <c r="EHH84" s="538"/>
      <c r="EHI84" s="538"/>
      <c r="EHJ84" s="538"/>
      <c r="EHK84" s="538"/>
      <c r="EHL84" s="538"/>
      <c r="EHM84" s="538"/>
      <c r="EHN84" s="538"/>
      <c r="EHO84" s="538"/>
      <c r="EHP84" s="538"/>
      <c r="EHQ84" s="538"/>
      <c r="EHR84" s="538"/>
      <c r="EHS84" s="538"/>
      <c r="EHT84" s="538"/>
      <c r="EHU84" s="538"/>
      <c r="EHV84" s="538"/>
      <c r="EHW84" s="538"/>
      <c r="EHX84" s="538"/>
      <c r="EHY84" s="538"/>
      <c r="EHZ84" s="538"/>
      <c r="EIA84" s="538"/>
      <c r="EIB84" s="538"/>
      <c r="EIC84" s="538"/>
      <c r="EID84" s="538"/>
      <c r="EIE84" s="538"/>
      <c r="EIF84" s="538"/>
      <c r="EIG84" s="538"/>
      <c r="EIH84" s="538"/>
      <c r="EII84" s="538"/>
      <c r="EIJ84" s="538"/>
      <c r="EIK84" s="538"/>
      <c r="EIL84" s="538"/>
      <c r="EIM84" s="538"/>
      <c r="EIN84" s="538"/>
      <c r="EIO84" s="538"/>
      <c r="EIP84" s="538"/>
      <c r="EIQ84" s="538"/>
      <c r="EIR84" s="538"/>
      <c r="EIS84" s="538"/>
      <c r="EIT84" s="538"/>
      <c r="EIU84" s="538"/>
      <c r="EIV84" s="538"/>
      <c r="EIW84" s="538"/>
      <c r="EIX84" s="538"/>
      <c r="EIY84" s="538"/>
      <c r="EIZ84" s="538"/>
      <c r="EJA84" s="538"/>
      <c r="EJB84" s="538"/>
      <c r="EJC84" s="538"/>
      <c r="EJD84" s="538"/>
      <c r="EJE84" s="538"/>
      <c r="EJF84" s="538"/>
      <c r="EJG84" s="538"/>
      <c r="EJH84" s="538"/>
      <c r="EJI84" s="538"/>
      <c r="EJJ84" s="538"/>
      <c r="EJK84" s="538"/>
      <c r="EJL84" s="538"/>
      <c r="EJM84" s="538"/>
      <c r="EJN84" s="538"/>
      <c r="EJO84" s="538"/>
      <c r="EJP84" s="538"/>
      <c r="EJQ84" s="538"/>
      <c r="EJR84" s="538"/>
      <c r="EJS84" s="538"/>
      <c r="EJT84" s="538"/>
      <c r="EJU84" s="538"/>
      <c r="EJV84" s="538"/>
      <c r="EJW84" s="538"/>
      <c r="EJX84" s="538"/>
      <c r="EJY84" s="538"/>
      <c r="EJZ84" s="538"/>
      <c r="EKA84" s="538"/>
      <c r="EKB84" s="538"/>
      <c r="EKC84" s="538"/>
      <c r="EKD84" s="538"/>
      <c r="EKE84" s="538"/>
      <c r="EKF84" s="538"/>
      <c r="EKG84" s="538"/>
      <c r="EKH84" s="538"/>
      <c r="EKI84" s="538"/>
      <c r="EKJ84" s="538"/>
      <c r="EKK84" s="538"/>
      <c r="EKL84" s="538"/>
      <c r="EKM84" s="538"/>
      <c r="EKN84" s="538"/>
      <c r="EKO84" s="538"/>
      <c r="EKP84" s="538"/>
      <c r="EKQ84" s="538"/>
      <c r="EKR84" s="538"/>
      <c r="EKS84" s="538"/>
      <c r="EKT84" s="538"/>
      <c r="EKU84" s="538"/>
      <c r="EKV84" s="538"/>
      <c r="EKW84" s="538"/>
      <c r="EKX84" s="538"/>
      <c r="EKY84" s="538"/>
      <c r="EKZ84" s="538"/>
      <c r="ELA84" s="538"/>
      <c r="ELB84" s="538"/>
      <c r="ELC84" s="538"/>
      <c r="ELD84" s="538"/>
      <c r="ELE84" s="538"/>
      <c r="ELF84" s="538"/>
      <c r="ELG84" s="538"/>
      <c r="ELH84" s="538"/>
      <c r="ELI84" s="538"/>
      <c r="ELJ84" s="538"/>
      <c r="ELK84" s="538"/>
      <c r="ELL84" s="538"/>
      <c r="ELM84" s="538"/>
      <c r="ELN84" s="538"/>
      <c r="ELO84" s="538"/>
      <c r="ELP84" s="538"/>
      <c r="ELQ84" s="538"/>
      <c r="ELR84" s="538"/>
      <c r="ELS84" s="538"/>
      <c r="ELT84" s="538"/>
      <c r="ELU84" s="538"/>
      <c r="ELV84" s="538"/>
      <c r="ELW84" s="538"/>
      <c r="ELX84" s="538"/>
      <c r="ELY84" s="538"/>
      <c r="ELZ84" s="538"/>
      <c r="EMA84" s="538"/>
      <c r="EMB84" s="538"/>
      <c r="EMC84" s="538"/>
      <c r="EMD84" s="538"/>
      <c r="EME84" s="538"/>
      <c r="EMF84" s="538"/>
      <c r="EMG84" s="538"/>
      <c r="EMH84" s="538"/>
      <c r="EMI84" s="538"/>
      <c r="EMJ84" s="538"/>
      <c r="EMK84" s="538"/>
      <c r="EML84" s="538"/>
      <c r="EMM84" s="538"/>
      <c r="EMN84" s="538"/>
      <c r="EMO84" s="538"/>
      <c r="EMP84" s="538"/>
      <c r="EMQ84" s="538"/>
      <c r="EMR84" s="538"/>
      <c r="EMS84" s="538"/>
      <c r="EMT84" s="538"/>
      <c r="EMU84" s="538"/>
      <c r="EMV84" s="538"/>
      <c r="EMW84" s="538"/>
      <c r="EMX84" s="538"/>
      <c r="EMY84" s="538"/>
      <c r="EMZ84" s="538"/>
      <c r="ENA84" s="538"/>
      <c r="ENB84" s="538"/>
      <c r="ENC84" s="538"/>
      <c r="END84" s="538"/>
      <c r="ENE84" s="538"/>
      <c r="ENF84" s="538"/>
      <c r="ENG84" s="538"/>
      <c r="ENH84" s="538"/>
      <c r="ENI84" s="538"/>
      <c r="ENJ84" s="538"/>
      <c r="ENK84" s="538"/>
      <c r="ENL84" s="538"/>
      <c r="ENM84" s="538"/>
      <c r="ENN84" s="538"/>
      <c r="ENO84" s="538"/>
      <c r="ENP84" s="538"/>
      <c r="ENQ84" s="538"/>
      <c r="ENR84" s="538"/>
      <c r="ENS84" s="538"/>
      <c r="ENT84" s="538"/>
      <c r="ENU84" s="538"/>
      <c r="ENV84" s="538"/>
      <c r="ENW84" s="538"/>
      <c r="ENX84" s="538"/>
      <c r="ENY84" s="538"/>
      <c r="ENZ84" s="538"/>
      <c r="EOA84" s="538"/>
      <c r="EOB84" s="538"/>
      <c r="EOC84" s="538"/>
      <c r="EOD84" s="538"/>
      <c r="EOE84" s="538"/>
      <c r="EOF84" s="538"/>
      <c r="EOG84" s="538"/>
      <c r="EOH84" s="538"/>
      <c r="EOI84" s="538"/>
      <c r="EOJ84" s="538"/>
      <c r="EOK84" s="538"/>
      <c r="EOL84" s="538"/>
      <c r="EOM84" s="538"/>
      <c r="EON84" s="538"/>
      <c r="EOO84" s="538"/>
      <c r="EOP84" s="538"/>
      <c r="EOQ84" s="538"/>
      <c r="EOR84" s="538"/>
      <c r="EOS84" s="538"/>
      <c r="EOT84" s="538"/>
      <c r="EOU84" s="538"/>
      <c r="EOV84" s="538"/>
      <c r="EOW84" s="538"/>
      <c r="EOX84" s="538"/>
      <c r="EOY84" s="538"/>
      <c r="EOZ84" s="538"/>
      <c r="EPA84" s="538"/>
      <c r="EPB84" s="538"/>
      <c r="EPC84" s="538"/>
      <c r="EPD84" s="538"/>
      <c r="EPE84" s="538"/>
      <c r="EPF84" s="538"/>
      <c r="EPG84" s="538"/>
      <c r="EPH84" s="538"/>
      <c r="EPI84" s="538"/>
      <c r="EPJ84" s="538"/>
      <c r="EPK84" s="538"/>
      <c r="EPL84" s="538"/>
      <c r="EPM84" s="538"/>
      <c r="EPN84" s="538"/>
      <c r="EPO84" s="538"/>
      <c r="EPP84" s="538"/>
      <c r="EPQ84" s="538"/>
      <c r="EPR84" s="538"/>
      <c r="EPS84" s="538"/>
      <c r="EPT84" s="538"/>
      <c r="EPU84" s="538"/>
      <c r="EPV84" s="538"/>
      <c r="EPW84" s="538"/>
      <c r="EPX84" s="538"/>
      <c r="EPY84" s="538"/>
      <c r="EPZ84" s="538"/>
      <c r="EQA84" s="538"/>
      <c r="EQB84" s="538"/>
      <c r="EQC84" s="538"/>
      <c r="EQD84" s="538"/>
      <c r="EQE84" s="538"/>
      <c r="EQF84" s="538"/>
      <c r="EQG84" s="538"/>
      <c r="EQH84" s="538"/>
      <c r="EQI84" s="538"/>
      <c r="EQJ84" s="538"/>
      <c r="EQK84" s="538"/>
      <c r="EQL84" s="538"/>
      <c r="EQM84" s="538"/>
      <c r="EQN84" s="538"/>
      <c r="EQO84" s="538"/>
      <c r="EQP84" s="538"/>
      <c r="EQQ84" s="538"/>
      <c r="EQR84" s="538"/>
      <c r="EQS84" s="538"/>
      <c r="EQT84" s="538"/>
      <c r="EQU84" s="538"/>
      <c r="EQV84" s="538"/>
      <c r="EQW84" s="538"/>
      <c r="EQX84" s="538"/>
      <c r="EQY84" s="538"/>
      <c r="EQZ84" s="538"/>
      <c r="ERA84" s="538"/>
      <c r="ERB84" s="538"/>
      <c r="ERC84" s="538"/>
      <c r="ERD84" s="538"/>
      <c r="ERE84" s="538"/>
      <c r="ERF84" s="538"/>
      <c r="ERG84" s="538"/>
      <c r="ERH84" s="538"/>
      <c r="ERI84" s="538"/>
      <c r="ERJ84" s="538"/>
      <c r="ERK84" s="538"/>
      <c r="ERL84" s="538"/>
      <c r="ERM84" s="538"/>
      <c r="ERN84" s="538"/>
      <c r="ERO84" s="538"/>
      <c r="ERP84" s="538"/>
      <c r="ERQ84" s="538"/>
      <c r="ERR84" s="538"/>
      <c r="ERS84" s="538"/>
      <c r="ERT84" s="538"/>
      <c r="ERU84" s="538"/>
      <c r="ERV84" s="538"/>
      <c r="ERW84" s="538"/>
      <c r="ERX84" s="538"/>
      <c r="ERY84" s="538"/>
      <c r="ERZ84" s="538"/>
      <c r="ESA84" s="538"/>
      <c r="ESB84" s="538"/>
      <c r="ESC84" s="538"/>
      <c r="ESD84" s="538"/>
      <c r="ESE84" s="538"/>
      <c r="ESF84" s="538"/>
      <c r="ESG84" s="538"/>
      <c r="ESH84" s="538"/>
      <c r="ESI84" s="538"/>
      <c r="ESJ84" s="538"/>
      <c r="ESK84" s="538"/>
      <c r="ESL84" s="538"/>
      <c r="ESM84" s="538"/>
      <c r="ESN84" s="538"/>
      <c r="ESO84" s="538"/>
      <c r="ESP84" s="538"/>
      <c r="ESQ84" s="538"/>
      <c r="ESR84" s="538"/>
      <c r="ESS84" s="538"/>
      <c r="EST84" s="538"/>
      <c r="ESU84" s="538"/>
      <c r="ESV84" s="538"/>
      <c r="ESW84" s="538"/>
      <c r="ESX84" s="538"/>
      <c r="ESY84" s="538"/>
      <c r="ESZ84" s="538"/>
      <c r="ETA84" s="538"/>
      <c r="ETB84" s="538"/>
      <c r="ETC84" s="538"/>
      <c r="ETD84" s="538"/>
      <c r="ETE84" s="538"/>
      <c r="ETF84" s="538"/>
      <c r="ETG84" s="538"/>
      <c r="ETH84" s="538"/>
      <c r="ETI84" s="538"/>
      <c r="ETJ84" s="538"/>
      <c r="ETK84" s="538"/>
      <c r="ETL84" s="538"/>
      <c r="ETM84" s="538"/>
      <c r="ETN84" s="538"/>
      <c r="ETO84" s="538"/>
      <c r="ETP84" s="538"/>
      <c r="ETQ84" s="538"/>
      <c r="ETR84" s="538"/>
      <c r="ETS84" s="538"/>
      <c r="ETT84" s="538"/>
      <c r="ETU84" s="538"/>
      <c r="ETV84" s="538"/>
      <c r="ETW84" s="538"/>
      <c r="ETX84" s="538"/>
      <c r="ETY84" s="538"/>
      <c r="ETZ84" s="538"/>
      <c r="EUA84" s="538"/>
      <c r="EUB84" s="538"/>
      <c r="EUC84" s="538"/>
      <c r="EUD84" s="538"/>
      <c r="EUE84" s="538"/>
      <c r="EUF84" s="538"/>
      <c r="EUG84" s="538"/>
      <c r="EUH84" s="538"/>
      <c r="EUI84" s="538"/>
      <c r="EUJ84" s="538"/>
      <c r="EUK84" s="538"/>
      <c r="EUL84" s="538"/>
      <c r="EUM84" s="538"/>
      <c r="EUN84" s="538"/>
      <c r="EUO84" s="538"/>
      <c r="EUP84" s="538"/>
      <c r="EUQ84" s="538"/>
      <c r="EUR84" s="538"/>
      <c r="EUS84" s="538"/>
      <c r="EUT84" s="538"/>
      <c r="EUU84" s="538"/>
      <c r="EUV84" s="538"/>
      <c r="EUW84" s="538"/>
      <c r="EUX84" s="538"/>
      <c r="EUY84" s="538"/>
      <c r="EUZ84" s="538"/>
      <c r="EVA84" s="538"/>
      <c r="EVB84" s="538"/>
      <c r="EVC84" s="538"/>
      <c r="EVD84" s="538"/>
      <c r="EVE84" s="538"/>
      <c r="EVF84" s="538"/>
      <c r="EVG84" s="538"/>
      <c r="EVH84" s="538"/>
      <c r="EVI84" s="538"/>
      <c r="EVJ84" s="538"/>
      <c r="EVK84" s="538"/>
      <c r="EVL84" s="538"/>
      <c r="EVM84" s="538"/>
      <c r="EVN84" s="538"/>
      <c r="EVO84" s="538"/>
      <c r="EVP84" s="538"/>
      <c r="EVQ84" s="538"/>
      <c r="EVR84" s="538"/>
      <c r="EVS84" s="538"/>
      <c r="EVT84" s="538"/>
      <c r="EVU84" s="538"/>
      <c r="EVV84" s="538"/>
      <c r="EVW84" s="538"/>
      <c r="EVX84" s="538"/>
      <c r="EVY84" s="538"/>
      <c r="EVZ84" s="538"/>
      <c r="EWA84" s="538"/>
      <c r="EWB84" s="538"/>
      <c r="EWC84" s="538"/>
      <c r="EWD84" s="538"/>
      <c r="EWE84" s="538"/>
      <c r="EWF84" s="538"/>
      <c r="EWG84" s="538"/>
      <c r="EWH84" s="538"/>
      <c r="EWI84" s="538"/>
      <c r="EWJ84" s="538"/>
      <c r="EWK84" s="538"/>
      <c r="EWL84" s="538"/>
      <c r="EWM84" s="538"/>
      <c r="EWN84" s="538"/>
      <c r="EWO84" s="538"/>
      <c r="EWP84" s="538"/>
      <c r="EWQ84" s="538"/>
      <c r="EWR84" s="538"/>
      <c r="EWS84" s="538"/>
      <c r="EWT84" s="538"/>
      <c r="EWU84" s="538"/>
      <c r="EWV84" s="538"/>
      <c r="EWW84" s="538"/>
      <c r="EWX84" s="538"/>
      <c r="EWY84" s="538"/>
      <c r="EWZ84" s="538"/>
      <c r="EXA84" s="538"/>
      <c r="EXB84" s="538"/>
      <c r="EXC84" s="538"/>
      <c r="EXD84" s="538"/>
      <c r="EXE84" s="538"/>
      <c r="EXF84" s="538"/>
      <c r="EXG84" s="538"/>
      <c r="EXH84" s="538"/>
      <c r="EXI84" s="538"/>
      <c r="EXJ84" s="538"/>
      <c r="EXK84" s="538"/>
      <c r="EXL84" s="538"/>
      <c r="EXM84" s="538"/>
      <c r="EXN84" s="538"/>
      <c r="EXO84" s="538"/>
      <c r="EXP84" s="538"/>
      <c r="EXQ84" s="538"/>
      <c r="EXR84" s="538"/>
      <c r="EXS84" s="538"/>
      <c r="EXT84" s="538"/>
      <c r="EXU84" s="538"/>
      <c r="EXV84" s="538"/>
      <c r="EXW84" s="538"/>
      <c r="EXX84" s="538"/>
      <c r="EXY84" s="538"/>
      <c r="EXZ84" s="538"/>
      <c r="EYA84" s="538"/>
      <c r="EYB84" s="538"/>
      <c r="EYC84" s="538"/>
      <c r="EYD84" s="538"/>
      <c r="EYE84" s="538"/>
      <c r="EYF84" s="538"/>
      <c r="EYG84" s="538"/>
      <c r="EYH84" s="538"/>
      <c r="EYI84" s="538"/>
      <c r="EYJ84" s="538"/>
      <c r="EYK84" s="538"/>
      <c r="EYL84" s="538"/>
      <c r="EYM84" s="538"/>
      <c r="EYN84" s="538"/>
      <c r="EYO84" s="538"/>
      <c r="EYP84" s="538"/>
      <c r="EYQ84" s="538"/>
      <c r="EYR84" s="538"/>
      <c r="EYS84" s="538"/>
      <c r="EYT84" s="538"/>
      <c r="EYU84" s="538"/>
      <c r="EYV84" s="538"/>
      <c r="EYW84" s="538"/>
      <c r="EYX84" s="538"/>
      <c r="EYY84" s="538"/>
      <c r="EYZ84" s="538"/>
      <c r="EZA84" s="538"/>
      <c r="EZB84" s="538"/>
      <c r="EZC84" s="538"/>
      <c r="EZD84" s="538"/>
      <c r="EZE84" s="538"/>
      <c r="EZF84" s="538"/>
      <c r="EZG84" s="538"/>
      <c r="EZH84" s="538"/>
      <c r="EZI84" s="538"/>
      <c r="EZJ84" s="538"/>
      <c r="EZK84" s="538"/>
      <c r="EZL84" s="538"/>
      <c r="EZM84" s="538"/>
      <c r="EZN84" s="538"/>
      <c r="EZO84" s="538"/>
      <c r="EZP84" s="538"/>
      <c r="EZQ84" s="538"/>
      <c r="EZR84" s="538"/>
      <c r="EZS84" s="538"/>
      <c r="EZT84" s="538"/>
      <c r="EZU84" s="538"/>
      <c r="EZV84" s="538"/>
      <c r="EZW84" s="538"/>
      <c r="EZX84" s="538"/>
      <c r="EZY84" s="538"/>
      <c r="EZZ84" s="538"/>
      <c r="FAA84" s="538"/>
      <c r="FAB84" s="538"/>
      <c r="FAC84" s="538"/>
      <c r="FAD84" s="538"/>
      <c r="FAE84" s="538"/>
      <c r="FAF84" s="538"/>
      <c r="FAG84" s="538"/>
      <c r="FAH84" s="538"/>
      <c r="FAI84" s="538"/>
      <c r="FAJ84" s="538"/>
      <c r="FAK84" s="538"/>
      <c r="FAL84" s="538"/>
      <c r="FAM84" s="538"/>
      <c r="FAN84" s="538"/>
      <c r="FAO84" s="538"/>
      <c r="FAP84" s="538"/>
      <c r="FAQ84" s="538"/>
      <c r="FAR84" s="538"/>
      <c r="FAS84" s="538"/>
      <c r="FAT84" s="538"/>
      <c r="FAU84" s="538"/>
      <c r="FAV84" s="538"/>
      <c r="FAW84" s="538"/>
      <c r="FAX84" s="538"/>
      <c r="FAY84" s="538"/>
      <c r="FAZ84" s="538"/>
      <c r="FBA84" s="538"/>
      <c r="FBB84" s="538"/>
      <c r="FBC84" s="538"/>
      <c r="FBD84" s="538"/>
      <c r="FBE84" s="538"/>
      <c r="FBF84" s="538"/>
      <c r="FBG84" s="538"/>
      <c r="FBH84" s="538"/>
      <c r="FBI84" s="538"/>
      <c r="FBJ84" s="538"/>
      <c r="FBK84" s="538"/>
      <c r="FBL84" s="538"/>
      <c r="FBM84" s="538"/>
      <c r="FBN84" s="538"/>
      <c r="FBO84" s="538"/>
      <c r="FBP84" s="538"/>
      <c r="FBQ84" s="538"/>
      <c r="FBR84" s="538"/>
      <c r="FBS84" s="538"/>
      <c r="FBT84" s="538"/>
      <c r="FBU84" s="538"/>
      <c r="FBV84" s="538"/>
      <c r="FBW84" s="538"/>
      <c r="FBX84" s="538"/>
      <c r="FBY84" s="538"/>
      <c r="FBZ84" s="538"/>
      <c r="FCA84" s="538"/>
      <c r="FCB84" s="538"/>
      <c r="FCC84" s="538"/>
      <c r="FCD84" s="538"/>
      <c r="FCE84" s="538"/>
      <c r="FCF84" s="538"/>
      <c r="FCG84" s="538"/>
      <c r="FCH84" s="538"/>
      <c r="FCI84" s="538"/>
      <c r="FCJ84" s="538"/>
      <c r="FCK84" s="538"/>
      <c r="FCL84" s="538"/>
      <c r="FCM84" s="538"/>
      <c r="FCN84" s="538"/>
      <c r="FCO84" s="538"/>
      <c r="FCP84" s="538"/>
      <c r="FCQ84" s="538"/>
      <c r="FCR84" s="538"/>
      <c r="FCS84" s="538"/>
      <c r="FCT84" s="538"/>
      <c r="FCU84" s="538"/>
      <c r="FCV84" s="538"/>
      <c r="FCW84" s="538"/>
      <c r="FCX84" s="538"/>
      <c r="FCY84" s="538"/>
      <c r="FCZ84" s="538"/>
      <c r="FDA84" s="538"/>
      <c r="FDB84" s="538"/>
      <c r="FDC84" s="538"/>
      <c r="FDD84" s="538"/>
      <c r="FDE84" s="538"/>
      <c r="FDF84" s="538"/>
      <c r="FDG84" s="538"/>
      <c r="FDH84" s="538"/>
      <c r="FDI84" s="538"/>
      <c r="FDJ84" s="538"/>
      <c r="FDK84" s="538"/>
      <c r="FDL84" s="538"/>
      <c r="FDM84" s="538"/>
      <c r="FDN84" s="538"/>
      <c r="FDO84" s="538"/>
      <c r="FDP84" s="538"/>
      <c r="FDQ84" s="538"/>
      <c r="FDR84" s="538"/>
      <c r="FDS84" s="538"/>
      <c r="FDT84" s="538"/>
      <c r="FDU84" s="538"/>
      <c r="FDV84" s="538"/>
      <c r="FDW84" s="538"/>
      <c r="FDX84" s="538"/>
      <c r="FDY84" s="538"/>
      <c r="FDZ84" s="538"/>
      <c r="FEA84" s="538"/>
      <c r="FEB84" s="538"/>
      <c r="FEC84" s="538"/>
      <c r="FED84" s="538"/>
      <c r="FEE84" s="538"/>
      <c r="FEF84" s="538"/>
      <c r="FEG84" s="538"/>
      <c r="FEH84" s="538"/>
      <c r="FEI84" s="538"/>
      <c r="FEJ84" s="538"/>
      <c r="FEK84" s="538"/>
      <c r="FEL84" s="538"/>
      <c r="FEM84" s="538"/>
      <c r="FEN84" s="538"/>
      <c r="FEO84" s="538"/>
      <c r="FEP84" s="538"/>
      <c r="FEQ84" s="538"/>
      <c r="FER84" s="538"/>
      <c r="FES84" s="538"/>
      <c r="FET84" s="538"/>
      <c r="FEU84" s="538"/>
      <c r="FEV84" s="538"/>
      <c r="FEW84" s="538"/>
      <c r="FEX84" s="538"/>
      <c r="FEY84" s="538"/>
      <c r="FEZ84" s="538"/>
      <c r="FFA84" s="538"/>
      <c r="FFB84" s="538"/>
      <c r="FFC84" s="538"/>
      <c r="FFD84" s="538"/>
      <c r="FFE84" s="538"/>
      <c r="FFF84" s="538"/>
      <c r="FFG84" s="538"/>
      <c r="FFH84" s="538"/>
      <c r="FFI84" s="538"/>
      <c r="FFJ84" s="538"/>
      <c r="FFK84" s="538"/>
      <c r="FFL84" s="538"/>
      <c r="FFM84" s="538"/>
      <c r="FFN84" s="538"/>
      <c r="FFO84" s="538"/>
      <c r="FFP84" s="538"/>
      <c r="FFQ84" s="538"/>
      <c r="FFR84" s="538"/>
      <c r="FFS84" s="538"/>
      <c r="FFT84" s="538"/>
      <c r="FFU84" s="538"/>
      <c r="FFV84" s="538"/>
      <c r="FFW84" s="538"/>
      <c r="FFX84" s="538"/>
      <c r="FFY84" s="538"/>
      <c r="FFZ84" s="538"/>
      <c r="FGA84" s="538"/>
      <c r="FGB84" s="538"/>
      <c r="FGC84" s="538"/>
      <c r="FGD84" s="538"/>
      <c r="FGE84" s="538"/>
      <c r="FGF84" s="538"/>
      <c r="FGG84" s="538"/>
      <c r="FGH84" s="538"/>
      <c r="FGI84" s="538"/>
      <c r="FGJ84" s="538"/>
      <c r="FGK84" s="538"/>
      <c r="FGL84" s="538"/>
      <c r="FGM84" s="538"/>
      <c r="FGN84" s="538"/>
      <c r="FGO84" s="538"/>
      <c r="FGP84" s="538"/>
      <c r="FGQ84" s="538"/>
      <c r="FGR84" s="538"/>
      <c r="FGS84" s="538"/>
      <c r="FGT84" s="538"/>
      <c r="FGU84" s="538"/>
      <c r="FGV84" s="538"/>
      <c r="FGW84" s="538"/>
      <c r="FGX84" s="538"/>
      <c r="FGY84" s="538"/>
      <c r="FGZ84" s="538"/>
      <c r="FHA84" s="538"/>
      <c r="FHB84" s="538"/>
      <c r="FHC84" s="538"/>
      <c r="FHD84" s="538"/>
      <c r="FHE84" s="538"/>
      <c r="FHF84" s="538"/>
      <c r="FHG84" s="538"/>
      <c r="FHH84" s="538"/>
      <c r="FHI84" s="538"/>
      <c r="FHJ84" s="538"/>
      <c r="FHK84" s="538"/>
      <c r="FHL84" s="538"/>
      <c r="FHM84" s="538"/>
      <c r="FHN84" s="538"/>
      <c r="FHO84" s="538"/>
      <c r="FHP84" s="538"/>
      <c r="FHQ84" s="538"/>
      <c r="FHR84" s="538"/>
      <c r="FHS84" s="538"/>
      <c r="FHT84" s="538"/>
      <c r="FHU84" s="538"/>
      <c r="FHV84" s="538"/>
      <c r="FHW84" s="538"/>
      <c r="FHX84" s="538"/>
      <c r="FHY84" s="538"/>
      <c r="FHZ84" s="538"/>
      <c r="FIA84" s="538"/>
      <c r="FIB84" s="538"/>
      <c r="FIC84" s="538"/>
      <c r="FID84" s="538"/>
      <c r="FIE84" s="538"/>
      <c r="FIF84" s="538"/>
      <c r="FIG84" s="538"/>
      <c r="FIH84" s="538"/>
      <c r="FII84" s="538"/>
      <c r="FIJ84" s="538"/>
      <c r="FIK84" s="538"/>
      <c r="FIL84" s="538"/>
      <c r="FIM84" s="538"/>
      <c r="FIN84" s="538"/>
      <c r="FIO84" s="538"/>
      <c r="FIP84" s="538"/>
      <c r="FIQ84" s="538"/>
      <c r="FIR84" s="538"/>
      <c r="FIS84" s="538"/>
      <c r="FIT84" s="538"/>
      <c r="FIU84" s="538"/>
      <c r="FIV84" s="538"/>
      <c r="FIW84" s="538"/>
      <c r="FIX84" s="538"/>
      <c r="FIY84" s="538"/>
      <c r="FIZ84" s="538"/>
      <c r="FJA84" s="538"/>
      <c r="FJB84" s="538"/>
      <c r="FJC84" s="538"/>
      <c r="FJD84" s="538"/>
      <c r="FJE84" s="538"/>
      <c r="FJF84" s="538"/>
      <c r="FJG84" s="538"/>
      <c r="FJH84" s="538"/>
      <c r="FJI84" s="538"/>
      <c r="FJJ84" s="538"/>
      <c r="FJK84" s="538"/>
      <c r="FJL84" s="538"/>
      <c r="FJM84" s="538"/>
      <c r="FJN84" s="538"/>
      <c r="FJO84" s="538"/>
      <c r="FJP84" s="538"/>
      <c r="FJQ84" s="538"/>
      <c r="FJR84" s="538"/>
      <c r="FJS84" s="538"/>
      <c r="FJT84" s="538"/>
      <c r="FJU84" s="538"/>
      <c r="FJV84" s="538"/>
      <c r="FJW84" s="538"/>
      <c r="FJX84" s="538"/>
      <c r="FJY84" s="538"/>
      <c r="FJZ84" s="538"/>
      <c r="FKA84" s="538"/>
      <c r="FKB84" s="538"/>
      <c r="FKC84" s="538"/>
      <c r="FKD84" s="538"/>
      <c r="FKE84" s="538"/>
      <c r="FKF84" s="538"/>
      <c r="FKG84" s="538"/>
      <c r="FKH84" s="538"/>
      <c r="FKI84" s="538"/>
      <c r="FKJ84" s="538"/>
      <c r="FKK84" s="538"/>
      <c r="FKL84" s="538"/>
      <c r="FKM84" s="538"/>
      <c r="FKN84" s="538"/>
      <c r="FKO84" s="538"/>
      <c r="FKP84" s="538"/>
      <c r="FKQ84" s="538"/>
      <c r="FKR84" s="538"/>
      <c r="FKS84" s="538"/>
      <c r="FKT84" s="538"/>
      <c r="FKU84" s="538"/>
      <c r="FKV84" s="538"/>
      <c r="FKW84" s="538"/>
      <c r="FKX84" s="538"/>
      <c r="FKY84" s="538"/>
      <c r="FKZ84" s="538"/>
      <c r="FLA84" s="538"/>
      <c r="FLB84" s="538"/>
      <c r="FLC84" s="538"/>
      <c r="FLD84" s="538"/>
      <c r="FLE84" s="538"/>
      <c r="FLF84" s="538"/>
      <c r="FLG84" s="538"/>
      <c r="FLH84" s="538"/>
      <c r="FLI84" s="538"/>
      <c r="FLJ84" s="538"/>
      <c r="FLK84" s="538"/>
      <c r="FLL84" s="538"/>
      <c r="FLM84" s="538"/>
      <c r="FLN84" s="538"/>
      <c r="FLO84" s="538"/>
      <c r="FLP84" s="538"/>
      <c r="FLQ84" s="538"/>
      <c r="FLR84" s="538"/>
      <c r="FLS84" s="538"/>
      <c r="FLT84" s="538"/>
      <c r="FLU84" s="538"/>
      <c r="FLV84" s="538"/>
      <c r="FLW84" s="538"/>
      <c r="FLX84" s="538"/>
      <c r="FLY84" s="538"/>
      <c r="FLZ84" s="538"/>
      <c r="FMA84" s="538"/>
      <c r="FMB84" s="538"/>
      <c r="FMC84" s="538"/>
      <c r="FMD84" s="538"/>
      <c r="FME84" s="538"/>
      <c r="FMF84" s="538"/>
      <c r="FMG84" s="538"/>
      <c r="FMH84" s="538"/>
      <c r="FMI84" s="538"/>
      <c r="FMJ84" s="538"/>
      <c r="FMK84" s="538"/>
      <c r="FML84" s="538"/>
      <c r="FMM84" s="538"/>
      <c r="FMN84" s="538"/>
      <c r="FMO84" s="538"/>
      <c r="FMP84" s="538"/>
      <c r="FMQ84" s="538"/>
      <c r="FMR84" s="538"/>
      <c r="FMS84" s="538"/>
      <c r="FMT84" s="538"/>
      <c r="FMU84" s="538"/>
      <c r="FMV84" s="538"/>
      <c r="FMW84" s="538"/>
      <c r="FMX84" s="538"/>
      <c r="FMY84" s="538"/>
      <c r="FMZ84" s="538"/>
      <c r="FNA84" s="538"/>
      <c r="FNB84" s="538"/>
      <c r="FNC84" s="538"/>
      <c r="FND84" s="538"/>
      <c r="FNE84" s="538"/>
      <c r="FNF84" s="538"/>
      <c r="FNG84" s="538"/>
      <c r="FNH84" s="538"/>
      <c r="FNI84" s="538"/>
      <c r="FNJ84" s="538"/>
      <c r="FNK84" s="538"/>
      <c r="FNL84" s="538"/>
      <c r="FNM84" s="538"/>
      <c r="FNN84" s="538"/>
      <c r="FNO84" s="538"/>
      <c r="FNP84" s="538"/>
      <c r="FNQ84" s="538"/>
      <c r="FNR84" s="538"/>
      <c r="FNS84" s="538"/>
      <c r="FNT84" s="538"/>
      <c r="FNU84" s="538"/>
      <c r="FNV84" s="538"/>
      <c r="FNW84" s="538"/>
      <c r="FNX84" s="538"/>
      <c r="FNY84" s="538"/>
      <c r="FNZ84" s="538"/>
      <c r="FOA84" s="538"/>
      <c r="FOB84" s="538"/>
      <c r="FOC84" s="538"/>
      <c r="FOD84" s="538"/>
      <c r="FOE84" s="538"/>
      <c r="FOF84" s="538"/>
      <c r="FOG84" s="538"/>
      <c r="FOH84" s="538"/>
      <c r="FOI84" s="538"/>
      <c r="FOJ84" s="538"/>
      <c r="FOK84" s="538"/>
      <c r="FOL84" s="538"/>
      <c r="FOM84" s="538"/>
      <c r="FON84" s="538"/>
      <c r="FOO84" s="538"/>
      <c r="FOP84" s="538"/>
      <c r="FOQ84" s="538"/>
      <c r="FOR84" s="538"/>
      <c r="FOS84" s="538"/>
      <c r="FOT84" s="538"/>
      <c r="FOU84" s="538"/>
      <c r="FOV84" s="538"/>
      <c r="FOW84" s="538"/>
      <c r="FOX84" s="538"/>
      <c r="FOY84" s="538"/>
      <c r="FOZ84" s="538"/>
      <c r="FPA84" s="538"/>
      <c r="FPB84" s="538"/>
      <c r="FPC84" s="538"/>
      <c r="FPD84" s="538"/>
      <c r="FPE84" s="538"/>
      <c r="FPF84" s="538"/>
      <c r="FPG84" s="538"/>
      <c r="FPH84" s="538"/>
      <c r="FPI84" s="538"/>
      <c r="FPJ84" s="538"/>
      <c r="FPK84" s="538"/>
      <c r="FPL84" s="538"/>
      <c r="FPM84" s="538"/>
      <c r="FPN84" s="538"/>
      <c r="FPO84" s="538"/>
      <c r="FPP84" s="538"/>
      <c r="FPQ84" s="538"/>
      <c r="FPR84" s="538"/>
      <c r="FPS84" s="538"/>
      <c r="FPT84" s="538"/>
      <c r="FPU84" s="538"/>
      <c r="FPV84" s="538"/>
      <c r="FPW84" s="538"/>
      <c r="FPX84" s="538"/>
      <c r="FPY84" s="538"/>
      <c r="FPZ84" s="538"/>
      <c r="FQA84" s="538"/>
      <c r="FQB84" s="538"/>
      <c r="FQC84" s="538"/>
      <c r="FQD84" s="538"/>
      <c r="FQE84" s="538"/>
      <c r="FQF84" s="538"/>
      <c r="FQG84" s="538"/>
      <c r="FQH84" s="538"/>
      <c r="FQI84" s="538"/>
      <c r="FQJ84" s="538"/>
      <c r="FQK84" s="538"/>
      <c r="FQL84" s="538"/>
      <c r="FQM84" s="538"/>
      <c r="FQN84" s="538"/>
      <c r="FQO84" s="538"/>
      <c r="FQP84" s="538"/>
      <c r="FQQ84" s="538"/>
      <c r="FQR84" s="538"/>
      <c r="FQS84" s="538"/>
      <c r="FQT84" s="538"/>
      <c r="FQU84" s="538"/>
      <c r="FQV84" s="538"/>
      <c r="FQW84" s="538"/>
      <c r="FQX84" s="538"/>
      <c r="FQY84" s="538"/>
      <c r="FQZ84" s="538"/>
      <c r="FRA84" s="538"/>
      <c r="FRB84" s="538"/>
      <c r="FRC84" s="538"/>
      <c r="FRD84" s="538"/>
      <c r="FRE84" s="538"/>
      <c r="FRF84" s="538"/>
      <c r="FRG84" s="538"/>
      <c r="FRH84" s="538"/>
      <c r="FRI84" s="538"/>
      <c r="FRJ84" s="538"/>
      <c r="FRK84" s="538"/>
      <c r="FRL84" s="538"/>
      <c r="FRM84" s="538"/>
      <c r="FRN84" s="538"/>
      <c r="FRO84" s="538"/>
      <c r="FRP84" s="538"/>
      <c r="FRQ84" s="538"/>
      <c r="FRR84" s="538"/>
      <c r="FRS84" s="538"/>
      <c r="FRT84" s="538"/>
      <c r="FRU84" s="538"/>
      <c r="FRV84" s="538"/>
      <c r="FRW84" s="538"/>
      <c r="FRX84" s="538"/>
      <c r="FRY84" s="538"/>
      <c r="FRZ84" s="538"/>
      <c r="FSA84" s="538"/>
      <c r="FSB84" s="538"/>
      <c r="FSC84" s="538"/>
      <c r="FSD84" s="538"/>
      <c r="FSE84" s="538"/>
      <c r="FSF84" s="538"/>
      <c r="FSG84" s="538"/>
      <c r="FSH84" s="538"/>
      <c r="FSI84" s="538"/>
      <c r="FSJ84" s="538"/>
      <c r="FSK84" s="538"/>
      <c r="FSL84" s="538"/>
      <c r="FSM84" s="538"/>
      <c r="FSN84" s="538"/>
      <c r="FSO84" s="538"/>
      <c r="FSP84" s="538"/>
      <c r="FSQ84" s="538"/>
      <c r="FSR84" s="538"/>
      <c r="FSS84" s="538"/>
      <c r="FST84" s="538"/>
      <c r="FSU84" s="538"/>
      <c r="FSV84" s="538"/>
      <c r="FSW84" s="538"/>
      <c r="FSX84" s="538"/>
      <c r="FSY84" s="538"/>
      <c r="FSZ84" s="538"/>
      <c r="FTA84" s="538"/>
      <c r="FTB84" s="538"/>
      <c r="FTC84" s="538"/>
      <c r="FTD84" s="538"/>
      <c r="FTE84" s="538"/>
      <c r="FTF84" s="538"/>
      <c r="FTG84" s="538"/>
      <c r="FTH84" s="538"/>
      <c r="FTI84" s="538"/>
      <c r="FTJ84" s="538"/>
      <c r="FTK84" s="538"/>
      <c r="FTL84" s="538"/>
      <c r="FTM84" s="538"/>
      <c r="FTN84" s="538"/>
      <c r="FTO84" s="538"/>
      <c r="FTP84" s="538"/>
      <c r="FTQ84" s="538"/>
      <c r="FTR84" s="538"/>
      <c r="FTS84" s="538"/>
      <c r="FTT84" s="538"/>
      <c r="FTU84" s="538"/>
      <c r="FTV84" s="538"/>
      <c r="FTW84" s="538"/>
      <c r="FTX84" s="538"/>
      <c r="FTY84" s="538"/>
      <c r="FTZ84" s="538"/>
      <c r="FUA84" s="538"/>
      <c r="FUB84" s="538"/>
      <c r="FUC84" s="538"/>
      <c r="FUD84" s="538"/>
      <c r="FUE84" s="538"/>
      <c r="FUF84" s="538"/>
      <c r="FUG84" s="538"/>
      <c r="FUH84" s="538"/>
      <c r="FUI84" s="538"/>
      <c r="FUJ84" s="538"/>
      <c r="FUK84" s="538"/>
      <c r="FUL84" s="538"/>
      <c r="FUM84" s="538"/>
      <c r="FUN84" s="538"/>
      <c r="FUO84" s="538"/>
      <c r="FUP84" s="538"/>
      <c r="FUQ84" s="538"/>
      <c r="FUR84" s="538"/>
      <c r="FUS84" s="538"/>
      <c r="FUT84" s="538"/>
      <c r="FUU84" s="538"/>
      <c r="FUV84" s="538"/>
      <c r="FUW84" s="538"/>
      <c r="FUX84" s="538"/>
      <c r="FUY84" s="538"/>
      <c r="FUZ84" s="538"/>
      <c r="FVA84" s="538"/>
      <c r="FVB84" s="538"/>
      <c r="FVC84" s="538"/>
      <c r="FVD84" s="538"/>
      <c r="FVE84" s="538"/>
      <c r="FVF84" s="538"/>
      <c r="FVG84" s="538"/>
      <c r="FVH84" s="538"/>
      <c r="FVI84" s="538"/>
      <c r="FVJ84" s="538"/>
      <c r="FVK84" s="538"/>
      <c r="FVL84" s="538"/>
      <c r="FVM84" s="538"/>
      <c r="FVN84" s="538"/>
      <c r="FVO84" s="538"/>
      <c r="FVP84" s="538"/>
      <c r="FVQ84" s="538"/>
      <c r="FVR84" s="538"/>
      <c r="FVS84" s="538"/>
      <c r="FVT84" s="538"/>
      <c r="FVU84" s="538"/>
      <c r="FVV84" s="538"/>
      <c r="FVW84" s="538"/>
      <c r="FVX84" s="538"/>
      <c r="FVY84" s="538"/>
      <c r="FVZ84" s="538"/>
      <c r="FWA84" s="538"/>
      <c r="FWB84" s="538"/>
      <c r="FWC84" s="538"/>
      <c r="FWD84" s="538"/>
      <c r="FWE84" s="538"/>
      <c r="FWF84" s="538"/>
      <c r="FWG84" s="538"/>
      <c r="FWH84" s="538"/>
      <c r="FWI84" s="538"/>
      <c r="FWJ84" s="538"/>
      <c r="FWK84" s="538"/>
      <c r="FWL84" s="538"/>
      <c r="FWM84" s="538"/>
      <c r="FWN84" s="538"/>
      <c r="FWO84" s="538"/>
      <c r="FWP84" s="538"/>
      <c r="FWQ84" s="538"/>
      <c r="FWR84" s="538"/>
      <c r="FWS84" s="538"/>
      <c r="FWT84" s="538"/>
      <c r="FWU84" s="538"/>
      <c r="FWV84" s="538"/>
      <c r="FWW84" s="538"/>
      <c r="FWX84" s="538"/>
      <c r="FWY84" s="538"/>
      <c r="FWZ84" s="538"/>
      <c r="FXA84" s="538"/>
      <c r="FXB84" s="538"/>
      <c r="FXC84" s="538"/>
      <c r="FXD84" s="538"/>
      <c r="FXE84" s="538"/>
      <c r="FXF84" s="538"/>
      <c r="FXG84" s="538"/>
      <c r="FXH84" s="538"/>
      <c r="FXI84" s="538"/>
      <c r="FXJ84" s="538"/>
      <c r="FXK84" s="538"/>
      <c r="FXL84" s="538"/>
      <c r="FXM84" s="538"/>
      <c r="FXN84" s="538"/>
      <c r="FXO84" s="538"/>
      <c r="FXP84" s="538"/>
      <c r="FXQ84" s="538"/>
      <c r="FXR84" s="538"/>
      <c r="FXS84" s="538"/>
      <c r="FXT84" s="538"/>
      <c r="FXU84" s="538"/>
      <c r="FXV84" s="538"/>
      <c r="FXW84" s="538"/>
      <c r="FXX84" s="538"/>
      <c r="FXY84" s="538"/>
      <c r="FXZ84" s="538"/>
      <c r="FYA84" s="538"/>
      <c r="FYB84" s="538"/>
      <c r="FYC84" s="538"/>
      <c r="FYD84" s="538"/>
      <c r="FYE84" s="538"/>
      <c r="FYF84" s="538"/>
      <c r="FYG84" s="538"/>
      <c r="FYH84" s="538"/>
      <c r="FYI84" s="538"/>
      <c r="FYJ84" s="538"/>
      <c r="FYK84" s="538"/>
      <c r="FYL84" s="538"/>
      <c r="FYM84" s="538"/>
      <c r="FYN84" s="538"/>
      <c r="FYO84" s="538"/>
      <c r="FYP84" s="538"/>
      <c r="FYQ84" s="538"/>
      <c r="FYR84" s="538"/>
      <c r="FYS84" s="538"/>
      <c r="FYT84" s="538"/>
      <c r="FYU84" s="538"/>
      <c r="FYV84" s="538"/>
      <c r="FYW84" s="538"/>
      <c r="FYX84" s="538"/>
      <c r="FYY84" s="538"/>
      <c r="FYZ84" s="538"/>
      <c r="FZA84" s="538"/>
      <c r="FZB84" s="538"/>
      <c r="FZC84" s="538"/>
      <c r="FZD84" s="538"/>
      <c r="FZE84" s="538"/>
      <c r="FZF84" s="538"/>
      <c r="FZG84" s="538"/>
      <c r="FZH84" s="538"/>
      <c r="FZI84" s="538"/>
      <c r="FZJ84" s="538"/>
      <c r="FZK84" s="538"/>
      <c r="FZL84" s="538"/>
      <c r="FZM84" s="538"/>
      <c r="FZN84" s="538"/>
      <c r="FZO84" s="538"/>
      <c r="FZP84" s="538"/>
      <c r="FZQ84" s="538"/>
      <c r="FZR84" s="538"/>
      <c r="FZS84" s="538"/>
      <c r="FZT84" s="538"/>
      <c r="FZU84" s="538"/>
      <c r="FZV84" s="538"/>
      <c r="FZW84" s="538"/>
      <c r="FZX84" s="538"/>
      <c r="FZY84" s="538"/>
      <c r="FZZ84" s="538"/>
      <c r="GAA84" s="538"/>
      <c r="GAB84" s="538"/>
      <c r="GAC84" s="538"/>
      <c r="GAD84" s="538"/>
      <c r="GAE84" s="538"/>
      <c r="GAF84" s="538"/>
      <c r="GAG84" s="538"/>
      <c r="GAH84" s="538"/>
      <c r="GAI84" s="538"/>
      <c r="GAJ84" s="538"/>
      <c r="GAK84" s="538"/>
      <c r="GAL84" s="538"/>
      <c r="GAM84" s="538"/>
      <c r="GAN84" s="538"/>
      <c r="GAO84" s="538"/>
      <c r="GAP84" s="538"/>
      <c r="GAQ84" s="538"/>
      <c r="GAR84" s="538"/>
      <c r="GAS84" s="538"/>
      <c r="GAT84" s="538"/>
      <c r="GAU84" s="538"/>
      <c r="GAV84" s="538"/>
      <c r="GAW84" s="538"/>
      <c r="GAX84" s="538"/>
      <c r="GAY84" s="538"/>
      <c r="GAZ84" s="538"/>
      <c r="GBA84" s="538"/>
      <c r="GBB84" s="538"/>
      <c r="GBC84" s="538"/>
      <c r="GBD84" s="538"/>
      <c r="GBE84" s="538"/>
      <c r="GBF84" s="538"/>
      <c r="GBG84" s="538"/>
      <c r="GBH84" s="538"/>
      <c r="GBI84" s="538"/>
      <c r="GBJ84" s="538"/>
      <c r="GBK84" s="538"/>
      <c r="GBL84" s="538"/>
      <c r="GBM84" s="538"/>
      <c r="GBN84" s="538"/>
      <c r="GBO84" s="538"/>
      <c r="GBP84" s="538"/>
      <c r="GBQ84" s="538"/>
      <c r="GBR84" s="538"/>
      <c r="GBS84" s="538"/>
      <c r="GBT84" s="538"/>
      <c r="GBU84" s="538"/>
      <c r="GBV84" s="538"/>
      <c r="GBW84" s="538"/>
      <c r="GBX84" s="538"/>
      <c r="GBY84" s="538"/>
      <c r="GBZ84" s="538"/>
      <c r="GCA84" s="538"/>
      <c r="GCB84" s="538"/>
      <c r="GCC84" s="538"/>
      <c r="GCD84" s="538"/>
      <c r="GCE84" s="538"/>
      <c r="GCF84" s="538"/>
      <c r="GCG84" s="538"/>
      <c r="GCH84" s="538"/>
      <c r="GCI84" s="538"/>
      <c r="GCJ84" s="538"/>
      <c r="GCK84" s="538"/>
      <c r="GCL84" s="538"/>
      <c r="GCM84" s="538"/>
      <c r="GCN84" s="538"/>
      <c r="GCO84" s="538"/>
      <c r="GCP84" s="538"/>
      <c r="GCQ84" s="538"/>
      <c r="GCR84" s="538"/>
      <c r="GCS84" s="538"/>
      <c r="GCT84" s="538"/>
      <c r="GCU84" s="538"/>
      <c r="GCV84" s="538"/>
      <c r="GCW84" s="538"/>
      <c r="GCX84" s="538"/>
      <c r="GCY84" s="538"/>
      <c r="GCZ84" s="538"/>
      <c r="GDA84" s="538"/>
      <c r="GDB84" s="538"/>
      <c r="GDC84" s="538"/>
      <c r="GDD84" s="538"/>
      <c r="GDE84" s="538"/>
      <c r="GDF84" s="538"/>
      <c r="GDG84" s="538"/>
      <c r="GDH84" s="538"/>
      <c r="GDI84" s="538"/>
      <c r="GDJ84" s="538"/>
      <c r="GDK84" s="538"/>
      <c r="GDL84" s="538"/>
      <c r="GDM84" s="538"/>
      <c r="GDN84" s="538"/>
      <c r="GDO84" s="538"/>
      <c r="GDP84" s="538"/>
      <c r="GDQ84" s="538"/>
      <c r="GDR84" s="538"/>
      <c r="GDS84" s="538"/>
      <c r="GDT84" s="538"/>
      <c r="GDU84" s="538"/>
      <c r="GDV84" s="538"/>
      <c r="GDW84" s="538"/>
      <c r="GDX84" s="538"/>
      <c r="GDY84" s="538"/>
      <c r="GDZ84" s="538"/>
      <c r="GEA84" s="538"/>
      <c r="GEB84" s="538"/>
      <c r="GEC84" s="538"/>
      <c r="GED84" s="538"/>
      <c r="GEE84" s="538"/>
      <c r="GEF84" s="538"/>
      <c r="GEG84" s="538"/>
      <c r="GEH84" s="538"/>
      <c r="GEI84" s="538"/>
      <c r="GEJ84" s="538"/>
      <c r="GEK84" s="538"/>
      <c r="GEL84" s="538"/>
      <c r="GEM84" s="538"/>
      <c r="GEN84" s="538"/>
      <c r="GEO84" s="538"/>
      <c r="GEP84" s="538"/>
      <c r="GEQ84" s="538"/>
      <c r="GER84" s="538"/>
      <c r="GES84" s="538"/>
      <c r="GET84" s="538"/>
      <c r="GEU84" s="538"/>
      <c r="GEV84" s="538"/>
      <c r="GEW84" s="538"/>
      <c r="GEX84" s="538"/>
      <c r="GEY84" s="538"/>
      <c r="GEZ84" s="538"/>
      <c r="GFA84" s="538"/>
      <c r="GFB84" s="538"/>
      <c r="GFC84" s="538"/>
      <c r="GFD84" s="538"/>
      <c r="GFE84" s="538"/>
      <c r="GFF84" s="538"/>
      <c r="GFG84" s="538"/>
      <c r="GFH84" s="538"/>
      <c r="GFI84" s="538"/>
      <c r="GFJ84" s="538"/>
      <c r="GFK84" s="538"/>
      <c r="GFL84" s="538"/>
      <c r="GFM84" s="538"/>
      <c r="GFN84" s="538"/>
      <c r="GFO84" s="538"/>
      <c r="GFP84" s="538"/>
      <c r="GFQ84" s="538"/>
      <c r="GFR84" s="538"/>
      <c r="GFS84" s="538"/>
      <c r="GFT84" s="538"/>
      <c r="GFU84" s="538"/>
      <c r="GFV84" s="538"/>
      <c r="GFW84" s="538"/>
      <c r="GFX84" s="538"/>
      <c r="GFY84" s="538"/>
      <c r="GFZ84" s="538"/>
      <c r="GGA84" s="538"/>
      <c r="GGB84" s="538"/>
      <c r="GGC84" s="538"/>
      <c r="GGD84" s="538"/>
      <c r="GGE84" s="538"/>
      <c r="GGF84" s="538"/>
      <c r="GGG84" s="538"/>
      <c r="GGH84" s="538"/>
      <c r="GGI84" s="538"/>
      <c r="GGJ84" s="538"/>
      <c r="GGK84" s="538"/>
      <c r="GGL84" s="538"/>
      <c r="GGM84" s="538"/>
      <c r="GGN84" s="538"/>
      <c r="GGO84" s="538"/>
      <c r="GGP84" s="538"/>
      <c r="GGQ84" s="538"/>
      <c r="GGR84" s="538"/>
      <c r="GGS84" s="538"/>
      <c r="GGT84" s="538"/>
      <c r="GGU84" s="538"/>
      <c r="GGV84" s="538"/>
      <c r="GGW84" s="538"/>
      <c r="GGX84" s="538"/>
      <c r="GGY84" s="538"/>
      <c r="GGZ84" s="538"/>
      <c r="GHA84" s="538"/>
      <c r="GHB84" s="538"/>
      <c r="GHC84" s="538"/>
      <c r="GHD84" s="538"/>
      <c r="GHE84" s="538"/>
      <c r="GHF84" s="538"/>
      <c r="GHG84" s="538"/>
      <c r="GHH84" s="538"/>
      <c r="GHI84" s="538"/>
      <c r="GHJ84" s="538"/>
      <c r="GHK84" s="538"/>
      <c r="GHL84" s="538"/>
      <c r="GHM84" s="538"/>
      <c r="GHN84" s="538"/>
      <c r="GHO84" s="538"/>
      <c r="GHP84" s="538"/>
      <c r="GHQ84" s="538"/>
      <c r="GHR84" s="538"/>
      <c r="GHS84" s="538"/>
      <c r="GHT84" s="538"/>
      <c r="GHU84" s="538"/>
      <c r="GHV84" s="538"/>
      <c r="GHW84" s="538"/>
      <c r="GHX84" s="538"/>
      <c r="GHY84" s="538"/>
      <c r="GHZ84" s="538"/>
      <c r="GIA84" s="538"/>
      <c r="GIB84" s="538"/>
      <c r="GIC84" s="538"/>
      <c r="GID84" s="538"/>
      <c r="GIE84" s="538"/>
      <c r="GIF84" s="538"/>
      <c r="GIG84" s="538"/>
      <c r="GIH84" s="538"/>
      <c r="GII84" s="538"/>
      <c r="GIJ84" s="538"/>
      <c r="GIK84" s="538"/>
      <c r="GIL84" s="538"/>
      <c r="GIM84" s="538"/>
      <c r="GIN84" s="538"/>
      <c r="GIO84" s="538"/>
      <c r="GIP84" s="538"/>
      <c r="GIQ84" s="538"/>
      <c r="GIR84" s="538"/>
      <c r="GIS84" s="538"/>
      <c r="GIT84" s="538"/>
      <c r="GIU84" s="538"/>
      <c r="GIV84" s="538"/>
      <c r="GIW84" s="538"/>
      <c r="GIX84" s="538"/>
      <c r="GIY84" s="538"/>
      <c r="GIZ84" s="538"/>
      <c r="GJA84" s="538"/>
      <c r="GJB84" s="538"/>
      <c r="GJC84" s="538"/>
      <c r="GJD84" s="538"/>
      <c r="GJE84" s="538"/>
      <c r="GJF84" s="538"/>
      <c r="GJG84" s="538"/>
      <c r="GJH84" s="538"/>
      <c r="GJI84" s="538"/>
      <c r="GJJ84" s="538"/>
      <c r="GJK84" s="538"/>
      <c r="GJL84" s="538"/>
      <c r="GJM84" s="538"/>
      <c r="GJN84" s="538"/>
      <c r="GJO84" s="538"/>
      <c r="GJP84" s="538"/>
      <c r="GJQ84" s="538"/>
      <c r="GJR84" s="538"/>
      <c r="GJS84" s="538"/>
      <c r="GJT84" s="538"/>
      <c r="GJU84" s="538"/>
      <c r="GJV84" s="538"/>
      <c r="GJW84" s="538"/>
      <c r="GJX84" s="538"/>
      <c r="GJY84" s="538"/>
      <c r="GJZ84" s="538"/>
      <c r="GKA84" s="538"/>
      <c r="GKB84" s="538"/>
      <c r="GKC84" s="538"/>
      <c r="GKD84" s="538"/>
      <c r="GKE84" s="538"/>
      <c r="GKF84" s="538"/>
      <c r="GKG84" s="538"/>
      <c r="GKH84" s="538"/>
      <c r="GKI84" s="538"/>
      <c r="GKJ84" s="538"/>
      <c r="GKK84" s="538"/>
      <c r="GKL84" s="538"/>
      <c r="GKM84" s="538"/>
      <c r="GKN84" s="538"/>
      <c r="GKO84" s="538"/>
      <c r="GKP84" s="538"/>
      <c r="GKQ84" s="538"/>
      <c r="GKR84" s="538"/>
      <c r="GKS84" s="538"/>
      <c r="GKT84" s="538"/>
      <c r="GKU84" s="538"/>
      <c r="GKV84" s="538"/>
      <c r="GKW84" s="538"/>
      <c r="GKX84" s="538"/>
      <c r="GKY84" s="538"/>
      <c r="GKZ84" s="538"/>
      <c r="GLA84" s="538"/>
      <c r="GLB84" s="538"/>
      <c r="GLC84" s="538"/>
      <c r="GLD84" s="538"/>
      <c r="GLE84" s="538"/>
      <c r="GLF84" s="538"/>
      <c r="GLG84" s="538"/>
      <c r="GLH84" s="538"/>
      <c r="GLI84" s="538"/>
      <c r="GLJ84" s="538"/>
      <c r="GLK84" s="538"/>
      <c r="GLL84" s="538"/>
      <c r="GLM84" s="538"/>
      <c r="GLN84" s="538"/>
      <c r="GLO84" s="538"/>
      <c r="GLP84" s="538"/>
      <c r="GLQ84" s="538"/>
      <c r="GLR84" s="538"/>
      <c r="GLS84" s="538"/>
      <c r="GLT84" s="538"/>
      <c r="GLU84" s="538"/>
      <c r="GLV84" s="538"/>
      <c r="GLW84" s="538"/>
      <c r="GLX84" s="538"/>
      <c r="GLY84" s="538"/>
      <c r="GLZ84" s="538"/>
      <c r="GMA84" s="538"/>
      <c r="GMB84" s="538"/>
      <c r="GMC84" s="538"/>
      <c r="GMD84" s="538"/>
      <c r="GME84" s="538"/>
      <c r="GMF84" s="538"/>
      <c r="GMG84" s="538"/>
      <c r="GMH84" s="538"/>
      <c r="GMI84" s="538"/>
      <c r="GMJ84" s="538"/>
      <c r="GMK84" s="538"/>
      <c r="GML84" s="538"/>
      <c r="GMM84" s="538"/>
      <c r="GMN84" s="538"/>
      <c r="GMO84" s="538"/>
      <c r="GMP84" s="538"/>
      <c r="GMQ84" s="538"/>
      <c r="GMR84" s="538"/>
      <c r="GMS84" s="538"/>
      <c r="GMT84" s="538"/>
      <c r="GMU84" s="538"/>
      <c r="GMV84" s="538"/>
      <c r="GMW84" s="538"/>
      <c r="GMX84" s="538"/>
      <c r="GMY84" s="538"/>
      <c r="GMZ84" s="538"/>
      <c r="GNA84" s="538"/>
      <c r="GNB84" s="538"/>
      <c r="GNC84" s="538"/>
      <c r="GND84" s="538"/>
      <c r="GNE84" s="538"/>
      <c r="GNF84" s="538"/>
      <c r="GNG84" s="538"/>
      <c r="GNH84" s="538"/>
      <c r="GNI84" s="538"/>
      <c r="GNJ84" s="538"/>
      <c r="GNK84" s="538"/>
      <c r="GNL84" s="538"/>
      <c r="GNM84" s="538"/>
      <c r="GNN84" s="538"/>
      <c r="GNO84" s="538"/>
      <c r="GNP84" s="538"/>
      <c r="GNQ84" s="538"/>
      <c r="GNR84" s="538"/>
      <c r="GNS84" s="538"/>
      <c r="GNT84" s="538"/>
      <c r="GNU84" s="538"/>
      <c r="GNV84" s="538"/>
      <c r="GNW84" s="538"/>
      <c r="GNX84" s="538"/>
      <c r="GNY84" s="538"/>
      <c r="GNZ84" s="538"/>
      <c r="GOA84" s="538"/>
      <c r="GOB84" s="538"/>
      <c r="GOC84" s="538"/>
      <c r="GOD84" s="538"/>
      <c r="GOE84" s="538"/>
      <c r="GOF84" s="538"/>
      <c r="GOG84" s="538"/>
      <c r="GOH84" s="538"/>
      <c r="GOI84" s="538"/>
      <c r="GOJ84" s="538"/>
      <c r="GOK84" s="538"/>
      <c r="GOL84" s="538"/>
      <c r="GOM84" s="538"/>
      <c r="GON84" s="538"/>
      <c r="GOO84" s="538"/>
      <c r="GOP84" s="538"/>
      <c r="GOQ84" s="538"/>
      <c r="GOR84" s="538"/>
      <c r="GOS84" s="538"/>
      <c r="GOT84" s="538"/>
      <c r="GOU84" s="538"/>
      <c r="GOV84" s="538"/>
      <c r="GOW84" s="538"/>
      <c r="GOX84" s="538"/>
      <c r="GOY84" s="538"/>
      <c r="GOZ84" s="538"/>
      <c r="GPA84" s="538"/>
      <c r="GPB84" s="538"/>
      <c r="GPC84" s="538"/>
      <c r="GPD84" s="538"/>
      <c r="GPE84" s="538"/>
      <c r="GPF84" s="538"/>
      <c r="GPG84" s="538"/>
      <c r="GPH84" s="538"/>
      <c r="GPI84" s="538"/>
      <c r="GPJ84" s="538"/>
      <c r="GPK84" s="538"/>
      <c r="GPL84" s="538"/>
      <c r="GPM84" s="538"/>
      <c r="GPN84" s="538"/>
      <c r="GPO84" s="538"/>
      <c r="GPP84" s="538"/>
      <c r="GPQ84" s="538"/>
      <c r="GPR84" s="538"/>
      <c r="GPS84" s="538"/>
      <c r="GPT84" s="538"/>
      <c r="GPU84" s="538"/>
      <c r="GPV84" s="538"/>
      <c r="GPW84" s="538"/>
      <c r="GPX84" s="538"/>
      <c r="GPY84" s="538"/>
      <c r="GPZ84" s="538"/>
      <c r="GQA84" s="538"/>
      <c r="GQB84" s="538"/>
      <c r="GQC84" s="538"/>
      <c r="GQD84" s="538"/>
      <c r="GQE84" s="538"/>
      <c r="GQF84" s="538"/>
      <c r="GQG84" s="538"/>
      <c r="GQH84" s="538"/>
      <c r="GQI84" s="538"/>
      <c r="GQJ84" s="538"/>
      <c r="GQK84" s="538"/>
      <c r="GQL84" s="538"/>
      <c r="GQM84" s="538"/>
      <c r="GQN84" s="538"/>
      <c r="GQO84" s="538"/>
      <c r="GQP84" s="538"/>
      <c r="GQQ84" s="538"/>
      <c r="GQR84" s="538"/>
      <c r="GQS84" s="538"/>
      <c r="GQT84" s="538"/>
      <c r="GQU84" s="538"/>
      <c r="GQV84" s="538"/>
      <c r="GQW84" s="538"/>
      <c r="GQX84" s="538"/>
      <c r="GQY84" s="538"/>
      <c r="GQZ84" s="538"/>
      <c r="GRA84" s="538"/>
      <c r="GRB84" s="538"/>
      <c r="GRC84" s="538"/>
      <c r="GRD84" s="538"/>
      <c r="GRE84" s="538"/>
      <c r="GRF84" s="538"/>
      <c r="GRG84" s="538"/>
      <c r="GRH84" s="538"/>
      <c r="GRI84" s="538"/>
      <c r="GRJ84" s="538"/>
      <c r="GRK84" s="538"/>
      <c r="GRL84" s="538"/>
      <c r="GRM84" s="538"/>
      <c r="GRN84" s="538"/>
      <c r="GRO84" s="538"/>
      <c r="GRP84" s="538"/>
      <c r="GRQ84" s="538"/>
      <c r="GRR84" s="538"/>
      <c r="GRS84" s="538"/>
      <c r="GRT84" s="538"/>
      <c r="GRU84" s="538"/>
      <c r="GRV84" s="538"/>
      <c r="GRW84" s="538"/>
      <c r="GRX84" s="538"/>
      <c r="GRY84" s="538"/>
      <c r="GRZ84" s="538"/>
      <c r="GSA84" s="538"/>
      <c r="GSB84" s="538"/>
      <c r="GSC84" s="538"/>
      <c r="GSD84" s="538"/>
      <c r="GSE84" s="538"/>
      <c r="GSF84" s="538"/>
      <c r="GSG84" s="538"/>
      <c r="GSH84" s="538"/>
      <c r="GSI84" s="538"/>
      <c r="GSJ84" s="538"/>
      <c r="GSK84" s="538"/>
      <c r="GSL84" s="538"/>
      <c r="GSM84" s="538"/>
      <c r="GSN84" s="538"/>
      <c r="GSO84" s="538"/>
      <c r="GSP84" s="538"/>
      <c r="GSQ84" s="538"/>
      <c r="GSR84" s="538"/>
      <c r="GSS84" s="538"/>
      <c r="GST84" s="538"/>
      <c r="GSU84" s="538"/>
      <c r="GSV84" s="538"/>
      <c r="GSW84" s="538"/>
      <c r="GSX84" s="538"/>
      <c r="GSY84" s="538"/>
      <c r="GSZ84" s="538"/>
      <c r="GTA84" s="538"/>
      <c r="GTB84" s="538"/>
      <c r="GTC84" s="538"/>
      <c r="GTD84" s="538"/>
      <c r="GTE84" s="538"/>
      <c r="GTF84" s="538"/>
      <c r="GTG84" s="538"/>
      <c r="GTH84" s="538"/>
      <c r="GTI84" s="538"/>
      <c r="GTJ84" s="538"/>
      <c r="GTK84" s="538"/>
      <c r="GTL84" s="538"/>
      <c r="GTM84" s="538"/>
      <c r="GTN84" s="538"/>
      <c r="GTO84" s="538"/>
      <c r="GTP84" s="538"/>
      <c r="GTQ84" s="538"/>
      <c r="GTR84" s="538"/>
      <c r="GTS84" s="538"/>
      <c r="GTT84" s="538"/>
      <c r="GTU84" s="538"/>
      <c r="GTV84" s="538"/>
      <c r="GTW84" s="538"/>
      <c r="GTX84" s="538"/>
      <c r="GTY84" s="538"/>
      <c r="GTZ84" s="538"/>
      <c r="GUA84" s="538"/>
      <c r="GUB84" s="538"/>
      <c r="GUC84" s="538"/>
      <c r="GUD84" s="538"/>
      <c r="GUE84" s="538"/>
      <c r="GUF84" s="538"/>
      <c r="GUG84" s="538"/>
      <c r="GUH84" s="538"/>
      <c r="GUI84" s="538"/>
      <c r="GUJ84" s="538"/>
      <c r="GUK84" s="538"/>
      <c r="GUL84" s="538"/>
      <c r="GUM84" s="538"/>
      <c r="GUN84" s="538"/>
      <c r="GUO84" s="538"/>
      <c r="GUP84" s="538"/>
      <c r="GUQ84" s="538"/>
      <c r="GUR84" s="538"/>
      <c r="GUS84" s="538"/>
      <c r="GUT84" s="538"/>
      <c r="GUU84" s="538"/>
      <c r="GUV84" s="538"/>
      <c r="GUW84" s="538"/>
      <c r="GUX84" s="538"/>
      <c r="GUY84" s="538"/>
      <c r="GUZ84" s="538"/>
      <c r="GVA84" s="538"/>
      <c r="GVB84" s="538"/>
      <c r="GVC84" s="538"/>
      <c r="GVD84" s="538"/>
      <c r="GVE84" s="538"/>
      <c r="GVF84" s="538"/>
      <c r="GVG84" s="538"/>
      <c r="GVH84" s="538"/>
      <c r="GVI84" s="538"/>
      <c r="GVJ84" s="538"/>
      <c r="GVK84" s="538"/>
      <c r="GVL84" s="538"/>
      <c r="GVM84" s="538"/>
      <c r="GVN84" s="538"/>
      <c r="GVO84" s="538"/>
      <c r="GVP84" s="538"/>
      <c r="GVQ84" s="538"/>
      <c r="GVR84" s="538"/>
      <c r="GVS84" s="538"/>
      <c r="GVT84" s="538"/>
      <c r="GVU84" s="538"/>
      <c r="GVV84" s="538"/>
      <c r="GVW84" s="538"/>
      <c r="GVX84" s="538"/>
      <c r="GVY84" s="538"/>
      <c r="GVZ84" s="538"/>
      <c r="GWA84" s="538"/>
      <c r="GWB84" s="538"/>
      <c r="GWC84" s="538"/>
      <c r="GWD84" s="538"/>
      <c r="GWE84" s="538"/>
      <c r="GWF84" s="538"/>
      <c r="GWG84" s="538"/>
      <c r="GWH84" s="538"/>
      <c r="GWI84" s="538"/>
      <c r="GWJ84" s="538"/>
      <c r="GWK84" s="538"/>
      <c r="GWL84" s="538"/>
      <c r="GWM84" s="538"/>
      <c r="GWN84" s="538"/>
      <c r="GWO84" s="538"/>
      <c r="GWP84" s="538"/>
      <c r="GWQ84" s="538"/>
      <c r="GWR84" s="538"/>
      <c r="GWS84" s="538"/>
      <c r="GWT84" s="538"/>
      <c r="GWU84" s="538"/>
      <c r="GWV84" s="538"/>
      <c r="GWW84" s="538"/>
      <c r="GWX84" s="538"/>
      <c r="GWY84" s="538"/>
      <c r="GWZ84" s="538"/>
      <c r="GXA84" s="538"/>
      <c r="GXB84" s="538"/>
      <c r="GXC84" s="538"/>
      <c r="GXD84" s="538"/>
      <c r="GXE84" s="538"/>
      <c r="GXF84" s="538"/>
      <c r="GXG84" s="538"/>
      <c r="GXH84" s="538"/>
      <c r="GXI84" s="538"/>
      <c r="GXJ84" s="538"/>
      <c r="GXK84" s="538"/>
      <c r="GXL84" s="538"/>
      <c r="GXM84" s="538"/>
      <c r="GXN84" s="538"/>
      <c r="GXO84" s="538"/>
      <c r="GXP84" s="538"/>
      <c r="GXQ84" s="538"/>
      <c r="GXR84" s="538"/>
      <c r="GXS84" s="538"/>
      <c r="GXT84" s="538"/>
      <c r="GXU84" s="538"/>
      <c r="GXV84" s="538"/>
      <c r="GXW84" s="538"/>
      <c r="GXX84" s="538"/>
      <c r="GXY84" s="538"/>
      <c r="GXZ84" s="538"/>
      <c r="GYA84" s="538"/>
      <c r="GYB84" s="538"/>
      <c r="GYC84" s="538"/>
      <c r="GYD84" s="538"/>
      <c r="GYE84" s="538"/>
      <c r="GYF84" s="538"/>
      <c r="GYG84" s="538"/>
      <c r="GYH84" s="538"/>
      <c r="GYI84" s="538"/>
      <c r="GYJ84" s="538"/>
      <c r="GYK84" s="538"/>
      <c r="GYL84" s="538"/>
      <c r="GYM84" s="538"/>
      <c r="GYN84" s="538"/>
      <c r="GYO84" s="538"/>
      <c r="GYP84" s="538"/>
      <c r="GYQ84" s="538"/>
      <c r="GYR84" s="538"/>
      <c r="GYS84" s="538"/>
      <c r="GYT84" s="538"/>
      <c r="GYU84" s="538"/>
      <c r="GYV84" s="538"/>
      <c r="GYW84" s="538"/>
      <c r="GYX84" s="538"/>
      <c r="GYY84" s="538"/>
      <c r="GYZ84" s="538"/>
      <c r="GZA84" s="538"/>
      <c r="GZB84" s="538"/>
      <c r="GZC84" s="538"/>
      <c r="GZD84" s="538"/>
      <c r="GZE84" s="538"/>
      <c r="GZF84" s="538"/>
      <c r="GZG84" s="538"/>
      <c r="GZH84" s="538"/>
      <c r="GZI84" s="538"/>
      <c r="GZJ84" s="538"/>
      <c r="GZK84" s="538"/>
      <c r="GZL84" s="538"/>
      <c r="GZM84" s="538"/>
      <c r="GZN84" s="538"/>
      <c r="GZO84" s="538"/>
      <c r="GZP84" s="538"/>
      <c r="GZQ84" s="538"/>
      <c r="GZR84" s="538"/>
      <c r="GZS84" s="538"/>
      <c r="GZT84" s="538"/>
      <c r="GZU84" s="538"/>
      <c r="GZV84" s="538"/>
      <c r="GZW84" s="538"/>
      <c r="GZX84" s="538"/>
      <c r="GZY84" s="538"/>
      <c r="GZZ84" s="538"/>
      <c r="HAA84" s="538"/>
      <c r="HAB84" s="538"/>
      <c r="HAC84" s="538"/>
      <c r="HAD84" s="538"/>
      <c r="HAE84" s="538"/>
      <c r="HAF84" s="538"/>
      <c r="HAG84" s="538"/>
      <c r="HAH84" s="538"/>
      <c r="HAI84" s="538"/>
      <c r="HAJ84" s="538"/>
      <c r="HAK84" s="538"/>
      <c r="HAL84" s="538"/>
      <c r="HAM84" s="538"/>
      <c r="HAN84" s="538"/>
      <c r="HAO84" s="538"/>
      <c r="HAP84" s="538"/>
      <c r="HAQ84" s="538"/>
      <c r="HAR84" s="538"/>
      <c r="HAS84" s="538"/>
      <c r="HAT84" s="538"/>
      <c r="HAU84" s="538"/>
      <c r="HAV84" s="538"/>
      <c r="HAW84" s="538"/>
      <c r="HAX84" s="538"/>
      <c r="HAY84" s="538"/>
      <c r="HAZ84" s="538"/>
      <c r="HBA84" s="538"/>
      <c r="HBB84" s="538"/>
      <c r="HBC84" s="538"/>
      <c r="HBD84" s="538"/>
      <c r="HBE84" s="538"/>
      <c r="HBF84" s="538"/>
      <c r="HBG84" s="538"/>
      <c r="HBH84" s="538"/>
      <c r="HBI84" s="538"/>
      <c r="HBJ84" s="538"/>
      <c r="HBK84" s="538"/>
      <c r="HBL84" s="538"/>
      <c r="HBM84" s="538"/>
      <c r="HBN84" s="538"/>
      <c r="HBO84" s="538"/>
      <c r="HBP84" s="538"/>
      <c r="HBQ84" s="538"/>
      <c r="HBR84" s="538"/>
      <c r="HBS84" s="538"/>
      <c r="HBT84" s="538"/>
      <c r="HBU84" s="538"/>
      <c r="HBV84" s="538"/>
      <c r="HBW84" s="538"/>
      <c r="HBX84" s="538"/>
      <c r="HBY84" s="538"/>
      <c r="HBZ84" s="538"/>
      <c r="HCA84" s="538"/>
      <c r="HCB84" s="538"/>
      <c r="HCC84" s="538"/>
      <c r="HCD84" s="538"/>
      <c r="HCE84" s="538"/>
      <c r="HCF84" s="538"/>
      <c r="HCG84" s="538"/>
      <c r="HCH84" s="538"/>
      <c r="HCI84" s="538"/>
      <c r="HCJ84" s="538"/>
      <c r="HCK84" s="538"/>
      <c r="HCL84" s="538"/>
      <c r="HCM84" s="538"/>
      <c r="HCN84" s="538"/>
      <c r="HCO84" s="538"/>
      <c r="HCP84" s="538"/>
      <c r="HCQ84" s="538"/>
      <c r="HCR84" s="538"/>
      <c r="HCS84" s="538"/>
      <c r="HCT84" s="538"/>
      <c r="HCU84" s="538"/>
      <c r="HCV84" s="538"/>
      <c r="HCW84" s="538"/>
      <c r="HCX84" s="538"/>
      <c r="HCY84" s="538"/>
      <c r="HCZ84" s="538"/>
      <c r="HDA84" s="538"/>
      <c r="HDB84" s="538"/>
      <c r="HDC84" s="538"/>
      <c r="HDD84" s="538"/>
      <c r="HDE84" s="538"/>
      <c r="HDF84" s="538"/>
      <c r="HDG84" s="538"/>
      <c r="HDH84" s="538"/>
      <c r="HDI84" s="538"/>
      <c r="HDJ84" s="538"/>
      <c r="HDK84" s="538"/>
      <c r="HDL84" s="538"/>
      <c r="HDM84" s="538"/>
      <c r="HDN84" s="538"/>
      <c r="HDO84" s="538"/>
      <c r="HDP84" s="538"/>
      <c r="HDQ84" s="538"/>
      <c r="HDR84" s="538"/>
      <c r="HDS84" s="538"/>
      <c r="HDT84" s="538"/>
      <c r="HDU84" s="538"/>
      <c r="HDV84" s="538"/>
      <c r="HDW84" s="538"/>
      <c r="HDX84" s="538"/>
      <c r="HDY84" s="538"/>
      <c r="HDZ84" s="538"/>
      <c r="HEA84" s="538"/>
      <c r="HEB84" s="538"/>
      <c r="HEC84" s="538"/>
      <c r="HED84" s="538"/>
      <c r="HEE84" s="538"/>
      <c r="HEF84" s="538"/>
      <c r="HEG84" s="538"/>
      <c r="HEH84" s="538"/>
      <c r="HEI84" s="538"/>
      <c r="HEJ84" s="538"/>
      <c r="HEK84" s="538"/>
      <c r="HEL84" s="538"/>
      <c r="HEM84" s="538"/>
      <c r="HEN84" s="538"/>
      <c r="HEO84" s="538"/>
      <c r="HEP84" s="538"/>
      <c r="HEQ84" s="538"/>
      <c r="HER84" s="538"/>
      <c r="HES84" s="538"/>
      <c r="HET84" s="538"/>
      <c r="HEU84" s="538"/>
      <c r="HEV84" s="538"/>
      <c r="HEW84" s="538"/>
      <c r="HEX84" s="538"/>
      <c r="HEY84" s="538"/>
      <c r="HEZ84" s="538"/>
      <c r="HFA84" s="538"/>
      <c r="HFB84" s="538"/>
      <c r="HFC84" s="538"/>
      <c r="HFD84" s="538"/>
      <c r="HFE84" s="538"/>
      <c r="HFF84" s="538"/>
      <c r="HFG84" s="538"/>
      <c r="HFH84" s="538"/>
      <c r="HFI84" s="538"/>
      <c r="HFJ84" s="538"/>
      <c r="HFK84" s="538"/>
      <c r="HFL84" s="538"/>
      <c r="HFM84" s="538"/>
      <c r="HFN84" s="538"/>
      <c r="HFO84" s="538"/>
      <c r="HFP84" s="538"/>
      <c r="HFQ84" s="538"/>
      <c r="HFR84" s="538"/>
      <c r="HFS84" s="538"/>
      <c r="HFT84" s="538"/>
      <c r="HFU84" s="538"/>
      <c r="HFV84" s="538"/>
      <c r="HFW84" s="538"/>
      <c r="HFX84" s="538"/>
      <c r="HFY84" s="538"/>
      <c r="HFZ84" s="538"/>
      <c r="HGA84" s="538"/>
      <c r="HGB84" s="538"/>
      <c r="HGC84" s="538"/>
      <c r="HGD84" s="538"/>
      <c r="HGE84" s="538"/>
      <c r="HGF84" s="538"/>
      <c r="HGG84" s="538"/>
      <c r="HGH84" s="538"/>
      <c r="HGI84" s="538"/>
      <c r="HGJ84" s="538"/>
      <c r="HGK84" s="538"/>
      <c r="HGL84" s="538"/>
      <c r="HGM84" s="538"/>
      <c r="HGN84" s="538"/>
      <c r="HGO84" s="538"/>
      <c r="HGP84" s="538"/>
      <c r="HGQ84" s="538"/>
      <c r="HGR84" s="538"/>
      <c r="HGS84" s="538"/>
      <c r="HGT84" s="538"/>
      <c r="HGU84" s="538"/>
      <c r="HGV84" s="538"/>
      <c r="HGW84" s="538"/>
      <c r="HGX84" s="538"/>
      <c r="HGY84" s="538"/>
      <c r="HGZ84" s="538"/>
      <c r="HHA84" s="538"/>
      <c r="HHB84" s="538"/>
      <c r="HHC84" s="538"/>
      <c r="HHD84" s="538"/>
      <c r="HHE84" s="538"/>
      <c r="HHF84" s="538"/>
      <c r="HHG84" s="538"/>
      <c r="HHH84" s="538"/>
      <c r="HHI84" s="538"/>
      <c r="HHJ84" s="538"/>
      <c r="HHK84" s="538"/>
      <c r="HHL84" s="538"/>
      <c r="HHM84" s="538"/>
      <c r="HHN84" s="538"/>
      <c r="HHO84" s="538"/>
      <c r="HHP84" s="538"/>
      <c r="HHQ84" s="538"/>
      <c r="HHR84" s="538"/>
      <c r="HHS84" s="538"/>
      <c r="HHT84" s="538"/>
      <c r="HHU84" s="538"/>
      <c r="HHV84" s="538"/>
      <c r="HHW84" s="538"/>
      <c r="HHX84" s="538"/>
      <c r="HHY84" s="538"/>
      <c r="HHZ84" s="538"/>
      <c r="HIA84" s="538"/>
      <c r="HIB84" s="538"/>
      <c r="HIC84" s="538"/>
      <c r="HID84" s="538"/>
      <c r="HIE84" s="538"/>
      <c r="HIF84" s="538"/>
      <c r="HIG84" s="538"/>
      <c r="HIH84" s="538"/>
      <c r="HII84" s="538"/>
      <c r="HIJ84" s="538"/>
      <c r="HIK84" s="538"/>
      <c r="HIL84" s="538"/>
      <c r="HIM84" s="538"/>
      <c r="HIN84" s="538"/>
      <c r="HIO84" s="538"/>
      <c r="HIP84" s="538"/>
      <c r="HIQ84" s="538"/>
      <c r="HIR84" s="538"/>
      <c r="HIS84" s="538"/>
      <c r="HIT84" s="538"/>
      <c r="HIU84" s="538"/>
      <c r="HIV84" s="538"/>
      <c r="HIW84" s="538"/>
      <c r="HIX84" s="538"/>
      <c r="HIY84" s="538"/>
      <c r="HIZ84" s="538"/>
      <c r="HJA84" s="538"/>
      <c r="HJB84" s="538"/>
      <c r="HJC84" s="538"/>
      <c r="HJD84" s="538"/>
      <c r="HJE84" s="538"/>
      <c r="HJF84" s="538"/>
      <c r="HJG84" s="538"/>
      <c r="HJH84" s="538"/>
      <c r="HJI84" s="538"/>
      <c r="HJJ84" s="538"/>
      <c r="HJK84" s="538"/>
      <c r="HJL84" s="538"/>
      <c r="HJM84" s="538"/>
      <c r="HJN84" s="538"/>
      <c r="HJO84" s="538"/>
      <c r="HJP84" s="538"/>
      <c r="HJQ84" s="538"/>
      <c r="HJR84" s="538"/>
      <c r="HJS84" s="538"/>
      <c r="HJT84" s="538"/>
      <c r="HJU84" s="538"/>
      <c r="HJV84" s="538"/>
      <c r="HJW84" s="538"/>
      <c r="HJX84" s="538"/>
      <c r="HJY84" s="538"/>
      <c r="HJZ84" s="538"/>
      <c r="HKA84" s="538"/>
      <c r="HKB84" s="538"/>
      <c r="HKC84" s="538"/>
      <c r="HKD84" s="538"/>
      <c r="HKE84" s="538"/>
      <c r="HKF84" s="538"/>
      <c r="HKG84" s="538"/>
      <c r="HKH84" s="538"/>
      <c r="HKI84" s="538"/>
      <c r="HKJ84" s="538"/>
      <c r="HKK84" s="538"/>
      <c r="HKL84" s="538"/>
      <c r="HKM84" s="538"/>
      <c r="HKN84" s="538"/>
      <c r="HKO84" s="538"/>
      <c r="HKP84" s="538"/>
      <c r="HKQ84" s="538"/>
      <c r="HKR84" s="538"/>
      <c r="HKS84" s="538"/>
      <c r="HKT84" s="538"/>
      <c r="HKU84" s="538"/>
      <c r="HKV84" s="538"/>
      <c r="HKW84" s="538"/>
      <c r="HKX84" s="538"/>
      <c r="HKY84" s="538"/>
      <c r="HKZ84" s="538"/>
      <c r="HLA84" s="538"/>
      <c r="HLB84" s="538"/>
      <c r="HLC84" s="538"/>
      <c r="HLD84" s="538"/>
      <c r="HLE84" s="538"/>
      <c r="HLF84" s="538"/>
      <c r="HLG84" s="538"/>
      <c r="HLH84" s="538"/>
      <c r="HLI84" s="538"/>
      <c r="HLJ84" s="538"/>
      <c r="HLK84" s="538"/>
      <c r="HLL84" s="538"/>
      <c r="HLM84" s="538"/>
      <c r="HLN84" s="538"/>
      <c r="HLO84" s="538"/>
      <c r="HLP84" s="538"/>
      <c r="HLQ84" s="538"/>
      <c r="HLR84" s="538"/>
      <c r="HLS84" s="538"/>
      <c r="HLT84" s="538"/>
      <c r="HLU84" s="538"/>
      <c r="HLV84" s="538"/>
      <c r="HLW84" s="538"/>
      <c r="HLX84" s="538"/>
      <c r="HLY84" s="538"/>
      <c r="HLZ84" s="538"/>
      <c r="HMA84" s="538"/>
      <c r="HMB84" s="538"/>
      <c r="HMC84" s="538"/>
      <c r="HMD84" s="538"/>
      <c r="HME84" s="538"/>
      <c r="HMF84" s="538"/>
      <c r="HMG84" s="538"/>
      <c r="HMH84" s="538"/>
      <c r="HMI84" s="538"/>
      <c r="HMJ84" s="538"/>
      <c r="HMK84" s="538"/>
      <c r="HML84" s="538"/>
      <c r="HMM84" s="538"/>
      <c r="HMN84" s="538"/>
      <c r="HMO84" s="538"/>
      <c r="HMP84" s="538"/>
      <c r="HMQ84" s="538"/>
      <c r="HMR84" s="538"/>
      <c r="HMS84" s="538"/>
      <c r="HMT84" s="538"/>
      <c r="HMU84" s="538"/>
      <c r="HMV84" s="538"/>
      <c r="HMW84" s="538"/>
      <c r="HMX84" s="538"/>
      <c r="HMY84" s="538"/>
      <c r="HMZ84" s="538"/>
      <c r="HNA84" s="538"/>
      <c r="HNB84" s="538"/>
      <c r="HNC84" s="538"/>
      <c r="HND84" s="538"/>
      <c r="HNE84" s="538"/>
      <c r="HNF84" s="538"/>
      <c r="HNG84" s="538"/>
      <c r="HNH84" s="538"/>
      <c r="HNI84" s="538"/>
      <c r="HNJ84" s="538"/>
      <c r="HNK84" s="538"/>
      <c r="HNL84" s="538"/>
      <c r="HNM84" s="538"/>
      <c r="HNN84" s="538"/>
      <c r="HNO84" s="538"/>
      <c r="HNP84" s="538"/>
      <c r="HNQ84" s="538"/>
      <c r="HNR84" s="538"/>
      <c r="HNS84" s="538"/>
      <c r="HNT84" s="538"/>
      <c r="HNU84" s="538"/>
      <c r="HNV84" s="538"/>
      <c r="HNW84" s="538"/>
      <c r="HNX84" s="538"/>
      <c r="HNY84" s="538"/>
      <c r="HNZ84" s="538"/>
      <c r="HOA84" s="538"/>
      <c r="HOB84" s="538"/>
      <c r="HOC84" s="538"/>
      <c r="HOD84" s="538"/>
      <c r="HOE84" s="538"/>
      <c r="HOF84" s="538"/>
      <c r="HOG84" s="538"/>
      <c r="HOH84" s="538"/>
      <c r="HOI84" s="538"/>
      <c r="HOJ84" s="538"/>
      <c r="HOK84" s="538"/>
      <c r="HOL84" s="538"/>
      <c r="HOM84" s="538"/>
      <c r="HON84" s="538"/>
      <c r="HOO84" s="538"/>
      <c r="HOP84" s="538"/>
      <c r="HOQ84" s="538"/>
      <c r="HOR84" s="538"/>
      <c r="HOS84" s="538"/>
      <c r="HOT84" s="538"/>
      <c r="HOU84" s="538"/>
      <c r="HOV84" s="538"/>
      <c r="HOW84" s="538"/>
      <c r="HOX84" s="538"/>
      <c r="HOY84" s="538"/>
      <c r="HOZ84" s="538"/>
      <c r="HPA84" s="538"/>
      <c r="HPB84" s="538"/>
      <c r="HPC84" s="538"/>
      <c r="HPD84" s="538"/>
      <c r="HPE84" s="538"/>
      <c r="HPF84" s="538"/>
      <c r="HPG84" s="538"/>
      <c r="HPH84" s="538"/>
      <c r="HPI84" s="538"/>
      <c r="HPJ84" s="538"/>
      <c r="HPK84" s="538"/>
      <c r="HPL84" s="538"/>
      <c r="HPM84" s="538"/>
      <c r="HPN84" s="538"/>
      <c r="HPO84" s="538"/>
      <c r="HPP84" s="538"/>
      <c r="HPQ84" s="538"/>
      <c r="HPR84" s="538"/>
      <c r="HPS84" s="538"/>
      <c r="HPT84" s="538"/>
      <c r="HPU84" s="538"/>
      <c r="HPV84" s="538"/>
      <c r="HPW84" s="538"/>
      <c r="HPX84" s="538"/>
      <c r="HPY84" s="538"/>
      <c r="HPZ84" s="538"/>
      <c r="HQA84" s="538"/>
      <c r="HQB84" s="538"/>
      <c r="HQC84" s="538"/>
      <c r="HQD84" s="538"/>
      <c r="HQE84" s="538"/>
      <c r="HQF84" s="538"/>
      <c r="HQG84" s="538"/>
      <c r="HQH84" s="538"/>
      <c r="HQI84" s="538"/>
      <c r="HQJ84" s="538"/>
      <c r="HQK84" s="538"/>
      <c r="HQL84" s="538"/>
      <c r="HQM84" s="538"/>
      <c r="HQN84" s="538"/>
      <c r="HQO84" s="538"/>
      <c r="HQP84" s="538"/>
      <c r="HQQ84" s="538"/>
      <c r="HQR84" s="538"/>
      <c r="HQS84" s="538"/>
      <c r="HQT84" s="538"/>
      <c r="HQU84" s="538"/>
      <c r="HQV84" s="538"/>
      <c r="HQW84" s="538"/>
      <c r="HQX84" s="538"/>
      <c r="HQY84" s="538"/>
      <c r="HQZ84" s="538"/>
      <c r="HRA84" s="538"/>
      <c r="HRB84" s="538"/>
      <c r="HRC84" s="538"/>
      <c r="HRD84" s="538"/>
      <c r="HRE84" s="538"/>
      <c r="HRF84" s="538"/>
      <c r="HRG84" s="538"/>
      <c r="HRH84" s="538"/>
      <c r="HRI84" s="538"/>
      <c r="HRJ84" s="538"/>
      <c r="HRK84" s="538"/>
      <c r="HRL84" s="538"/>
      <c r="HRM84" s="538"/>
      <c r="HRN84" s="538"/>
      <c r="HRO84" s="538"/>
      <c r="HRP84" s="538"/>
      <c r="HRQ84" s="538"/>
      <c r="HRR84" s="538"/>
      <c r="HRS84" s="538"/>
      <c r="HRT84" s="538"/>
      <c r="HRU84" s="538"/>
      <c r="HRV84" s="538"/>
      <c r="HRW84" s="538"/>
      <c r="HRX84" s="538"/>
      <c r="HRY84" s="538"/>
      <c r="HRZ84" s="538"/>
      <c r="HSA84" s="538"/>
      <c r="HSB84" s="538"/>
      <c r="HSC84" s="538"/>
      <c r="HSD84" s="538"/>
      <c r="HSE84" s="538"/>
      <c r="HSF84" s="538"/>
      <c r="HSG84" s="538"/>
      <c r="HSH84" s="538"/>
      <c r="HSI84" s="538"/>
      <c r="HSJ84" s="538"/>
      <c r="HSK84" s="538"/>
      <c r="HSL84" s="538"/>
      <c r="HSM84" s="538"/>
      <c r="HSN84" s="538"/>
      <c r="HSO84" s="538"/>
      <c r="HSP84" s="538"/>
      <c r="HSQ84" s="538"/>
      <c r="HSR84" s="538"/>
      <c r="HSS84" s="538"/>
      <c r="HST84" s="538"/>
      <c r="HSU84" s="538"/>
      <c r="HSV84" s="538"/>
      <c r="HSW84" s="538"/>
      <c r="HSX84" s="538"/>
      <c r="HSY84" s="538"/>
      <c r="HSZ84" s="538"/>
      <c r="HTA84" s="538"/>
      <c r="HTB84" s="538"/>
      <c r="HTC84" s="538"/>
      <c r="HTD84" s="538"/>
      <c r="HTE84" s="538"/>
      <c r="HTF84" s="538"/>
      <c r="HTG84" s="538"/>
      <c r="HTH84" s="538"/>
      <c r="HTI84" s="538"/>
      <c r="HTJ84" s="538"/>
      <c r="HTK84" s="538"/>
      <c r="HTL84" s="538"/>
      <c r="HTM84" s="538"/>
      <c r="HTN84" s="538"/>
      <c r="HTO84" s="538"/>
      <c r="HTP84" s="538"/>
      <c r="HTQ84" s="538"/>
      <c r="HTR84" s="538"/>
      <c r="HTS84" s="538"/>
      <c r="HTT84" s="538"/>
      <c r="HTU84" s="538"/>
      <c r="HTV84" s="538"/>
      <c r="HTW84" s="538"/>
      <c r="HTX84" s="538"/>
      <c r="HTY84" s="538"/>
      <c r="HTZ84" s="538"/>
      <c r="HUA84" s="538"/>
      <c r="HUB84" s="538"/>
      <c r="HUC84" s="538"/>
      <c r="HUD84" s="538"/>
      <c r="HUE84" s="538"/>
      <c r="HUF84" s="538"/>
      <c r="HUG84" s="538"/>
      <c r="HUH84" s="538"/>
      <c r="HUI84" s="538"/>
      <c r="HUJ84" s="538"/>
      <c r="HUK84" s="538"/>
      <c r="HUL84" s="538"/>
      <c r="HUM84" s="538"/>
      <c r="HUN84" s="538"/>
      <c r="HUO84" s="538"/>
      <c r="HUP84" s="538"/>
      <c r="HUQ84" s="538"/>
      <c r="HUR84" s="538"/>
      <c r="HUS84" s="538"/>
      <c r="HUT84" s="538"/>
      <c r="HUU84" s="538"/>
      <c r="HUV84" s="538"/>
      <c r="HUW84" s="538"/>
      <c r="HUX84" s="538"/>
      <c r="HUY84" s="538"/>
      <c r="HUZ84" s="538"/>
      <c r="HVA84" s="538"/>
      <c r="HVB84" s="538"/>
      <c r="HVC84" s="538"/>
      <c r="HVD84" s="538"/>
      <c r="HVE84" s="538"/>
      <c r="HVF84" s="538"/>
      <c r="HVG84" s="538"/>
      <c r="HVH84" s="538"/>
      <c r="HVI84" s="538"/>
      <c r="HVJ84" s="538"/>
      <c r="HVK84" s="538"/>
      <c r="HVL84" s="538"/>
      <c r="HVM84" s="538"/>
      <c r="HVN84" s="538"/>
      <c r="HVO84" s="538"/>
      <c r="HVP84" s="538"/>
      <c r="HVQ84" s="538"/>
      <c r="HVR84" s="538"/>
      <c r="HVS84" s="538"/>
      <c r="HVT84" s="538"/>
      <c r="HVU84" s="538"/>
      <c r="HVV84" s="538"/>
      <c r="HVW84" s="538"/>
      <c r="HVX84" s="538"/>
      <c r="HVY84" s="538"/>
      <c r="HVZ84" s="538"/>
      <c r="HWA84" s="538"/>
      <c r="HWB84" s="538"/>
      <c r="HWC84" s="538"/>
      <c r="HWD84" s="538"/>
      <c r="HWE84" s="538"/>
      <c r="HWF84" s="538"/>
      <c r="HWG84" s="538"/>
      <c r="HWH84" s="538"/>
      <c r="HWI84" s="538"/>
      <c r="HWJ84" s="538"/>
      <c r="HWK84" s="538"/>
      <c r="HWL84" s="538"/>
      <c r="HWM84" s="538"/>
      <c r="HWN84" s="538"/>
      <c r="HWO84" s="538"/>
      <c r="HWP84" s="538"/>
      <c r="HWQ84" s="538"/>
      <c r="HWR84" s="538"/>
      <c r="HWS84" s="538"/>
      <c r="HWT84" s="538"/>
      <c r="HWU84" s="538"/>
      <c r="HWV84" s="538"/>
      <c r="HWW84" s="538"/>
      <c r="HWX84" s="538"/>
      <c r="HWY84" s="538"/>
      <c r="HWZ84" s="538"/>
      <c r="HXA84" s="538"/>
      <c r="HXB84" s="538"/>
      <c r="HXC84" s="538"/>
      <c r="HXD84" s="538"/>
      <c r="HXE84" s="538"/>
      <c r="HXF84" s="538"/>
      <c r="HXG84" s="538"/>
      <c r="HXH84" s="538"/>
      <c r="HXI84" s="538"/>
      <c r="HXJ84" s="538"/>
      <c r="HXK84" s="538"/>
      <c r="HXL84" s="538"/>
      <c r="HXM84" s="538"/>
      <c r="HXN84" s="538"/>
      <c r="HXO84" s="538"/>
      <c r="HXP84" s="538"/>
      <c r="HXQ84" s="538"/>
      <c r="HXR84" s="538"/>
      <c r="HXS84" s="538"/>
      <c r="HXT84" s="538"/>
      <c r="HXU84" s="538"/>
      <c r="HXV84" s="538"/>
      <c r="HXW84" s="538"/>
      <c r="HXX84" s="538"/>
      <c r="HXY84" s="538"/>
      <c r="HXZ84" s="538"/>
      <c r="HYA84" s="538"/>
      <c r="HYB84" s="538"/>
      <c r="HYC84" s="538"/>
      <c r="HYD84" s="538"/>
      <c r="HYE84" s="538"/>
      <c r="HYF84" s="538"/>
      <c r="HYG84" s="538"/>
      <c r="HYH84" s="538"/>
      <c r="HYI84" s="538"/>
      <c r="HYJ84" s="538"/>
      <c r="HYK84" s="538"/>
      <c r="HYL84" s="538"/>
      <c r="HYM84" s="538"/>
      <c r="HYN84" s="538"/>
      <c r="HYO84" s="538"/>
      <c r="HYP84" s="538"/>
      <c r="HYQ84" s="538"/>
      <c r="HYR84" s="538"/>
      <c r="HYS84" s="538"/>
      <c r="HYT84" s="538"/>
      <c r="HYU84" s="538"/>
      <c r="HYV84" s="538"/>
      <c r="HYW84" s="538"/>
      <c r="HYX84" s="538"/>
      <c r="HYY84" s="538"/>
      <c r="HYZ84" s="538"/>
      <c r="HZA84" s="538"/>
      <c r="HZB84" s="538"/>
      <c r="HZC84" s="538"/>
      <c r="HZD84" s="538"/>
      <c r="HZE84" s="538"/>
      <c r="HZF84" s="538"/>
      <c r="HZG84" s="538"/>
      <c r="HZH84" s="538"/>
      <c r="HZI84" s="538"/>
      <c r="HZJ84" s="538"/>
      <c r="HZK84" s="538"/>
      <c r="HZL84" s="538"/>
      <c r="HZM84" s="538"/>
      <c r="HZN84" s="538"/>
      <c r="HZO84" s="538"/>
      <c r="HZP84" s="538"/>
      <c r="HZQ84" s="538"/>
      <c r="HZR84" s="538"/>
      <c r="HZS84" s="538"/>
      <c r="HZT84" s="538"/>
      <c r="HZU84" s="538"/>
      <c r="HZV84" s="538"/>
      <c r="HZW84" s="538"/>
      <c r="HZX84" s="538"/>
      <c r="HZY84" s="538"/>
      <c r="HZZ84" s="538"/>
      <c r="IAA84" s="538"/>
      <c r="IAB84" s="538"/>
      <c r="IAC84" s="538"/>
      <c r="IAD84" s="538"/>
      <c r="IAE84" s="538"/>
      <c r="IAF84" s="538"/>
      <c r="IAG84" s="538"/>
      <c r="IAH84" s="538"/>
      <c r="IAI84" s="538"/>
      <c r="IAJ84" s="538"/>
      <c r="IAK84" s="538"/>
      <c r="IAL84" s="538"/>
      <c r="IAM84" s="538"/>
      <c r="IAN84" s="538"/>
      <c r="IAO84" s="538"/>
      <c r="IAP84" s="538"/>
      <c r="IAQ84" s="538"/>
      <c r="IAR84" s="538"/>
      <c r="IAS84" s="538"/>
      <c r="IAT84" s="538"/>
      <c r="IAU84" s="538"/>
      <c r="IAV84" s="538"/>
      <c r="IAW84" s="538"/>
      <c r="IAX84" s="538"/>
      <c r="IAY84" s="538"/>
      <c r="IAZ84" s="538"/>
      <c r="IBA84" s="538"/>
      <c r="IBB84" s="538"/>
      <c r="IBC84" s="538"/>
      <c r="IBD84" s="538"/>
      <c r="IBE84" s="538"/>
      <c r="IBF84" s="538"/>
      <c r="IBG84" s="538"/>
      <c r="IBH84" s="538"/>
      <c r="IBI84" s="538"/>
      <c r="IBJ84" s="538"/>
      <c r="IBK84" s="538"/>
      <c r="IBL84" s="538"/>
      <c r="IBM84" s="538"/>
      <c r="IBN84" s="538"/>
      <c r="IBO84" s="538"/>
      <c r="IBP84" s="538"/>
      <c r="IBQ84" s="538"/>
      <c r="IBR84" s="538"/>
      <c r="IBS84" s="538"/>
      <c r="IBT84" s="538"/>
      <c r="IBU84" s="538"/>
      <c r="IBV84" s="538"/>
      <c r="IBW84" s="538"/>
      <c r="IBX84" s="538"/>
      <c r="IBY84" s="538"/>
      <c r="IBZ84" s="538"/>
      <c r="ICA84" s="538"/>
      <c r="ICB84" s="538"/>
      <c r="ICC84" s="538"/>
      <c r="ICD84" s="538"/>
      <c r="ICE84" s="538"/>
      <c r="ICF84" s="538"/>
      <c r="ICG84" s="538"/>
      <c r="ICH84" s="538"/>
      <c r="ICI84" s="538"/>
      <c r="ICJ84" s="538"/>
      <c r="ICK84" s="538"/>
      <c r="ICL84" s="538"/>
      <c r="ICM84" s="538"/>
      <c r="ICN84" s="538"/>
      <c r="ICO84" s="538"/>
      <c r="ICP84" s="538"/>
      <c r="ICQ84" s="538"/>
      <c r="ICR84" s="538"/>
      <c r="ICS84" s="538"/>
      <c r="ICT84" s="538"/>
      <c r="ICU84" s="538"/>
      <c r="ICV84" s="538"/>
      <c r="ICW84" s="538"/>
      <c r="ICX84" s="538"/>
      <c r="ICY84" s="538"/>
      <c r="ICZ84" s="538"/>
      <c r="IDA84" s="538"/>
      <c r="IDB84" s="538"/>
      <c r="IDC84" s="538"/>
      <c r="IDD84" s="538"/>
      <c r="IDE84" s="538"/>
      <c r="IDF84" s="538"/>
      <c r="IDG84" s="538"/>
      <c r="IDH84" s="538"/>
      <c r="IDI84" s="538"/>
      <c r="IDJ84" s="538"/>
      <c r="IDK84" s="538"/>
      <c r="IDL84" s="538"/>
      <c r="IDM84" s="538"/>
      <c r="IDN84" s="538"/>
      <c r="IDO84" s="538"/>
      <c r="IDP84" s="538"/>
      <c r="IDQ84" s="538"/>
      <c r="IDR84" s="538"/>
      <c r="IDS84" s="538"/>
      <c r="IDT84" s="538"/>
      <c r="IDU84" s="538"/>
      <c r="IDV84" s="538"/>
      <c r="IDW84" s="538"/>
      <c r="IDX84" s="538"/>
      <c r="IDY84" s="538"/>
      <c r="IDZ84" s="538"/>
      <c r="IEA84" s="538"/>
      <c r="IEB84" s="538"/>
      <c r="IEC84" s="538"/>
      <c r="IED84" s="538"/>
      <c r="IEE84" s="538"/>
      <c r="IEF84" s="538"/>
      <c r="IEG84" s="538"/>
      <c r="IEH84" s="538"/>
      <c r="IEI84" s="538"/>
      <c r="IEJ84" s="538"/>
      <c r="IEK84" s="538"/>
      <c r="IEL84" s="538"/>
      <c r="IEM84" s="538"/>
      <c r="IEN84" s="538"/>
      <c r="IEO84" s="538"/>
      <c r="IEP84" s="538"/>
      <c r="IEQ84" s="538"/>
      <c r="IER84" s="538"/>
      <c r="IES84" s="538"/>
      <c r="IET84" s="538"/>
      <c r="IEU84" s="538"/>
      <c r="IEV84" s="538"/>
      <c r="IEW84" s="538"/>
      <c r="IEX84" s="538"/>
      <c r="IEY84" s="538"/>
      <c r="IEZ84" s="538"/>
      <c r="IFA84" s="538"/>
      <c r="IFB84" s="538"/>
      <c r="IFC84" s="538"/>
      <c r="IFD84" s="538"/>
      <c r="IFE84" s="538"/>
      <c r="IFF84" s="538"/>
      <c r="IFG84" s="538"/>
      <c r="IFH84" s="538"/>
      <c r="IFI84" s="538"/>
      <c r="IFJ84" s="538"/>
      <c r="IFK84" s="538"/>
      <c r="IFL84" s="538"/>
      <c r="IFM84" s="538"/>
      <c r="IFN84" s="538"/>
      <c r="IFO84" s="538"/>
      <c r="IFP84" s="538"/>
      <c r="IFQ84" s="538"/>
      <c r="IFR84" s="538"/>
      <c r="IFS84" s="538"/>
      <c r="IFT84" s="538"/>
      <c r="IFU84" s="538"/>
      <c r="IFV84" s="538"/>
      <c r="IFW84" s="538"/>
      <c r="IFX84" s="538"/>
      <c r="IFY84" s="538"/>
      <c r="IFZ84" s="538"/>
      <c r="IGA84" s="538"/>
      <c r="IGB84" s="538"/>
      <c r="IGC84" s="538"/>
      <c r="IGD84" s="538"/>
      <c r="IGE84" s="538"/>
      <c r="IGF84" s="538"/>
      <c r="IGG84" s="538"/>
      <c r="IGH84" s="538"/>
      <c r="IGI84" s="538"/>
      <c r="IGJ84" s="538"/>
      <c r="IGK84" s="538"/>
      <c r="IGL84" s="538"/>
      <c r="IGM84" s="538"/>
      <c r="IGN84" s="538"/>
      <c r="IGO84" s="538"/>
      <c r="IGP84" s="538"/>
      <c r="IGQ84" s="538"/>
      <c r="IGR84" s="538"/>
      <c r="IGS84" s="538"/>
      <c r="IGT84" s="538"/>
      <c r="IGU84" s="538"/>
      <c r="IGV84" s="538"/>
      <c r="IGW84" s="538"/>
      <c r="IGX84" s="538"/>
      <c r="IGY84" s="538"/>
      <c r="IGZ84" s="538"/>
      <c r="IHA84" s="538"/>
      <c r="IHB84" s="538"/>
      <c r="IHC84" s="538"/>
      <c r="IHD84" s="538"/>
      <c r="IHE84" s="538"/>
      <c r="IHF84" s="538"/>
      <c r="IHG84" s="538"/>
      <c r="IHH84" s="538"/>
      <c r="IHI84" s="538"/>
      <c r="IHJ84" s="538"/>
      <c r="IHK84" s="538"/>
      <c r="IHL84" s="538"/>
      <c r="IHM84" s="538"/>
      <c r="IHN84" s="538"/>
      <c r="IHO84" s="538"/>
      <c r="IHP84" s="538"/>
      <c r="IHQ84" s="538"/>
      <c r="IHR84" s="538"/>
      <c r="IHS84" s="538"/>
      <c r="IHT84" s="538"/>
      <c r="IHU84" s="538"/>
      <c r="IHV84" s="538"/>
      <c r="IHW84" s="538"/>
      <c r="IHX84" s="538"/>
      <c r="IHY84" s="538"/>
      <c r="IHZ84" s="538"/>
      <c r="IIA84" s="538"/>
      <c r="IIB84" s="538"/>
      <c r="IIC84" s="538"/>
      <c r="IID84" s="538"/>
      <c r="IIE84" s="538"/>
      <c r="IIF84" s="538"/>
      <c r="IIG84" s="538"/>
      <c r="IIH84" s="538"/>
      <c r="III84" s="538"/>
      <c r="IIJ84" s="538"/>
      <c r="IIK84" s="538"/>
      <c r="IIL84" s="538"/>
      <c r="IIM84" s="538"/>
      <c r="IIN84" s="538"/>
      <c r="IIO84" s="538"/>
      <c r="IIP84" s="538"/>
      <c r="IIQ84" s="538"/>
      <c r="IIR84" s="538"/>
      <c r="IIS84" s="538"/>
      <c r="IIT84" s="538"/>
      <c r="IIU84" s="538"/>
      <c r="IIV84" s="538"/>
      <c r="IIW84" s="538"/>
      <c r="IIX84" s="538"/>
      <c r="IIY84" s="538"/>
      <c r="IIZ84" s="538"/>
      <c r="IJA84" s="538"/>
      <c r="IJB84" s="538"/>
      <c r="IJC84" s="538"/>
      <c r="IJD84" s="538"/>
      <c r="IJE84" s="538"/>
      <c r="IJF84" s="538"/>
      <c r="IJG84" s="538"/>
      <c r="IJH84" s="538"/>
      <c r="IJI84" s="538"/>
      <c r="IJJ84" s="538"/>
      <c r="IJK84" s="538"/>
      <c r="IJL84" s="538"/>
      <c r="IJM84" s="538"/>
      <c r="IJN84" s="538"/>
      <c r="IJO84" s="538"/>
      <c r="IJP84" s="538"/>
      <c r="IJQ84" s="538"/>
      <c r="IJR84" s="538"/>
      <c r="IJS84" s="538"/>
      <c r="IJT84" s="538"/>
      <c r="IJU84" s="538"/>
      <c r="IJV84" s="538"/>
      <c r="IJW84" s="538"/>
      <c r="IJX84" s="538"/>
      <c r="IJY84" s="538"/>
      <c r="IJZ84" s="538"/>
      <c r="IKA84" s="538"/>
      <c r="IKB84" s="538"/>
      <c r="IKC84" s="538"/>
      <c r="IKD84" s="538"/>
      <c r="IKE84" s="538"/>
      <c r="IKF84" s="538"/>
      <c r="IKG84" s="538"/>
      <c r="IKH84" s="538"/>
      <c r="IKI84" s="538"/>
      <c r="IKJ84" s="538"/>
      <c r="IKK84" s="538"/>
      <c r="IKL84" s="538"/>
      <c r="IKM84" s="538"/>
      <c r="IKN84" s="538"/>
      <c r="IKO84" s="538"/>
      <c r="IKP84" s="538"/>
      <c r="IKQ84" s="538"/>
      <c r="IKR84" s="538"/>
      <c r="IKS84" s="538"/>
      <c r="IKT84" s="538"/>
      <c r="IKU84" s="538"/>
      <c r="IKV84" s="538"/>
      <c r="IKW84" s="538"/>
      <c r="IKX84" s="538"/>
      <c r="IKY84" s="538"/>
      <c r="IKZ84" s="538"/>
      <c r="ILA84" s="538"/>
      <c r="ILB84" s="538"/>
      <c r="ILC84" s="538"/>
      <c r="ILD84" s="538"/>
      <c r="ILE84" s="538"/>
      <c r="ILF84" s="538"/>
      <c r="ILG84" s="538"/>
      <c r="ILH84" s="538"/>
      <c r="ILI84" s="538"/>
      <c r="ILJ84" s="538"/>
      <c r="ILK84" s="538"/>
      <c r="ILL84" s="538"/>
      <c r="ILM84" s="538"/>
      <c r="ILN84" s="538"/>
      <c r="ILO84" s="538"/>
      <c r="ILP84" s="538"/>
      <c r="ILQ84" s="538"/>
      <c r="ILR84" s="538"/>
      <c r="ILS84" s="538"/>
      <c r="ILT84" s="538"/>
      <c r="ILU84" s="538"/>
      <c r="ILV84" s="538"/>
      <c r="ILW84" s="538"/>
      <c r="ILX84" s="538"/>
      <c r="ILY84" s="538"/>
      <c r="ILZ84" s="538"/>
      <c r="IMA84" s="538"/>
      <c r="IMB84" s="538"/>
      <c r="IMC84" s="538"/>
      <c r="IMD84" s="538"/>
      <c r="IME84" s="538"/>
      <c r="IMF84" s="538"/>
      <c r="IMG84" s="538"/>
      <c r="IMH84" s="538"/>
      <c r="IMI84" s="538"/>
      <c r="IMJ84" s="538"/>
      <c r="IMK84" s="538"/>
      <c r="IML84" s="538"/>
      <c r="IMM84" s="538"/>
      <c r="IMN84" s="538"/>
      <c r="IMO84" s="538"/>
      <c r="IMP84" s="538"/>
      <c r="IMQ84" s="538"/>
      <c r="IMR84" s="538"/>
      <c r="IMS84" s="538"/>
      <c r="IMT84" s="538"/>
      <c r="IMU84" s="538"/>
      <c r="IMV84" s="538"/>
      <c r="IMW84" s="538"/>
      <c r="IMX84" s="538"/>
      <c r="IMY84" s="538"/>
      <c r="IMZ84" s="538"/>
      <c r="INA84" s="538"/>
      <c r="INB84" s="538"/>
      <c r="INC84" s="538"/>
      <c r="IND84" s="538"/>
      <c r="INE84" s="538"/>
      <c r="INF84" s="538"/>
      <c r="ING84" s="538"/>
      <c r="INH84" s="538"/>
      <c r="INI84" s="538"/>
      <c r="INJ84" s="538"/>
      <c r="INK84" s="538"/>
      <c r="INL84" s="538"/>
      <c r="INM84" s="538"/>
      <c r="INN84" s="538"/>
      <c r="INO84" s="538"/>
      <c r="INP84" s="538"/>
      <c r="INQ84" s="538"/>
      <c r="INR84" s="538"/>
      <c r="INS84" s="538"/>
      <c r="INT84" s="538"/>
      <c r="INU84" s="538"/>
      <c r="INV84" s="538"/>
      <c r="INW84" s="538"/>
      <c r="INX84" s="538"/>
      <c r="INY84" s="538"/>
      <c r="INZ84" s="538"/>
      <c r="IOA84" s="538"/>
      <c r="IOB84" s="538"/>
      <c r="IOC84" s="538"/>
      <c r="IOD84" s="538"/>
      <c r="IOE84" s="538"/>
      <c r="IOF84" s="538"/>
      <c r="IOG84" s="538"/>
      <c r="IOH84" s="538"/>
      <c r="IOI84" s="538"/>
      <c r="IOJ84" s="538"/>
      <c r="IOK84" s="538"/>
      <c r="IOL84" s="538"/>
      <c r="IOM84" s="538"/>
      <c r="ION84" s="538"/>
      <c r="IOO84" s="538"/>
      <c r="IOP84" s="538"/>
      <c r="IOQ84" s="538"/>
      <c r="IOR84" s="538"/>
      <c r="IOS84" s="538"/>
      <c r="IOT84" s="538"/>
      <c r="IOU84" s="538"/>
      <c r="IOV84" s="538"/>
      <c r="IOW84" s="538"/>
      <c r="IOX84" s="538"/>
      <c r="IOY84" s="538"/>
      <c r="IOZ84" s="538"/>
      <c r="IPA84" s="538"/>
      <c r="IPB84" s="538"/>
      <c r="IPC84" s="538"/>
      <c r="IPD84" s="538"/>
      <c r="IPE84" s="538"/>
      <c r="IPF84" s="538"/>
      <c r="IPG84" s="538"/>
      <c r="IPH84" s="538"/>
      <c r="IPI84" s="538"/>
      <c r="IPJ84" s="538"/>
      <c r="IPK84" s="538"/>
      <c r="IPL84" s="538"/>
      <c r="IPM84" s="538"/>
      <c r="IPN84" s="538"/>
      <c r="IPO84" s="538"/>
      <c r="IPP84" s="538"/>
      <c r="IPQ84" s="538"/>
      <c r="IPR84" s="538"/>
      <c r="IPS84" s="538"/>
      <c r="IPT84" s="538"/>
      <c r="IPU84" s="538"/>
      <c r="IPV84" s="538"/>
      <c r="IPW84" s="538"/>
      <c r="IPX84" s="538"/>
      <c r="IPY84" s="538"/>
      <c r="IPZ84" s="538"/>
      <c r="IQA84" s="538"/>
      <c r="IQB84" s="538"/>
      <c r="IQC84" s="538"/>
      <c r="IQD84" s="538"/>
      <c r="IQE84" s="538"/>
      <c r="IQF84" s="538"/>
      <c r="IQG84" s="538"/>
      <c r="IQH84" s="538"/>
      <c r="IQI84" s="538"/>
      <c r="IQJ84" s="538"/>
      <c r="IQK84" s="538"/>
      <c r="IQL84" s="538"/>
      <c r="IQM84" s="538"/>
      <c r="IQN84" s="538"/>
      <c r="IQO84" s="538"/>
      <c r="IQP84" s="538"/>
      <c r="IQQ84" s="538"/>
      <c r="IQR84" s="538"/>
      <c r="IQS84" s="538"/>
      <c r="IQT84" s="538"/>
      <c r="IQU84" s="538"/>
      <c r="IQV84" s="538"/>
      <c r="IQW84" s="538"/>
      <c r="IQX84" s="538"/>
      <c r="IQY84" s="538"/>
      <c r="IQZ84" s="538"/>
      <c r="IRA84" s="538"/>
      <c r="IRB84" s="538"/>
      <c r="IRC84" s="538"/>
      <c r="IRD84" s="538"/>
      <c r="IRE84" s="538"/>
      <c r="IRF84" s="538"/>
      <c r="IRG84" s="538"/>
      <c r="IRH84" s="538"/>
      <c r="IRI84" s="538"/>
      <c r="IRJ84" s="538"/>
      <c r="IRK84" s="538"/>
      <c r="IRL84" s="538"/>
      <c r="IRM84" s="538"/>
      <c r="IRN84" s="538"/>
      <c r="IRO84" s="538"/>
      <c r="IRP84" s="538"/>
      <c r="IRQ84" s="538"/>
      <c r="IRR84" s="538"/>
      <c r="IRS84" s="538"/>
      <c r="IRT84" s="538"/>
      <c r="IRU84" s="538"/>
      <c r="IRV84" s="538"/>
      <c r="IRW84" s="538"/>
      <c r="IRX84" s="538"/>
      <c r="IRY84" s="538"/>
      <c r="IRZ84" s="538"/>
      <c r="ISA84" s="538"/>
      <c r="ISB84" s="538"/>
      <c r="ISC84" s="538"/>
      <c r="ISD84" s="538"/>
      <c r="ISE84" s="538"/>
      <c r="ISF84" s="538"/>
      <c r="ISG84" s="538"/>
      <c r="ISH84" s="538"/>
      <c r="ISI84" s="538"/>
      <c r="ISJ84" s="538"/>
      <c r="ISK84" s="538"/>
      <c r="ISL84" s="538"/>
      <c r="ISM84" s="538"/>
      <c r="ISN84" s="538"/>
      <c r="ISO84" s="538"/>
      <c r="ISP84" s="538"/>
      <c r="ISQ84" s="538"/>
      <c r="ISR84" s="538"/>
      <c r="ISS84" s="538"/>
      <c r="IST84" s="538"/>
      <c r="ISU84" s="538"/>
      <c r="ISV84" s="538"/>
      <c r="ISW84" s="538"/>
      <c r="ISX84" s="538"/>
      <c r="ISY84" s="538"/>
      <c r="ISZ84" s="538"/>
      <c r="ITA84" s="538"/>
      <c r="ITB84" s="538"/>
      <c r="ITC84" s="538"/>
      <c r="ITD84" s="538"/>
      <c r="ITE84" s="538"/>
      <c r="ITF84" s="538"/>
      <c r="ITG84" s="538"/>
      <c r="ITH84" s="538"/>
      <c r="ITI84" s="538"/>
      <c r="ITJ84" s="538"/>
      <c r="ITK84" s="538"/>
      <c r="ITL84" s="538"/>
      <c r="ITM84" s="538"/>
      <c r="ITN84" s="538"/>
      <c r="ITO84" s="538"/>
      <c r="ITP84" s="538"/>
      <c r="ITQ84" s="538"/>
      <c r="ITR84" s="538"/>
      <c r="ITS84" s="538"/>
      <c r="ITT84" s="538"/>
      <c r="ITU84" s="538"/>
      <c r="ITV84" s="538"/>
      <c r="ITW84" s="538"/>
      <c r="ITX84" s="538"/>
      <c r="ITY84" s="538"/>
      <c r="ITZ84" s="538"/>
      <c r="IUA84" s="538"/>
      <c r="IUB84" s="538"/>
      <c r="IUC84" s="538"/>
      <c r="IUD84" s="538"/>
      <c r="IUE84" s="538"/>
      <c r="IUF84" s="538"/>
      <c r="IUG84" s="538"/>
      <c r="IUH84" s="538"/>
      <c r="IUI84" s="538"/>
      <c r="IUJ84" s="538"/>
      <c r="IUK84" s="538"/>
      <c r="IUL84" s="538"/>
      <c r="IUM84" s="538"/>
      <c r="IUN84" s="538"/>
      <c r="IUO84" s="538"/>
      <c r="IUP84" s="538"/>
      <c r="IUQ84" s="538"/>
      <c r="IUR84" s="538"/>
      <c r="IUS84" s="538"/>
      <c r="IUT84" s="538"/>
      <c r="IUU84" s="538"/>
      <c r="IUV84" s="538"/>
      <c r="IUW84" s="538"/>
      <c r="IUX84" s="538"/>
      <c r="IUY84" s="538"/>
      <c r="IUZ84" s="538"/>
      <c r="IVA84" s="538"/>
      <c r="IVB84" s="538"/>
      <c r="IVC84" s="538"/>
      <c r="IVD84" s="538"/>
      <c r="IVE84" s="538"/>
      <c r="IVF84" s="538"/>
      <c r="IVG84" s="538"/>
      <c r="IVH84" s="538"/>
      <c r="IVI84" s="538"/>
      <c r="IVJ84" s="538"/>
      <c r="IVK84" s="538"/>
      <c r="IVL84" s="538"/>
      <c r="IVM84" s="538"/>
      <c r="IVN84" s="538"/>
      <c r="IVO84" s="538"/>
      <c r="IVP84" s="538"/>
      <c r="IVQ84" s="538"/>
      <c r="IVR84" s="538"/>
      <c r="IVS84" s="538"/>
      <c r="IVT84" s="538"/>
      <c r="IVU84" s="538"/>
      <c r="IVV84" s="538"/>
      <c r="IVW84" s="538"/>
      <c r="IVX84" s="538"/>
      <c r="IVY84" s="538"/>
      <c r="IVZ84" s="538"/>
      <c r="IWA84" s="538"/>
      <c r="IWB84" s="538"/>
      <c r="IWC84" s="538"/>
      <c r="IWD84" s="538"/>
      <c r="IWE84" s="538"/>
      <c r="IWF84" s="538"/>
      <c r="IWG84" s="538"/>
      <c r="IWH84" s="538"/>
      <c r="IWI84" s="538"/>
      <c r="IWJ84" s="538"/>
      <c r="IWK84" s="538"/>
      <c r="IWL84" s="538"/>
      <c r="IWM84" s="538"/>
      <c r="IWN84" s="538"/>
      <c r="IWO84" s="538"/>
      <c r="IWP84" s="538"/>
      <c r="IWQ84" s="538"/>
      <c r="IWR84" s="538"/>
      <c r="IWS84" s="538"/>
      <c r="IWT84" s="538"/>
      <c r="IWU84" s="538"/>
      <c r="IWV84" s="538"/>
      <c r="IWW84" s="538"/>
      <c r="IWX84" s="538"/>
      <c r="IWY84" s="538"/>
      <c r="IWZ84" s="538"/>
      <c r="IXA84" s="538"/>
      <c r="IXB84" s="538"/>
      <c r="IXC84" s="538"/>
      <c r="IXD84" s="538"/>
      <c r="IXE84" s="538"/>
      <c r="IXF84" s="538"/>
      <c r="IXG84" s="538"/>
      <c r="IXH84" s="538"/>
      <c r="IXI84" s="538"/>
      <c r="IXJ84" s="538"/>
      <c r="IXK84" s="538"/>
      <c r="IXL84" s="538"/>
      <c r="IXM84" s="538"/>
      <c r="IXN84" s="538"/>
      <c r="IXO84" s="538"/>
      <c r="IXP84" s="538"/>
      <c r="IXQ84" s="538"/>
      <c r="IXR84" s="538"/>
      <c r="IXS84" s="538"/>
      <c r="IXT84" s="538"/>
      <c r="IXU84" s="538"/>
      <c r="IXV84" s="538"/>
      <c r="IXW84" s="538"/>
      <c r="IXX84" s="538"/>
      <c r="IXY84" s="538"/>
      <c r="IXZ84" s="538"/>
      <c r="IYA84" s="538"/>
      <c r="IYB84" s="538"/>
      <c r="IYC84" s="538"/>
      <c r="IYD84" s="538"/>
      <c r="IYE84" s="538"/>
      <c r="IYF84" s="538"/>
      <c r="IYG84" s="538"/>
      <c r="IYH84" s="538"/>
      <c r="IYI84" s="538"/>
      <c r="IYJ84" s="538"/>
      <c r="IYK84" s="538"/>
      <c r="IYL84" s="538"/>
      <c r="IYM84" s="538"/>
      <c r="IYN84" s="538"/>
      <c r="IYO84" s="538"/>
      <c r="IYP84" s="538"/>
      <c r="IYQ84" s="538"/>
      <c r="IYR84" s="538"/>
      <c r="IYS84" s="538"/>
      <c r="IYT84" s="538"/>
      <c r="IYU84" s="538"/>
      <c r="IYV84" s="538"/>
      <c r="IYW84" s="538"/>
      <c r="IYX84" s="538"/>
      <c r="IYY84" s="538"/>
      <c r="IYZ84" s="538"/>
      <c r="IZA84" s="538"/>
      <c r="IZB84" s="538"/>
      <c r="IZC84" s="538"/>
      <c r="IZD84" s="538"/>
      <c r="IZE84" s="538"/>
      <c r="IZF84" s="538"/>
      <c r="IZG84" s="538"/>
      <c r="IZH84" s="538"/>
      <c r="IZI84" s="538"/>
      <c r="IZJ84" s="538"/>
      <c r="IZK84" s="538"/>
      <c r="IZL84" s="538"/>
      <c r="IZM84" s="538"/>
      <c r="IZN84" s="538"/>
      <c r="IZO84" s="538"/>
      <c r="IZP84" s="538"/>
      <c r="IZQ84" s="538"/>
      <c r="IZR84" s="538"/>
      <c r="IZS84" s="538"/>
      <c r="IZT84" s="538"/>
      <c r="IZU84" s="538"/>
      <c r="IZV84" s="538"/>
      <c r="IZW84" s="538"/>
      <c r="IZX84" s="538"/>
      <c r="IZY84" s="538"/>
      <c r="IZZ84" s="538"/>
      <c r="JAA84" s="538"/>
      <c r="JAB84" s="538"/>
      <c r="JAC84" s="538"/>
      <c r="JAD84" s="538"/>
      <c r="JAE84" s="538"/>
      <c r="JAF84" s="538"/>
      <c r="JAG84" s="538"/>
      <c r="JAH84" s="538"/>
      <c r="JAI84" s="538"/>
      <c r="JAJ84" s="538"/>
      <c r="JAK84" s="538"/>
      <c r="JAL84" s="538"/>
      <c r="JAM84" s="538"/>
      <c r="JAN84" s="538"/>
      <c r="JAO84" s="538"/>
      <c r="JAP84" s="538"/>
      <c r="JAQ84" s="538"/>
      <c r="JAR84" s="538"/>
      <c r="JAS84" s="538"/>
      <c r="JAT84" s="538"/>
      <c r="JAU84" s="538"/>
      <c r="JAV84" s="538"/>
      <c r="JAW84" s="538"/>
      <c r="JAX84" s="538"/>
      <c r="JAY84" s="538"/>
      <c r="JAZ84" s="538"/>
      <c r="JBA84" s="538"/>
      <c r="JBB84" s="538"/>
      <c r="JBC84" s="538"/>
      <c r="JBD84" s="538"/>
      <c r="JBE84" s="538"/>
      <c r="JBF84" s="538"/>
      <c r="JBG84" s="538"/>
      <c r="JBH84" s="538"/>
      <c r="JBI84" s="538"/>
      <c r="JBJ84" s="538"/>
      <c r="JBK84" s="538"/>
      <c r="JBL84" s="538"/>
      <c r="JBM84" s="538"/>
      <c r="JBN84" s="538"/>
      <c r="JBO84" s="538"/>
      <c r="JBP84" s="538"/>
      <c r="JBQ84" s="538"/>
      <c r="JBR84" s="538"/>
      <c r="JBS84" s="538"/>
      <c r="JBT84" s="538"/>
      <c r="JBU84" s="538"/>
      <c r="JBV84" s="538"/>
      <c r="JBW84" s="538"/>
      <c r="JBX84" s="538"/>
      <c r="JBY84" s="538"/>
      <c r="JBZ84" s="538"/>
      <c r="JCA84" s="538"/>
      <c r="JCB84" s="538"/>
      <c r="JCC84" s="538"/>
      <c r="JCD84" s="538"/>
      <c r="JCE84" s="538"/>
      <c r="JCF84" s="538"/>
      <c r="JCG84" s="538"/>
      <c r="JCH84" s="538"/>
      <c r="JCI84" s="538"/>
      <c r="JCJ84" s="538"/>
      <c r="JCK84" s="538"/>
      <c r="JCL84" s="538"/>
      <c r="JCM84" s="538"/>
      <c r="JCN84" s="538"/>
      <c r="JCO84" s="538"/>
      <c r="JCP84" s="538"/>
      <c r="JCQ84" s="538"/>
      <c r="JCR84" s="538"/>
      <c r="JCS84" s="538"/>
      <c r="JCT84" s="538"/>
      <c r="JCU84" s="538"/>
      <c r="JCV84" s="538"/>
      <c r="JCW84" s="538"/>
      <c r="JCX84" s="538"/>
      <c r="JCY84" s="538"/>
      <c r="JCZ84" s="538"/>
      <c r="JDA84" s="538"/>
      <c r="JDB84" s="538"/>
      <c r="JDC84" s="538"/>
      <c r="JDD84" s="538"/>
      <c r="JDE84" s="538"/>
      <c r="JDF84" s="538"/>
      <c r="JDG84" s="538"/>
      <c r="JDH84" s="538"/>
      <c r="JDI84" s="538"/>
      <c r="JDJ84" s="538"/>
      <c r="JDK84" s="538"/>
      <c r="JDL84" s="538"/>
      <c r="JDM84" s="538"/>
      <c r="JDN84" s="538"/>
      <c r="JDO84" s="538"/>
      <c r="JDP84" s="538"/>
      <c r="JDQ84" s="538"/>
      <c r="JDR84" s="538"/>
      <c r="JDS84" s="538"/>
      <c r="JDT84" s="538"/>
      <c r="JDU84" s="538"/>
      <c r="JDV84" s="538"/>
      <c r="JDW84" s="538"/>
      <c r="JDX84" s="538"/>
      <c r="JDY84" s="538"/>
      <c r="JDZ84" s="538"/>
      <c r="JEA84" s="538"/>
      <c r="JEB84" s="538"/>
      <c r="JEC84" s="538"/>
      <c r="JED84" s="538"/>
      <c r="JEE84" s="538"/>
      <c r="JEF84" s="538"/>
      <c r="JEG84" s="538"/>
      <c r="JEH84" s="538"/>
      <c r="JEI84" s="538"/>
      <c r="JEJ84" s="538"/>
      <c r="JEK84" s="538"/>
      <c r="JEL84" s="538"/>
      <c r="JEM84" s="538"/>
      <c r="JEN84" s="538"/>
      <c r="JEO84" s="538"/>
      <c r="JEP84" s="538"/>
      <c r="JEQ84" s="538"/>
      <c r="JER84" s="538"/>
      <c r="JES84" s="538"/>
      <c r="JET84" s="538"/>
      <c r="JEU84" s="538"/>
      <c r="JEV84" s="538"/>
      <c r="JEW84" s="538"/>
      <c r="JEX84" s="538"/>
      <c r="JEY84" s="538"/>
      <c r="JEZ84" s="538"/>
      <c r="JFA84" s="538"/>
      <c r="JFB84" s="538"/>
      <c r="JFC84" s="538"/>
      <c r="JFD84" s="538"/>
      <c r="JFE84" s="538"/>
      <c r="JFF84" s="538"/>
      <c r="JFG84" s="538"/>
      <c r="JFH84" s="538"/>
      <c r="JFI84" s="538"/>
      <c r="JFJ84" s="538"/>
      <c r="JFK84" s="538"/>
      <c r="JFL84" s="538"/>
      <c r="JFM84" s="538"/>
      <c r="JFN84" s="538"/>
      <c r="JFO84" s="538"/>
      <c r="JFP84" s="538"/>
      <c r="JFQ84" s="538"/>
      <c r="JFR84" s="538"/>
      <c r="JFS84" s="538"/>
      <c r="JFT84" s="538"/>
      <c r="JFU84" s="538"/>
      <c r="JFV84" s="538"/>
      <c r="JFW84" s="538"/>
      <c r="JFX84" s="538"/>
      <c r="JFY84" s="538"/>
      <c r="JFZ84" s="538"/>
      <c r="JGA84" s="538"/>
      <c r="JGB84" s="538"/>
      <c r="JGC84" s="538"/>
      <c r="JGD84" s="538"/>
      <c r="JGE84" s="538"/>
      <c r="JGF84" s="538"/>
      <c r="JGG84" s="538"/>
      <c r="JGH84" s="538"/>
      <c r="JGI84" s="538"/>
      <c r="JGJ84" s="538"/>
      <c r="JGK84" s="538"/>
      <c r="JGL84" s="538"/>
      <c r="JGM84" s="538"/>
      <c r="JGN84" s="538"/>
      <c r="JGO84" s="538"/>
      <c r="JGP84" s="538"/>
      <c r="JGQ84" s="538"/>
      <c r="JGR84" s="538"/>
      <c r="JGS84" s="538"/>
      <c r="JGT84" s="538"/>
      <c r="JGU84" s="538"/>
      <c r="JGV84" s="538"/>
      <c r="JGW84" s="538"/>
      <c r="JGX84" s="538"/>
      <c r="JGY84" s="538"/>
      <c r="JGZ84" s="538"/>
      <c r="JHA84" s="538"/>
      <c r="JHB84" s="538"/>
      <c r="JHC84" s="538"/>
      <c r="JHD84" s="538"/>
      <c r="JHE84" s="538"/>
      <c r="JHF84" s="538"/>
      <c r="JHG84" s="538"/>
      <c r="JHH84" s="538"/>
      <c r="JHI84" s="538"/>
      <c r="JHJ84" s="538"/>
      <c r="JHK84" s="538"/>
      <c r="JHL84" s="538"/>
      <c r="JHM84" s="538"/>
      <c r="JHN84" s="538"/>
      <c r="JHO84" s="538"/>
      <c r="JHP84" s="538"/>
      <c r="JHQ84" s="538"/>
      <c r="JHR84" s="538"/>
      <c r="JHS84" s="538"/>
      <c r="JHT84" s="538"/>
      <c r="JHU84" s="538"/>
      <c r="JHV84" s="538"/>
      <c r="JHW84" s="538"/>
      <c r="JHX84" s="538"/>
      <c r="JHY84" s="538"/>
      <c r="JHZ84" s="538"/>
      <c r="JIA84" s="538"/>
      <c r="JIB84" s="538"/>
      <c r="JIC84" s="538"/>
      <c r="JID84" s="538"/>
      <c r="JIE84" s="538"/>
      <c r="JIF84" s="538"/>
      <c r="JIG84" s="538"/>
      <c r="JIH84" s="538"/>
      <c r="JII84" s="538"/>
      <c r="JIJ84" s="538"/>
      <c r="JIK84" s="538"/>
      <c r="JIL84" s="538"/>
      <c r="JIM84" s="538"/>
      <c r="JIN84" s="538"/>
      <c r="JIO84" s="538"/>
      <c r="JIP84" s="538"/>
      <c r="JIQ84" s="538"/>
      <c r="JIR84" s="538"/>
      <c r="JIS84" s="538"/>
      <c r="JIT84" s="538"/>
      <c r="JIU84" s="538"/>
      <c r="JIV84" s="538"/>
      <c r="JIW84" s="538"/>
      <c r="JIX84" s="538"/>
      <c r="JIY84" s="538"/>
      <c r="JIZ84" s="538"/>
      <c r="JJA84" s="538"/>
      <c r="JJB84" s="538"/>
      <c r="JJC84" s="538"/>
      <c r="JJD84" s="538"/>
      <c r="JJE84" s="538"/>
      <c r="JJF84" s="538"/>
      <c r="JJG84" s="538"/>
      <c r="JJH84" s="538"/>
      <c r="JJI84" s="538"/>
      <c r="JJJ84" s="538"/>
      <c r="JJK84" s="538"/>
      <c r="JJL84" s="538"/>
      <c r="JJM84" s="538"/>
      <c r="JJN84" s="538"/>
      <c r="JJO84" s="538"/>
      <c r="JJP84" s="538"/>
      <c r="JJQ84" s="538"/>
      <c r="JJR84" s="538"/>
      <c r="JJS84" s="538"/>
      <c r="JJT84" s="538"/>
      <c r="JJU84" s="538"/>
      <c r="JJV84" s="538"/>
      <c r="JJW84" s="538"/>
      <c r="JJX84" s="538"/>
      <c r="JJY84" s="538"/>
      <c r="JJZ84" s="538"/>
      <c r="JKA84" s="538"/>
      <c r="JKB84" s="538"/>
      <c r="JKC84" s="538"/>
      <c r="JKD84" s="538"/>
      <c r="JKE84" s="538"/>
      <c r="JKF84" s="538"/>
      <c r="JKG84" s="538"/>
      <c r="JKH84" s="538"/>
      <c r="JKI84" s="538"/>
      <c r="JKJ84" s="538"/>
      <c r="JKK84" s="538"/>
      <c r="JKL84" s="538"/>
      <c r="JKM84" s="538"/>
      <c r="JKN84" s="538"/>
      <c r="JKO84" s="538"/>
      <c r="JKP84" s="538"/>
      <c r="JKQ84" s="538"/>
      <c r="JKR84" s="538"/>
      <c r="JKS84" s="538"/>
      <c r="JKT84" s="538"/>
      <c r="JKU84" s="538"/>
      <c r="JKV84" s="538"/>
      <c r="JKW84" s="538"/>
      <c r="JKX84" s="538"/>
      <c r="JKY84" s="538"/>
      <c r="JKZ84" s="538"/>
      <c r="JLA84" s="538"/>
      <c r="JLB84" s="538"/>
      <c r="JLC84" s="538"/>
      <c r="JLD84" s="538"/>
      <c r="JLE84" s="538"/>
      <c r="JLF84" s="538"/>
      <c r="JLG84" s="538"/>
      <c r="JLH84" s="538"/>
      <c r="JLI84" s="538"/>
      <c r="JLJ84" s="538"/>
      <c r="JLK84" s="538"/>
      <c r="JLL84" s="538"/>
      <c r="JLM84" s="538"/>
      <c r="JLN84" s="538"/>
      <c r="JLO84" s="538"/>
      <c r="JLP84" s="538"/>
      <c r="JLQ84" s="538"/>
      <c r="JLR84" s="538"/>
      <c r="JLS84" s="538"/>
      <c r="JLT84" s="538"/>
      <c r="JLU84" s="538"/>
      <c r="JLV84" s="538"/>
      <c r="JLW84" s="538"/>
      <c r="JLX84" s="538"/>
      <c r="JLY84" s="538"/>
      <c r="JLZ84" s="538"/>
      <c r="JMA84" s="538"/>
      <c r="JMB84" s="538"/>
      <c r="JMC84" s="538"/>
      <c r="JMD84" s="538"/>
      <c r="JME84" s="538"/>
      <c r="JMF84" s="538"/>
      <c r="JMG84" s="538"/>
      <c r="JMH84" s="538"/>
      <c r="JMI84" s="538"/>
      <c r="JMJ84" s="538"/>
      <c r="JMK84" s="538"/>
      <c r="JML84" s="538"/>
      <c r="JMM84" s="538"/>
      <c r="JMN84" s="538"/>
      <c r="JMO84" s="538"/>
      <c r="JMP84" s="538"/>
      <c r="JMQ84" s="538"/>
      <c r="JMR84" s="538"/>
      <c r="JMS84" s="538"/>
      <c r="JMT84" s="538"/>
      <c r="JMU84" s="538"/>
      <c r="JMV84" s="538"/>
      <c r="JMW84" s="538"/>
      <c r="JMX84" s="538"/>
      <c r="JMY84" s="538"/>
      <c r="JMZ84" s="538"/>
      <c r="JNA84" s="538"/>
      <c r="JNB84" s="538"/>
      <c r="JNC84" s="538"/>
      <c r="JND84" s="538"/>
      <c r="JNE84" s="538"/>
      <c r="JNF84" s="538"/>
      <c r="JNG84" s="538"/>
      <c r="JNH84" s="538"/>
      <c r="JNI84" s="538"/>
      <c r="JNJ84" s="538"/>
      <c r="JNK84" s="538"/>
      <c r="JNL84" s="538"/>
      <c r="JNM84" s="538"/>
      <c r="JNN84" s="538"/>
      <c r="JNO84" s="538"/>
      <c r="JNP84" s="538"/>
      <c r="JNQ84" s="538"/>
      <c r="JNR84" s="538"/>
      <c r="JNS84" s="538"/>
      <c r="JNT84" s="538"/>
      <c r="JNU84" s="538"/>
      <c r="JNV84" s="538"/>
      <c r="JNW84" s="538"/>
      <c r="JNX84" s="538"/>
      <c r="JNY84" s="538"/>
      <c r="JNZ84" s="538"/>
      <c r="JOA84" s="538"/>
      <c r="JOB84" s="538"/>
      <c r="JOC84" s="538"/>
      <c r="JOD84" s="538"/>
      <c r="JOE84" s="538"/>
      <c r="JOF84" s="538"/>
      <c r="JOG84" s="538"/>
      <c r="JOH84" s="538"/>
      <c r="JOI84" s="538"/>
      <c r="JOJ84" s="538"/>
      <c r="JOK84" s="538"/>
      <c r="JOL84" s="538"/>
      <c r="JOM84" s="538"/>
      <c r="JON84" s="538"/>
      <c r="JOO84" s="538"/>
      <c r="JOP84" s="538"/>
      <c r="JOQ84" s="538"/>
      <c r="JOR84" s="538"/>
      <c r="JOS84" s="538"/>
      <c r="JOT84" s="538"/>
      <c r="JOU84" s="538"/>
      <c r="JOV84" s="538"/>
      <c r="JOW84" s="538"/>
      <c r="JOX84" s="538"/>
      <c r="JOY84" s="538"/>
      <c r="JOZ84" s="538"/>
      <c r="JPA84" s="538"/>
      <c r="JPB84" s="538"/>
      <c r="JPC84" s="538"/>
      <c r="JPD84" s="538"/>
      <c r="JPE84" s="538"/>
      <c r="JPF84" s="538"/>
      <c r="JPG84" s="538"/>
      <c r="JPH84" s="538"/>
      <c r="JPI84" s="538"/>
      <c r="JPJ84" s="538"/>
      <c r="JPK84" s="538"/>
      <c r="JPL84" s="538"/>
      <c r="JPM84" s="538"/>
      <c r="JPN84" s="538"/>
      <c r="JPO84" s="538"/>
      <c r="JPP84" s="538"/>
      <c r="JPQ84" s="538"/>
      <c r="JPR84" s="538"/>
      <c r="JPS84" s="538"/>
      <c r="JPT84" s="538"/>
      <c r="JPU84" s="538"/>
      <c r="JPV84" s="538"/>
      <c r="JPW84" s="538"/>
      <c r="JPX84" s="538"/>
      <c r="JPY84" s="538"/>
      <c r="JPZ84" s="538"/>
      <c r="JQA84" s="538"/>
      <c r="JQB84" s="538"/>
      <c r="JQC84" s="538"/>
      <c r="JQD84" s="538"/>
      <c r="JQE84" s="538"/>
      <c r="JQF84" s="538"/>
      <c r="JQG84" s="538"/>
      <c r="JQH84" s="538"/>
      <c r="JQI84" s="538"/>
      <c r="JQJ84" s="538"/>
      <c r="JQK84" s="538"/>
      <c r="JQL84" s="538"/>
      <c r="JQM84" s="538"/>
      <c r="JQN84" s="538"/>
      <c r="JQO84" s="538"/>
      <c r="JQP84" s="538"/>
      <c r="JQQ84" s="538"/>
      <c r="JQR84" s="538"/>
      <c r="JQS84" s="538"/>
      <c r="JQT84" s="538"/>
      <c r="JQU84" s="538"/>
      <c r="JQV84" s="538"/>
      <c r="JQW84" s="538"/>
      <c r="JQX84" s="538"/>
      <c r="JQY84" s="538"/>
      <c r="JQZ84" s="538"/>
      <c r="JRA84" s="538"/>
      <c r="JRB84" s="538"/>
      <c r="JRC84" s="538"/>
      <c r="JRD84" s="538"/>
      <c r="JRE84" s="538"/>
      <c r="JRF84" s="538"/>
      <c r="JRG84" s="538"/>
      <c r="JRH84" s="538"/>
      <c r="JRI84" s="538"/>
      <c r="JRJ84" s="538"/>
      <c r="JRK84" s="538"/>
      <c r="JRL84" s="538"/>
      <c r="JRM84" s="538"/>
      <c r="JRN84" s="538"/>
      <c r="JRO84" s="538"/>
      <c r="JRP84" s="538"/>
      <c r="JRQ84" s="538"/>
      <c r="JRR84" s="538"/>
      <c r="JRS84" s="538"/>
      <c r="JRT84" s="538"/>
      <c r="JRU84" s="538"/>
      <c r="JRV84" s="538"/>
      <c r="JRW84" s="538"/>
      <c r="JRX84" s="538"/>
      <c r="JRY84" s="538"/>
      <c r="JRZ84" s="538"/>
      <c r="JSA84" s="538"/>
      <c r="JSB84" s="538"/>
      <c r="JSC84" s="538"/>
      <c r="JSD84" s="538"/>
      <c r="JSE84" s="538"/>
      <c r="JSF84" s="538"/>
      <c r="JSG84" s="538"/>
      <c r="JSH84" s="538"/>
      <c r="JSI84" s="538"/>
      <c r="JSJ84" s="538"/>
      <c r="JSK84" s="538"/>
      <c r="JSL84" s="538"/>
      <c r="JSM84" s="538"/>
      <c r="JSN84" s="538"/>
      <c r="JSO84" s="538"/>
      <c r="JSP84" s="538"/>
      <c r="JSQ84" s="538"/>
      <c r="JSR84" s="538"/>
      <c r="JSS84" s="538"/>
      <c r="JST84" s="538"/>
      <c r="JSU84" s="538"/>
      <c r="JSV84" s="538"/>
      <c r="JSW84" s="538"/>
      <c r="JSX84" s="538"/>
      <c r="JSY84" s="538"/>
      <c r="JSZ84" s="538"/>
      <c r="JTA84" s="538"/>
      <c r="JTB84" s="538"/>
      <c r="JTC84" s="538"/>
      <c r="JTD84" s="538"/>
      <c r="JTE84" s="538"/>
      <c r="JTF84" s="538"/>
      <c r="JTG84" s="538"/>
      <c r="JTH84" s="538"/>
      <c r="JTI84" s="538"/>
      <c r="JTJ84" s="538"/>
      <c r="JTK84" s="538"/>
      <c r="JTL84" s="538"/>
      <c r="JTM84" s="538"/>
      <c r="JTN84" s="538"/>
      <c r="JTO84" s="538"/>
      <c r="JTP84" s="538"/>
      <c r="JTQ84" s="538"/>
      <c r="JTR84" s="538"/>
      <c r="JTS84" s="538"/>
      <c r="JTT84" s="538"/>
      <c r="JTU84" s="538"/>
      <c r="JTV84" s="538"/>
      <c r="JTW84" s="538"/>
      <c r="JTX84" s="538"/>
      <c r="JTY84" s="538"/>
      <c r="JTZ84" s="538"/>
      <c r="JUA84" s="538"/>
      <c r="JUB84" s="538"/>
      <c r="JUC84" s="538"/>
      <c r="JUD84" s="538"/>
      <c r="JUE84" s="538"/>
      <c r="JUF84" s="538"/>
      <c r="JUG84" s="538"/>
      <c r="JUH84" s="538"/>
      <c r="JUI84" s="538"/>
      <c r="JUJ84" s="538"/>
      <c r="JUK84" s="538"/>
      <c r="JUL84" s="538"/>
      <c r="JUM84" s="538"/>
      <c r="JUN84" s="538"/>
      <c r="JUO84" s="538"/>
      <c r="JUP84" s="538"/>
      <c r="JUQ84" s="538"/>
      <c r="JUR84" s="538"/>
      <c r="JUS84" s="538"/>
      <c r="JUT84" s="538"/>
      <c r="JUU84" s="538"/>
      <c r="JUV84" s="538"/>
      <c r="JUW84" s="538"/>
      <c r="JUX84" s="538"/>
      <c r="JUY84" s="538"/>
      <c r="JUZ84" s="538"/>
      <c r="JVA84" s="538"/>
      <c r="JVB84" s="538"/>
      <c r="JVC84" s="538"/>
      <c r="JVD84" s="538"/>
      <c r="JVE84" s="538"/>
      <c r="JVF84" s="538"/>
      <c r="JVG84" s="538"/>
      <c r="JVH84" s="538"/>
      <c r="JVI84" s="538"/>
      <c r="JVJ84" s="538"/>
      <c r="JVK84" s="538"/>
      <c r="JVL84" s="538"/>
      <c r="JVM84" s="538"/>
      <c r="JVN84" s="538"/>
      <c r="JVO84" s="538"/>
      <c r="JVP84" s="538"/>
      <c r="JVQ84" s="538"/>
      <c r="JVR84" s="538"/>
      <c r="JVS84" s="538"/>
      <c r="JVT84" s="538"/>
      <c r="JVU84" s="538"/>
      <c r="JVV84" s="538"/>
      <c r="JVW84" s="538"/>
      <c r="JVX84" s="538"/>
      <c r="JVY84" s="538"/>
      <c r="JVZ84" s="538"/>
      <c r="JWA84" s="538"/>
      <c r="JWB84" s="538"/>
      <c r="JWC84" s="538"/>
      <c r="JWD84" s="538"/>
      <c r="JWE84" s="538"/>
      <c r="JWF84" s="538"/>
      <c r="JWG84" s="538"/>
      <c r="JWH84" s="538"/>
      <c r="JWI84" s="538"/>
      <c r="JWJ84" s="538"/>
      <c r="JWK84" s="538"/>
      <c r="JWL84" s="538"/>
      <c r="JWM84" s="538"/>
      <c r="JWN84" s="538"/>
      <c r="JWO84" s="538"/>
      <c r="JWP84" s="538"/>
      <c r="JWQ84" s="538"/>
      <c r="JWR84" s="538"/>
      <c r="JWS84" s="538"/>
      <c r="JWT84" s="538"/>
      <c r="JWU84" s="538"/>
      <c r="JWV84" s="538"/>
      <c r="JWW84" s="538"/>
      <c r="JWX84" s="538"/>
      <c r="JWY84" s="538"/>
      <c r="JWZ84" s="538"/>
      <c r="JXA84" s="538"/>
      <c r="JXB84" s="538"/>
      <c r="JXC84" s="538"/>
      <c r="JXD84" s="538"/>
      <c r="JXE84" s="538"/>
      <c r="JXF84" s="538"/>
      <c r="JXG84" s="538"/>
      <c r="JXH84" s="538"/>
      <c r="JXI84" s="538"/>
      <c r="JXJ84" s="538"/>
      <c r="JXK84" s="538"/>
      <c r="JXL84" s="538"/>
      <c r="JXM84" s="538"/>
      <c r="JXN84" s="538"/>
      <c r="JXO84" s="538"/>
      <c r="JXP84" s="538"/>
      <c r="JXQ84" s="538"/>
      <c r="JXR84" s="538"/>
      <c r="JXS84" s="538"/>
      <c r="JXT84" s="538"/>
      <c r="JXU84" s="538"/>
      <c r="JXV84" s="538"/>
      <c r="JXW84" s="538"/>
      <c r="JXX84" s="538"/>
      <c r="JXY84" s="538"/>
      <c r="JXZ84" s="538"/>
      <c r="JYA84" s="538"/>
      <c r="JYB84" s="538"/>
      <c r="JYC84" s="538"/>
      <c r="JYD84" s="538"/>
      <c r="JYE84" s="538"/>
      <c r="JYF84" s="538"/>
      <c r="JYG84" s="538"/>
      <c r="JYH84" s="538"/>
      <c r="JYI84" s="538"/>
      <c r="JYJ84" s="538"/>
      <c r="JYK84" s="538"/>
      <c r="JYL84" s="538"/>
      <c r="JYM84" s="538"/>
      <c r="JYN84" s="538"/>
      <c r="JYO84" s="538"/>
      <c r="JYP84" s="538"/>
      <c r="JYQ84" s="538"/>
      <c r="JYR84" s="538"/>
      <c r="JYS84" s="538"/>
      <c r="JYT84" s="538"/>
      <c r="JYU84" s="538"/>
      <c r="JYV84" s="538"/>
      <c r="JYW84" s="538"/>
      <c r="JYX84" s="538"/>
      <c r="JYY84" s="538"/>
      <c r="JYZ84" s="538"/>
      <c r="JZA84" s="538"/>
      <c r="JZB84" s="538"/>
      <c r="JZC84" s="538"/>
      <c r="JZD84" s="538"/>
      <c r="JZE84" s="538"/>
      <c r="JZF84" s="538"/>
      <c r="JZG84" s="538"/>
      <c r="JZH84" s="538"/>
      <c r="JZI84" s="538"/>
      <c r="JZJ84" s="538"/>
      <c r="JZK84" s="538"/>
      <c r="JZL84" s="538"/>
      <c r="JZM84" s="538"/>
      <c r="JZN84" s="538"/>
      <c r="JZO84" s="538"/>
      <c r="JZP84" s="538"/>
      <c r="JZQ84" s="538"/>
      <c r="JZR84" s="538"/>
      <c r="JZS84" s="538"/>
      <c r="JZT84" s="538"/>
      <c r="JZU84" s="538"/>
      <c r="JZV84" s="538"/>
      <c r="JZW84" s="538"/>
      <c r="JZX84" s="538"/>
      <c r="JZY84" s="538"/>
      <c r="JZZ84" s="538"/>
      <c r="KAA84" s="538"/>
      <c r="KAB84" s="538"/>
      <c r="KAC84" s="538"/>
      <c r="KAD84" s="538"/>
      <c r="KAE84" s="538"/>
      <c r="KAF84" s="538"/>
      <c r="KAG84" s="538"/>
      <c r="KAH84" s="538"/>
      <c r="KAI84" s="538"/>
      <c r="KAJ84" s="538"/>
      <c r="KAK84" s="538"/>
      <c r="KAL84" s="538"/>
      <c r="KAM84" s="538"/>
      <c r="KAN84" s="538"/>
      <c r="KAO84" s="538"/>
      <c r="KAP84" s="538"/>
      <c r="KAQ84" s="538"/>
      <c r="KAR84" s="538"/>
      <c r="KAS84" s="538"/>
      <c r="KAT84" s="538"/>
      <c r="KAU84" s="538"/>
      <c r="KAV84" s="538"/>
      <c r="KAW84" s="538"/>
      <c r="KAX84" s="538"/>
      <c r="KAY84" s="538"/>
      <c r="KAZ84" s="538"/>
      <c r="KBA84" s="538"/>
      <c r="KBB84" s="538"/>
      <c r="KBC84" s="538"/>
      <c r="KBD84" s="538"/>
      <c r="KBE84" s="538"/>
      <c r="KBF84" s="538"/>
      <c r="KBG84" s="538"/>
      <c r="KBH84" s="538"/>
      <c r="KBI84" s="538"/>
      <c r="KBJ84" s="538"/>
      <c r="KBK84" s="538"/>
      <c r="KBL84" s="538"/>
      <c r="KBM84" s="538"/>
      <c r="KBN84" s="538"/>
      <c r="KBO84" s="538"/>
      <c r="KBP84" s="538"/>
      <c r="KBQ84" s="538"/>
      <c r="KBR84" s="538"/>
      <c r="KBS84" s="538"/>
      <c r="KBT84" s="538"/>
      <c r="KBU84" s="538"/>
      <c r="KBV84" s="538"/>
      <c r="KBW84" s="538"/>
      <c r="KBX84" s="538"/>
      <c r="KBY84" s="538"/>
      <c r="KBZ84" s="538"/>
      <c r="KCA84" s="538"/>
      <c r="KCB84" s="538"/>
      <c r="KCC84" s="538"/>
      <c r="KCD84" s="538"/>
      <c r="KCE84" s="538"/>
      <c r="KCF84" s="538"/>
      <c r="KCG84" s="538"/>
      <c r="KCH84" s="538"/>
      <c r="KCI84" s="538"/>
      <c r="KCJ84" s="538"/>
      <c r="KCK84" s="538"/>
      <c r="KCL84" s="538"/>
      <c r="KCM84" s="538"/>
      <c r="KCN84" s="538"/>
      <c r="KCO84" s="538"/>
      <c r="KCP84" s="538"/>
      <c r="KCQ84" s="538"/>
      <c r="KCR84" s="538"/>
      <c r="KCS84" s="538"/>
      <c r="KCT84" s="538"/>
      <c r="KCU84" s="538"/>
      <c r="KCV84" s="538"/>
      <c r="KCW84" s="538"/>
      <c r="KCX84" s="538"/>
      <c r="KCY84" s="538"/>
      <c r="KCZ84" s="538"/>
      <c r="KDA84" s="538"/>
      <c r="KDB84" s="538"/>
      <c r="KDC84" s="538"/>
      <c r="KDD84" s="538"/>
      <c r="KDE84" s="538"/>
      <c r="KDF84" s="538"/>
      <c r="KDG84" s="538"/>
      <c r="KDH84" s="538"/>
      <c r="KDI84" s="538"/>
      <c r="KDJ84" s="538"/>
      <c r="KDK84" s="538"/>
      <c r="KDL84" s="538"/>
      <c r="KDM84" s="538"/>
      <c r="KDN84" s="538"/>
      <c r="KDO84" s="538"/>
      <c r="KDP84" s="538"/>
      <c r="KDQ84" s="538"/>
      <c r="KDR84" s="538"/>
      <c r="KDS84" s="538"/>
      <c r="KDT84" s="538"/>
      <c r="KDU84" s="538"/>
      <c r="KDV84" s="538"/>
      <c r="KDW84" s="538"/>
      <c r="KDX84" s="538"/>
      <c r="KDY84" s="538"/>
      <c r="KDZ84" s="538"/>
      <c r="KEA84" s="538"/>
      <c r="KEB84" s="538"/>
      <c r="KEC84" s="538"/>
      <c r="KED84" s="538"/>
      <c r="KEE84" s="538"/>
      <c r="KEF84" s="538"/>
      <c r="KEG84" s="538"/>
      <c r="KEH84" s="538"/>
      <c r="KEI84" s="538"/>
      <c r="KEJ84" s="538"/>
      <c r="KEK84" s="538"/>
      <c r="KEL84" s="538"/>
      <c r="KEM84" s="538"/>
      <c r="KEN84" s="538"/>
      <c r="KEO84" s="538"/>
      <c r="KEP84" s="538"/>
      <c r="KEQ84" s="538"/>
      <c r="KER84" s="538"/>
      <c r="KES84" s="538"/>
      <c r="KET84" s="538"/>
      <c r="KEU84" s="538"/>
      <c r="KEV84" s="538"/>
      <c r="KEW84" s="538"/>
      <c r="KEX84" s="538"/>
      <c r="KEY84" s="538"/>
      <c r="KEZ84" s="538"/>
      <c r="KFA84" s="538"/>
      <c r="KFB84" s="538"/>
      <c r="KFC84" s="538"/>
      <c r="KFD84" s="538"/>
      <c r="KFE84" s="538"/>
      <c r="KFF84" s="538"/>
      <c r="KFG84" s="538"/>
      <c r="KFH84" s="538"/>
      <c r="KFI84" s="538"/>
      <c r="KFJ84" s="538"/>
      <c r="KFK84" s="538"/>
      <c r="KFL84" s="538"/>
      <c r="KFM84" s="538"/>
      <c r="KFN84" s="538"/>
      <c r="KFO84" s="538"/>
      <c r="KFP84" s="538"/>
      <c r="KFQ84" s="538"/>
      <c r="KFR84" s="538"/>
      <c r="KFS84" s="538"/>
      <c r="KFT84" s="538"/>
      <c r="KFU84" s="538"/>
      <c r="KFV84" s="538"/>
      <c r="KFW84" s="538"/>
      <c r="KFX84" s="538"/>
      <c r="KFY84" s="538"/>
      <c r="KFZ84" s="538"/>
      <c r="KGA84" s="538"/>
      <c r="KGB84" s="538"/>
      <c r="KGC84" s="538"/>
      <c r="KGD84" s="538"/>
      <c r="KGE84" s="538"/>
      <c r="KGF84" s="538"/>
      <c r="KGG84" s="538"/>
      <c r="KGH84" s="538"/>
      <c r="KGI84" s="538"/>
      <c r="KGJ84" s="538"/>
      <c r="KGK84" s="538"/>
      <c r="KGL84" s="538"/>
      <c r="KGM84" s="538"/>
      <c r="KGN84" s="538"/>
      <c r="KGO84" s="538"/>
      <c r="KGP84" s="538"/>
      <c r="KGQ84" s="538"/>
      <c r="KGR84" s="538"/>
      <c r="KGS84" s="538"/>
      <c r="KGT84" s="538"/>
      <c r="KGU84" s="538"/>
      <c r="KGV84" s="538"/>
      <c r="KGW84" s="538"/>
      <c r="KGX84" s="538"/>
      <c r="KGY84" s="538"/>
      <c r="KGZ84" s="538"/>
      <c r="KHA84" s="538"/>
      <c r="KHB84" s="538"/>
      <c r="KHC84" s="538"/>
      <c r="KHD84" s="538"/>
      <c r="KHE84" s="538"/>
      <c r="KHF84" s="538"/>
      <c r="KHG84" s="538"/>
      <c r="KHH84" s="538"/>
      <c r="KHI84" s="538"/>
      <c r="KHJ84" s="538"/>
      <c r="KHK84" s="538"/>
      <c r="KHL84" s="538"/>
      <c r="KHM84" s="538"/>
      <c r="KHN84" s="538"/>
      <c r="KHO84" s="538"/>
      <c r="KHP84" s="538"/>
      <c r="KHQ84" s="538"/>
      <c r="KHR84" s="538"/>
      <c r="KHS84" s="538"/>
      <c r="KHT84" s="538"/>
      <c r="KHU84" s="538"/>
      <c r="KHV84" s="538"/>
      <c r="KHW84" s="538"/>
      <c r="KHX84" s="538"/>
      <c r="KHY84" s="538"/>
      <c r="KHZ84" s="538"/>
      <c r="KIA84" s="538"/>
      <c r="KIB84" s="538"/>
      <c r="KIC84" s="538"/>
      <c r="KID84" s="538"/>
      <c r="KIE84" s="538"/>
      <c r="KIF84" s="538"/>
      <c r="KIG84" s="538"/>
      <c r="KIH84" s="538"/>
      <c r="KII84" s="538"/>
      <c r="KIJ84" s="538"/>
      <c r="KIK84" s="538"/>
      <c r="KIL84" s="538"/>
      <c r="KIM84" s="538"/>
      <c r="KIN84" s="538"/>
      <c r="KIO84" s="538"/>
      <c r="KIP84" s="538"/>
      <c r="KIQ84" s="538"/>
      <c r="KIR84" s="538"/>
      <c r="KIS84" s="538"/>
      <c r="KIT84" s="538"/>
      <c r="KIU84" s="538"/>
      <c r="KIV84" s="538"/>
      <c r="KIW84" s="538"/>
      <c r="KIX84" s="538"/>
      <c r="KIY84" s="538"/>
      <c r="KIZ84" s="538"/>
      <c r="KJA84" s="538"/>
      <c r="KJB84" s="538"/>
      <c r="KJC84" s="538"/>
      <c r="KJD84" s="538"/>
      <c r="KJE84" s="538"/>
      <c r="KJF84" s="538"/>
      <c r="KJG84" s="538"/>
      <c r="KJH84" s="538"/>
      <c r="KJI84" s="538"/>
      <c r="KJJ84" s="538"/>
      <c r="KJK84" s="538"/>
      <c r="KJL84" s="538"/>
      <c r="KJM84" s="538"/>
      <c r="KJN84" s="538"/>
      <c r="KJO84" s="538"/>
      <c r="KJP84" s="538"/>
      <c r="KJQ84" s="538"/>
      <c r="KJR84" s="538"/>
      <c r="KJS84" s="538"/>
      <c r="KJT84" s="538"/>
      <c r="KJU84" s="538"/>
      <c r="KJV84" s="538"/>
      <c r="KJW84" s="538"/>
      <c r="KJX84" s="538"/>
      <c r="KJY84" s="538"/>
      <c r="KJZ84" s="538"/>
      <c r="KKA84" s="538"/>
      <c r="KKB84" s="538"/>
      <c r="KKC84" s="538"/>
      <c r="KKD84" s="538"/>
      <c r="KKE84" s="538"/>
      <c r="KKF84" s="538"/>
      <c r="KKG84" s="538"/>
      <c r="KKH84" s="538"/>
      <c r="KKI84" s="538"/>
      <c r="KKJ84" s="538"/>
      <c r="KKK84" s="538"/>
      <c r="KKL84" s="538"/>
      <c r="KKM84" s="538"/>
      <c r="KKN84" s="538"/>
      <c r="KKO84" s="538"/>
      <c r="KKP84" s="538"/>
      <c r="KKQ84" s="538"/>
      <c r="KKR84" s="538"/>
      <c r="KKS84" s="538"/>
      <c r="KKT84" s="538"/>
      <c r="KKU84" s="538"/>
      <c r="KKV84" s="538"/>
      <c r="KKW84" s="538"/>
      <c r="KKX84" s="538"/>
      <c r="KKY84" s="538"/>
      <c r="KKZ84" s="538"/>
      <c r="KLA84" s="538"/>
      <c r="KLB84" s="538"/>
      <c r="KLC84" s="538"/>
      <c r="KLD84" s="538"/>
      <c r="KLE84" s="538"/>
      <c r="KLF84" s="538"/>
      <c r="KLG84" s="538"/>
      <c r="KLH84" s="538"/>
      <c r="KLI84" s="538"/>
      <c r="KLJ84" s="538"/>
      <c r="KLK84" s="538"/>
      <c r="KLL84" s="538"/>
      <c r="KLM84" s="538"/>
      <c r="KLN84" s="538"/>
      <c r="KLO84" s="538"/>
      <c r="KLP84" s="538"/>
      <c r="KLQ84" s="538"/>
      <c r="KLR84" s="538"/>
      <c r="KLS84" s="538"/>
      <c r="KLT84" s="538"/>
      <c r="KLU84" s="538"/>
      <c r="KLV84" s="538"/>
      <c r="KLW84" s="538"/>
      <c r="KLX84" s="538"/>
      <c r="KLY84" s="538"/>
      <c r="KLZ84" s="538"/>
      <c r="KMA84" s="538"/>
      <c r="KMB84" s="538"/>
      <c r="KMC84" s="538"/>
      <c r="KMD84" s="538"/>
      <c r="KME84" s="538"/>
      <c r="KMF84" s="538"/>
      <c r="KMG84" s="538"/>
      <c r="KMH84" s="538"/>
      <c r="KMI84" s="538"/>
      <c r="KMJ84" s="538"/>
      <c r="KMK84" s="538"/>
      <c r="KML84" s="538"/>
      <c r="KMM84" s="538"/>
      <c r="KMN84" s="538"/>
      <c r="KMO84" s="538"/>
      <c r="KMP84" s="538"/>
      <c r="KMQ84" s="538"/>
      <c r="KMR84" s="538"/>
      <c r="KMS84" s="538"/>
      <c r="KMT84" s="538"/>
      <c r="KMU84" s="538"/>
      <c r="KMV84" s="538"/>
      <c r="KMW84" s="538"/>
      <c r="KMX84" s="538"/>
      <c r="KMY84" s="538"/>
      <c r="KMZ84" s="538"/>
      <c r="KNA84" s="538"/>
      <c r="KNB84" s="538"/>
      <c r="KNC84" s="538"/>
      <c r="KND84" s="538"/>
      <c r="KNE84" s="538"/>
      <c r="KNF84" s="538"/>
      <c r="KNG84" s="538"/>
      <c r="KNH84" s="538"/>
      <c r="KNI84" s="538"/>
      <c r="KNJ84" s="538"/>
      <c r="KNK84" s="538"/>
      <c r="KNL84" s="538"/>
      <c r="KNM84" s="538"/>
      <c r="KNN84" s="538"/>
      <c r="KNO84" s="538"/>
      <c r="KNP84" s="538"/>
      <c r="KNQ84" s="538"/>
      <c r="KNR84" s="538"/>
      <c r="KNS84" s="538"/>
      <c r="KNT84" s="538"/>
      <c r="KNU84" s="538"/>
      <c r="KNV84" s="538"/>
      <c r="KNW84" s="538"/>
      <c r="KNX84" s="538"/>
      <c r="KNY84" s="538"/>
      <c r="KNZ84" s="538"/>
      <c r="KOA84" s="538"/>
      <c r="KOB84" s="538"/>
      <c r="KOC84" s="538"/>
      <c r="KOD84" s="538"/>
      <c r="KOE84" s="538"/>
      <c r="KOF84" s="538"/>
      <c r="KOG84" s="538"/>
      <c r="KOH84" s="538"/>
      <c r="KOI84" s="538"/>
      <c r="KOJ84" s="538"/>
      <c r="KOK84" s="538"/>
      <c r="KOL84" s="538"/>
      <c r="KOM84" s="538"/>
      <c r="KON84" s="538"/>
      <c r="KOO84" s="538"/>
      <c r="KOP84" s="538"/>
      <c r="KOQ84" s="538"/>
      <c r="KOR84" s="538"/>
      <c r="KOS84" s="538"/>
      <c r="KOT84" s="538"/>
      <c r="KOU84" s="538"/>
      <c r="KOV84" s="538"/>
      <c r="KOW84" s="538"/>
      <c r="KOX84" s="538"/>
      <c r="KOY84" s="538"/>
      <c r="KOZ84" s="538"/>
      <c r="KPA84" s="538"/>
      <c r="KPB84" s="538"/>
      <c r="KPC84" s="538"/>
      <c r="KPD84" s="538"/>
      <c r="KPE84" s="538"/>
      <c r="KPF84" s="538"/>
      <c r="KPG84" s="538"/>
      <c r="KPH84" s="538"/>
      <c r="KPI84" s="538"/>
      <c r="KPJ84" s="538"/>
      <c r="KPK84" s="538"/>
      <c r="KPL84" s="538"/>
      <c r="KPM84" s="538"/>
      <c r="KPN84" s="538"/>
      <c r="KPO84" s="538"/>
      <c r="KPP84" s="538"/>
      <c r="KPQ84" s="538"/>
      <c r="KPR84" s="538"/>
      <c r="KPS84" s="538"/>
      <c r="KPT84" s="538"/>
      <c r="KPU84" s="538"/>
      <c r="KPV84" s="538"/>
      <c r="KPW84" s="538"/>
      <c r="KPX84" s="538"/>
      <c r="KPY84" s="538"/>
      <c r="KPZ84" s="538"/>
      <c r="KQA84" s="538"/>
      <c r="KQB84" s="538"/>
      <c r="KQC84" s="538"/>
      <c r="KQD84" s="538"/>
      <c r="KQE84" s="538"/>
      <c r="KQF84" s="538"/>
      <c r="KQG84" s="538"/>
      <c r="KQH84" s="538"/>
      <c r="KQI84" s="538"/>
      <c r="KQJ84" s="538"/>
      <c r="KQK84" s="538"/>
      <c r="KQL84" s="538"/>
      <c r="KQM84" s="538"/>
      <c r="KQN84" s="538"/>
      <c r="KQO84" s="538"/>
      <c r="KQP84" s="538"/>
      <c r="KQQ84" s="538"/>
      <c r="KQR84" s="538"/>
      <c r="KQS84" s="538"/>
      <c r="KQT84" s="538"/>
      <c r="KQU84" s="538"/>
      <c r="KQV84" s="538"/>
      <c r="KQW84" s="538"/>
      <c r="KQX84" s="538"/>
      <c r="KQY84" s="538"/>
      <c r="KQZ84" s="538"/>
      <c r="KRA84" s="538"/>
      <c r="KRB84" s="538"/>
      <c r="KRC84" s="538"/>
      <c r="KRD84" s="538"/>
      <c r="KRE84" s="538"/>
      <c r="KRF84" s="538"/>
      <c r="KRG84" s="538"/>
      <c r="KRH84" s="538"/>
      <c r="KRI84" s="538"/>
      <c r="KRJ84" s="538"/>
      <c r="KRK84" s="538"/>
      <c r="KRL84" s="538"/>
      <c r="KRM84" s="538"/>
      <c r="KRN84" s="538"/>
      <c r="KRO84" s="538"/>
      <c r="KRP84" s="538"/>
      <c r="KRQ84" s="538"/>
      <c r="KRR84" s="538"/>
      <c r="KRS84" s="538"/>
      <c r="KRT84" s="538"/>
      <c r="KRU84" s="538"/>
      <c r="KRV84" s="538"/>
      <c r="KRW84" s="538"/>
      <c r="KRX84" s="538"/>
      <c r="KRY84" s="538"/>
      <c r="KRZ84" s="538"/>
      <c r="KSA84" s="538"/>
      <c r="KSB84" s="538"/>
      <c r="KSC84" s="538"/>
      <c r="KSD84" s="538"/>
      <c r="KSE84" s="538"/>
      <c r="KSF84" s="538"/>
      <c r="KSG84" s="538"/>
      <c r="KSH84" s="538"/>
      <c r="KSI84" s="538"/>
      <c r="KSJ84" s="538"/>
      <c r="KSK84" s="538"/>
      <c r="KSL84" s="538"/>
      <c r="KSM84" s="538"/>
      <c r="KSN84" s="538"/>
      <c r="KSO84" s="538"/>
      <c r="KSP84" s="538"/>
      <c r="KSQ84" s="538"/>
      <c r="KSR84" s="538"/>
      <c r="KSS84" s="538"/>
      <c r="KST84" s="538"/>
      <c r="KSU84" s="538"/>
      <c r="KSV84" s="538"/>
      <c r="KSW84" s="538"/>
      <c r="KSX84" s="538"/>
      <c r="KSY84" s="538"/>
      <c r="KSZ84" s="538"/>
      <c r="KTA84" s="538"/>
      <c r="KTB84" s="538"/>
      <c r="KTC84" s="538"/>
      <c r="KTD84" s="538"/>
      <c r="KTE84" s="538"/>
      <c r="KTF84" s="538"/>
      <c r="KTG84" s="538"/>
      <c r="KTH84" s="538"/>
      <c r="KTI84" s="538"/>
      <c r="KTJ84" s="538"/>
      <c r="KTK84" s="538"/>
      <c r="KTL84" s="538"/>
      <c r="KTM84" s="538"/>
      <c r="KTN84" s="538"/>
      <c r="KTO84" s="538"/>
      <c r="KTP84" s="538"/>
      <c r="KTQ84" s="538"/>
      <c r="KTR84" s="538"/>
      <c r="KTS84" s="538"/>
      <c r="KTT84" s="538"/>
      <c r="KTU84" s="538"/>
      <c r="KTV84" s="538"/>
      <c r="KTW84" s="538"/>
      <c r="KTX84" s="538"/>
      <c r="KTY84" s="538"/>
      <c r="KTZ84" s="538"/>
      <c r="KUA84" s="538"/>
      <c r="KUB84" s="538"/>
      <c r="KUC84" s="538"/>
      <c r="KUD84" s="538"/>
      <c r="KUE84" s="538"/>
      <c r="KUF84" s="538"/>
      <c r="KUG84" s="538"/>
      <c r="KUH84" s="538"/>
      <c r="KUI84" s="538"/>
      <c r="KUJ84" s="538"/>
      <c r="KUK84" s="538"/>
      <c r="KUL84" s="538"/>
      <c r="KUM84" s="538"/>
      <c r="KUN84" s="538"/>
      <c r="KUO84" s="538"/>
      <c r="KUP84" s="538"/>
      <c r="KUQ84" s="538"/>
      <c r="KUR84" s="538"/>
      <c r="KUS84" s="538"/>
      <c r="KUT84" s="538"/>
      <c r="KUU84" s="538"/>
      <c r="KUV84" s="538"/>
      <c r="KUW84" s="538"/>
      <c r="KUX84" s="538"/>
      <c r="KUY84" s="538"/>
      <c r="KUZ84" s="538"/>
      <c r="KVA84" s="538"/>
      <c r="KVB84" s="538"/>
      <c r="KVC84" s="538"/>
      <c r="KVD84" s="538"/>
      <c r="KVE84" s="538"/>
      <c r="KVF84" s="538"/>
      <c r="KVG84" s="538"/>
      <c r="KVH84" s="538"/>
      <c r="KVI84" s="538"/>
      <c r="KVJ84" s="538"/>
      <c r="KVK84" s="538"/>
      <c r="KVL84" s="538"/>
      <c r="KVM84" s="538"/>
      <c r="KVN84" s="538"/>
      <c r="KVO84" s="538"/>
      <c r="KVP84" s="538"/>
      <c r="KVQ84" s="538"/>
      <c r="KVR84" s="538"/>
      <c r="KVS84" s="538"/>
      <c r="KVT84" s="538"/>
      <c r="KVU84" s="538"/>
      <c r="KVV84" s="538"/>
      <c r="KVW84" s="538"/>
      <c r="KVX84" s="538"/>
      <c r="KVY84" s="538"/>
      <c r="KVZ84" s="538"/>
      <c r="KWA84" s="538"/>
      <c r="KWB84" s="538"/>
      <c r="KWC84" s="538"/>
      <c r="KWD84" s="538"/>
      <c r="KWE84" s="538"/>
      <c r="KWF84" s="538"/>
      <c r="KWG84" s="538"/>
      <c r="KWH84" s="538"/>
      <c r="KWI84" s="538"/>
      <c r="KWJ84" s="538"/>
      <c r="KWK84" s="538"/>
      <c r="KWL84" s="538"/>
      <c r="KWM84" s="538"/>
      <c r="KWN84" s="538"/>
      <c r="KWO84" s="538"/>
      <c r="KWP84" s="538"/>
      <c r="KWQ84" s="538"/>
      <c r="KWR84" s="538"/>
      <c r="KWS84" s="538"/>
      <c r="KWT84" s="538"/>
      <c r="KWU84" s="538"/>
      <c r="KWV84" s="538"/>
      <c r="KWW84" s="538"/>
      <c r="KWX84" s="538"/>
      <c r="KWY84" s="538"/>
      <c r="KWZ84" s="538"/>
      <c r="KXA84" s="538"/>
      <c r="KXB84" s="538"/>
      <c r="KXC84" s="538"/>
      <c r="KXD84" s="538"/>
      <c r="KXE84" s="538"/>
      <c r="KXF84" s="538"/>
      <c r="KXG84" s="538"/>
      <c r="KXH84" s="538"/>
      <c r="KXI84" s="538"/>
      <c r="KXJ84" s="538"/>
      <c r="KXK84" s="538"/>
      <c r="KXL84" s="538"/>
      <c r="KXM84" s="538"/>
      <c r="KXN84" s="538"/>
      <c r="KXO84" s="538"/>
      <c r="KXP84" s="538"/>
      <c r="KXQ84" s="538"/>
      <c r="KXR84" s="538"/>
      <c r="KXS84" s="538"/>
      <c r="KXT84" s="538"/>
      <c r="KXU84" s="538"/>
      <c r="KXV84" s="538"/>
      <c r="KXW84" s="538"/>
      <c r="KXX84" s="538"/>
      <c r="KXY84" s="538"/>
      <c r="KXZ84" s="538"/>
      <c r="KYA84" s="538"/>
      <c r="KYB84" s="538"/>
      <c r="KYC84" s="538"/>
      <c r="KYD84" s="538"/>
      <c r="KYE84" s="538"/>
      <c r="KYF84" s="538"/>
      <c r="KYG84" s="538"/>
      <c r="KYH84" s="538"/>
      <c r="KYI84" s="538"/>
      <c r="KYJ84" s="538"/>
      <c r="KYK84" s="538"/>
      <c r="KYL84" s="538"/>
      <c r="KYM84" s="538"/>
      <c r="KYN84" s="538"/>
      <c r="KYO84" s="538"/>
      <c r="KYP84" s="538"/>
      <c r="KYQ84" s="538"/>
      <c r="KYR84" s="538"/>
      <c r="KYS84" s="538"/>
      <c r="KYT84" s="538"/>
      <c r="KYU84" s="538"/>
      <c r="KYV84" s="538"/>
      <c r="KYW84" s="538"/>
      <c r="KYX84" s="538"/>
      <c r="KYY84" s="538"/>
      <c r="KYZ84" s="538"/>
      <c r="KZA84" s="538"/>
      <c r="KZB84" s="538"/>
      <c r="KZC84" s="538"/>
      <c r="KZD84" s="538"/>
      <c r="KZE84" s="538"/>
      <c r="KZF84" s="538"/>
      <c r="KZG84" s="538"/>
      <c r="KZH84" s="538"/>
      <c r="KZI84" s="538"/>
      <c r="KZJ84" s="538"/>
      <c r="KZK84" s="538"/>
      <c r="KZL84" s="538"/>
      <c r="KZM84" s="538"/>
      <c r="KZN84" s="538"/>
      <c r="KZO84" s="538"/>
      <c r="KZP84" s="538"/>
      <c r="KZQ84" s="538"/>
      <c r="KZR84" s="538"/>
      <c r="KZS84" s="538"/>
      <c r="KZT84" s="538"/>
      <c r="KZU84" s="538"/>
      <c r="KZV84" s="538"/>
      <c r="KZW84" s="538"/>
      <c r="KZX84" s="538"/>
      <c r="KZY84" s="538"/>
      <c r="KZZ84" s="538"/>
      <c r="LAA84" s="538"/>
      <c r="LAB84" s="538"/>
      <c r="LAC84" s="538"/>
      <c r="LAD84" s="538"/>
      <c r="LAE84" s="538"/>
      <c r="LAF84" s="538"/>
      <c r="LAG84" s="538"/>
      <c r="LAH84" s="538"/>
      <c r="LAI84" s="538"/>
      <c r="LAJ84" s="538"/>
      <c r="LAK84" s="538"/>
      <c r="LAL84" s="538"/>
      <c r="LAM84" s="538"/>
      <c r="LAN84" s="538"/>
      <c r="LAO84" s="538"/>
      <c r="LAP84" s="538"/>
      <c r="LAQ84" s="538"/>
      <c r="LAR84" s="538"/>
      <c r="LAS84" s="538"/>
      <c r="LAT84" s="538"/>
      <c r="LAU84" s="538"/>
      <c r="LAV84" s="538"/>
      <c r="LAW84" s="538"/>
      <c r="LAX84" s="538"/>
      <c r="LAY84" s="538"/>
      <c r="LAZ84" s="538"/>
      <c r="LBA84" s="538"/>
      <c r="LBB84" s="538"/>
      <c r="LBC84" s="538"/>
      <c r="LBD84" s="538"/>
      <c r="LBE84" s="538"/>
      <c r="LBF84" s="538"/>
      <c r="LBG84" s="538"/>
      <c r="LBH84" s="538"/>
      <c r="LBI84" s="538"/>
      <c r="LBJ84" s="538"/>
      <c r="LBK84" s="538"/>
      <c r="LBL84" s="538"/>
      <c r="LBM84" s="538"/>
      <c r="LBN84" s="538"/>
      <c r="LBO84" s="538"/>
      <c r="LBP84" s="538"/>
      <c r="LBQ84" s="538"/>
      <c r="LBR84" s="538"/>
      <c r="LBS84" s="538"/>
      <c r="LBT84" s="538"/>
      <c r="LBU84" s="538"/>
      <c r="LBV84" s="538"/>
      <c r="LBW84" s="538"/>
      <c r="LBX84" s="538"/>
      <c r="LBY84" s="538"/>
      <c r="LBZ84" s="538"/>
      <c r="LCA84" s="538"/>
      <c r="LCB84" s="538"/>
      <c r="LCC84" s="538"/>
      <c r="LCD84" s="538"/>
      <c r="LCE84" s="538"/>
      <c r="LCF84" s="538"/>
      <c r="LCG84" s="538"/>
      <c r="LCH84" s="538"/>
      <c r="LCI84" s="538"/>
      <c r="LCJ84" s="538"/>
      <c r="LCK84" s="538"/>
      <c r="LCL84" s="538"/>
      <c r="LCM84" s="538"/>
      <c r="LCN84" s="538"/>
      <c r="LCO84" s="538"/>
      <c r="LCP84" s="538"/>
      <c r="LCQ84" s="538"/>
      <c r="LCR84" s="538"/>
      <c r="LCS84" s="538"/>
      <c r="LCT84" s="538"/>
      <c r="LCU84" s="538"/>
      <c r="LCV84" s="538"/>
      <c r="LCW84" s="538"/>
      <c r="LCX84" s="538"/>
      <c r="LCY84" s="538"/>
      <c r="LCZ84" s="538"/>
      <c r="LDA84" s="538"/>
      <c r="LDB84" s="538"/>
      <c r="LDC84" s="538"/>
      <c r="LDD84" s="538"/>
      <c r="LDE84" s="538"/>
      <c r="LDF84" s="538"/>
      <c r="LDG84" s="538"/>
      <c r="LDH84" s="538"/>
      <c r="LDI84" s="538"/>
      <c r="LDJ84" s="538"/>
      <c r="LDK84" s="538"/>
      <c r="LDL84" s="538"/>
      <c r="LDM84" s="538"/>
      <c r="LDN84" s="538"/>
      <c r="LDO84" s="538"/>
      <c r="LDP84" s="538"/>
      <c r="LDQ84" s="538"/>
      <c r="LDR84" s="538"/>
      <c r="LDS84" s="538"/>
      <c r="LDT84" s="538"/>
      <c r="LDU84" s="538"/>
      <c r="LDV84" s="538"/>
      <c r="LDW84" s="538"/>
      <c r="LDX84" s="538"/>
      <c r="LDY84" s="538"/>
      <c r="LDZ84" s="538"/>
      <c r="LEA84" s="538"/>
      <c r="LEB84" s="538"/>
      <c r="LEC84" s="538"/>
      <c r="LED84" s="538"/>
      <c r="LEE84" s="538"/>
      <c r="LEF84" s="538"/>
      <c r="LEG84" s="538"/>
      <c r="LEH84" s="538"/>
      <c r="LEI84" s="538"/>
      <c r="LEJ84" s="538"/>
      <c r="LEK84" s="538"/>
      <c r="LEL84" s="538"/>
      <c r="LEM84" s="538"/>
      <c r="LEN84" s="538"/>
      <c r="LEO84" s="538"/>
      <c r="LEP84" s="538"/>
      <c r="LEQ84" s="538"/>
      <c r="LER84" s="538"/>
      <c r="LES84" s="538"/>
      <c r="LET84" s="538"/>
      <c r="LEU84" s="538"/>
      <c r="LEV84" s="538"/>
      <c r="LEW84" s="538"/>
      <c r="LEX84" s="538"/>
      <c r="LEY84" s="538"/>
      <c r="LEZ84" s="538"/>
      <c r="LFA84" s="538"/>
      <c r="LFB84" s="538"/>
      <c r="LFC84" s="538"/>
      <c r="LFD84" s="538"/>
      <c r="LFE84" s="538"/>
      <c r="LFF84" s="538"/>
      <c r="LFG84" s="538"/>
      <c r="LFH84" s="538"/>
      <c r="LFI84" s="538"/>
      <c r="LFJ84" s="538"/>
      <c r="LFK84" s="538"/>
      <c r="LFL84" s="538"/>
      <c r="LFM84" s="538"/>
      <c r="LFN84" s="538"/>
      <c r="LFO84" s="538"/>
      <c r="LFP84" s="538"/>
      <c r="LFQ84" s="538"/>
      <c r="LFR84" s="538"/>
      <c r="LFS84" s="538"/>
      <c r="LFT84" s="538"/>
      <c r="LFU84" s="538"/>
      <c r="LFV84" s="538"/>
      <c r="LFW84" s="538"/>
      <c r="LFX84" s="538"/>
      <c r="LFY84" s="538"/>
      <c r="LFZ84" s="538"/>
      <c r="LGA84" s="538"/>
      <c r="LGB84" s="538"/>
      <c r="LGC84" s="538"/>
      <c r="LGD84" s="538"/>
      <c r="LGE84" s="538"/>
      <c r="LGF84" s="538"/>
      <c r="LGG84" s="538"/>
      <c r="LGH84" s="538"/>
      <c r="LGI84" s="538"/>
      <c r="LGJ84" s="538"/>
      <c r="LGK84" s="538"/>
      <c r="LGL84" s="538"/>
      <c r="LGM84" s="538"/>
      <c r="LGN84" s="538"/>
      <c r="LGO84" s="538"/>
      <c r="LGP84" s="538"/>
      <c r="LGQ84" s="538"/>
      <c r="LGR84" s="538"/>
      <c r="LGS84" s="538"/>
      <c r="LGT84" s="538"/>
      <c r="LGU84" s="538"/>
      <c r="LGV84" s="538"/>
      <c r="LGW84" s="538"/>
      <c r="LGX84" s="538"/>
      <c r="LGY84" s="538"/>
      <c r="LGZ84" s="538"/>
      <c r="LHA84" s="538"/>
      <c r="LHB84" s="538"/>
      <c r="LHC84" s="538"/>
      <c r="LHD84" s="538"/>
      <c r="LHE84" s="538"/>
      <c r="LHF84" s="538"/>
      <c r="LHG84" s="538"/>
      <c r="LHH84" s="538"/>
      <c r="LHI84" s="538"/>
      <c r="LHJ84" s="538"/>
      <c r="LHK84" s="538"/>
      <c r="LHL84" s="538"/>
      <c r="LHM84" s="538"/>
      <c r="LHN84" s="538"/>
      <c r="LHO84" s="538"/>
      <c r="LHP84" s="538"/>
      <c r="LHQ84" s="538"/>
      <c r="LHR84" s="538"/>
      <c r="LHS84" s="538"/>
      <c r="LHT84" s="538"/>
      <c r="LHU84" s="538"/>
      <c r="LHV84" s="538"/>
      <c r="LHW84" s="538"/>
      <c r="LHX84" s="538"/>
      <c r="LHY84" s="538"/>
      <c r="LHZ84" s="538"/>
      <c r="LIA84" s="538"/>
      <c r="LIB84" s="538"/>
      <c r="LIC84" s="538"/>
      <c r="LID84" s="538"/>
      <c r="LIE84" s="538"/>
      <c r="LIF84" s="538"/>
      <c r="LIG84" s="538"/>
      <c r="LIH84" s="538"/>
      <c r="LII84" s="538"/>
      <c r="LIJ84" s="538"/>
      <c r="LIK84" s="538"/>
      <c r="LIL84" s="538"/>
      <c r="LIM84" s="538"/>
      <c r="LIN84" s="538"/>
      <c r="LIO84" s="538"/>
      <c r="LIP84" s="538"/>
      <c r="LIQ84" s="538"/>
      <c r="LIR84" s="538"/>
      <c r="LIS84" s="538"/>
      <c r="LIT84" s="538"/>
      <c r="LIU84" s="538"/>
      <c r="LIV84" s="538"/>
      <c r="LIW84" s="538"/>
      <c r="LIX84" s="538"/>
      <c r="LIY84" s="538"/>
      <c r="LIZ84" s="538"/>
      <c r="LJA84" s="538"/>
      <c r="LJB84" s="538"/>
      <c r="LJC84" s="538"/>
      <c r="LJD84" s="538"/>
      <c r="LJE84" s="538"/>
      <c r="LJF84" s="538"/>
      <c r="LJG84" s="538"/>
      <c r="LJH84" s="538"/>
      <c r="LJI84" s="538"/>
      <c r="LJJ84" s="538"/>
      <c r="LJK84" s="538"/>
      <c r="LJL84" s="538"/>
      <c r="LJM84" s="538"/>
      <c r="LJN84" s="538"/>
      <c r="LJO84" s="538"/>
      <c r="LJP84" s="538"/>
      <c r="LJQ84" s="538"/>
      <c r="LJR84" s="538"/>
      <c r="LJS84" s="538"/>
      <c r="LJT84" s="538"/>
      <c r="LJU84" s="538"/>
      <c r="LJV84" s="538"/>
      <c r="LJW84" s="538"/>
      <c r="LJX84" s="538"/>
      <c r="LJY84" s="538"/>
      <c r="LJZ84" s="538"/>
      <c r="LKA84" s="538"/>
      <c r="LKB84" s="538"/>
      <c r="LKC84" s="538"/>
      <c r="LKD84" s="538"/>
      <c r="LKE84" s="538"/>
      <c r="LKF84" s="538"/>
      <c r="LKG84" s="538"/>
      <c r="LKH84" s="538"/>
      <c r="LKI84" s="538"/>
      <c r="LKJ84" s="538"/>
      <c r="LKK84" s="538"/>
      <c r="LKL84" s="538"/>
      <c r="LKM84" s="538"/>
      <c r="LKN84" s="538"/>
      <c r="LKO84" s="538"/>
      <c r="LKP84" s="538"/>
      <c r="LKQ84" s="538"/>
      <c r="LKR84" s="538"/>
      <c r="LKS84" s="538"/>
      <c r="LKT84" s="538"/>
      <c r="LKU84" s="538"/>
      <c r="LKV84" s="538"/>
      <c r="LKW84" s="538"/>
      <c r="LKX84" s="538"/>
      <c r="LKY84" s="538"/>
      <c r="LKZ84" s="538"/>
      <c r="LLA84" s="538"/>
      <c r="LLB84" s="538"/>
      <c r="LLC84" s="538"/>
      <c r="LLD84" s="538"/>
      <c r="LLE84" s="538"/>
      <c r="LLF84" s="538"/>
      <c r="LLG84" s="538"/>
      <c r="LLH84" s="538"/>
      <c r="LLI84" s="538"/>
      <c r="LLJ84" s="538"/>
      <c r="LLK84" s="538"/>
      <c r="LLL84" s="538"/>
      <c r="LLM84" s="538"/>
      <c r="LLN84" s="538"/>
      <c r="LLO84" s="538"/>
      <c r="LLP84" s="538"/>
      <c r="LLQ84" s="538"/>
      <c r="LLR84" s="538"/>
      <c r="LLS84" s="538"/>
      <c r="LLT84" s="538"/>
      <c r="LLU84" s="538"/>
      <c r="LLV84" s="538"/>
      <c r="LLW84" s="538"/>
      <c r="LLX84" s="538"/>
      <c r="LLY84" s="538"/>
      <c r="LLZ84" s="538"/>
      <c r="LMA84" s="538"/>
      <c r="LMB84" s="538"/>
      <c r="LMC84" s="538"/>
      <c r="LMD84" s="538"/>
      <c r="LME84" s="538"/>
      <c r="LMF84" s="538"/>
      <c r="LMG84" s="538"/>
      <c r="LMH84" s="538"/>
      <c r="LMI84" s="538"/>
      <c r="LMJ84" s="538"/>
      <c r="LMK84" s="538"/>
      <c r="LML84" s="538"/>
      <c r="LMM84" s="538"/>
      <c r="LMN84" s="538"/>
      <c r="LMO84" s="538"/>
      <c r="LMP84" s="538"/>
      <c r="LMQ84" s="538"/>
      <c r="LMR84" s="538"/>
      <c r="LMS84" s="538"/>
      <c r="LMT84" s="538"/>
      <c r="LMU84" s="538"/>
      <c r="LMV84" s="538"/>
      <c r="LMW84" s="538"/>
      <c r="LMX84" s="538"/>
      <c r="LMY84" s="538"/>
      <c r="LMZ84" s="538"/>
      <c r="LNA84" s="538"/>
      <c r="LNB84" s="538"/>
      <c r="LNC84" s="538"/>
      <c r="LND84" s="538"/>
      <c r="LNE84" s="538"/>
      <c r="LNF84" s="538"/>
      <c r="LNG84" s="538"/>
      <c r="LNH84" s="538"/>
      <c r="LNI84" s="538"/>
      <c r="LNJ84" s="538"/>
      <c r="LNK84" s="538"/>
      <c r="LNL84" s="538"/>
      <c r="LNM84" s="538"/>
      <c r="LNN84" s="538"/>
      <c r="LNO84" s="538"/>
      <c r="LNP84" s="538"/>
      <c r="LNQ84" s="538"/>
      <c r="LNR84" s="538"/>
      <c r="LNS84" s="538"/>
      <c r="LNT84" s="538"/>
      <c r="LNU84" s="538"/>
      <c r="LNV84" s="538"/>
      <c r="LNW84" s="538"/>
      <c r="LNX84" s="538"/>
      <c r="LNY84" s="538"/>
      <c r="LNZ84" s="538"/>
      <c r="LOA84" s="538"/>
      <c r="LOB84" s="538"/>
      <c r="LOC84" s="538"/>
      <c r="LOD84" s="538"/>
      <c r="LOE84" s="538"/>
      <c r="LOF84" s="538"/>
      <c r="LOG84" s="538"/>
      <c r="LOH84" s="538"/>
      <c r="LOI84" s="538"/>
      <c r="LOJ84" s="538"/>
      <c r="LOK84" s="538"/>
      <c r="LOL84" s="538"/>
      <c r="LOM84" s="538"/>
      <c r="LON84" s="538"/>
      <c r="LOO84" s="538"/>
      <c r="LOP84" s="538"/>
      <c r="LOQ84" s="538"/>
      <c r="LOR84" s="538"/>
      <c r="LOS84" s="538"/>
      <c r="LOT84" s="538"/>
      <c r="LOU84" s="538"/>
      <c r="LOV84" s="538"/>
      <c r="LOW84" s="538"/>
      <c r="LOX84" s="538"/>
      <c r="LOY84" s="538"/>
      <c r="LOZ84" s="538"/>
      <c r="LPA84" s="538"/>
      <c r="LPB84" s="538"/>
      <c r="LPC84" s="538"/>
      <c r="LPD84" s="538"/>
      <c r="LPE84" s="538"/>
      <c r="LPF84" s="538"/>
      <c r="LPG84" s="538"/>
      <c r="LPH84" s="538"/>
      <c r="LPI84" s="538"/>
      <c r="LPJ84" s="538"/>
      <c r="LPK84" s="538"/>
      <c r="LPL84" s="538"/>
      <c r="LPM84" s="538"/>
      <c r="LPN84" s="538"/>
      <c r="LPO84" s="538"/>
      <c r="LPP84" s="538"/>
      <c r="LPQ84" s="538"/>
      <c r="LPR84" s="538"/>
      <c r="LPS84" s="538"/>
      <c r="LPT84" s="538"/>
      <c r="LPU84" s="538"/>
      <c r="LPV84" s="538"/>
      <c r="LPW84" s="538"/>
      <c r="LPX84" s="538"/>
      <c r="LPY84" s="538"/>
      <c r="LPZ84" s="538"/>
      <c r="LQA84" s="538"/>
      <c r="LQB84" s="538"/>
      <c r="LQC84" s="538"/>
      <c r="LQD84" s="538"/>
      <c r="LQE84" s="538"/>
      <c r="LQF84" s="538"/>
      <c r="LQG84" s="538"/>
      <c r="LQH84" s="538"/>
      <c r="LQI84" s="538"/>
      <c r="LQJ84" s="538"/>
      <c r="LQK84" s="538"/>
      <c r="LQL84" s="538"/>
      <c r="LQM84" s="538"/>
      <c r="LQN84" s="538"/>
      <c r="LQO84" s="538"/>
      <c r="LQP84" s="538"/>
      <c r="LQQ84" s="538"/>
      <c r="LQR84" s="538"/>
      <c r="LQS84" s="538"/>
      <c r="LQT84" s="538"/>
      <c r="LQU84" s="538"/>
      <c r="LQV84" s="538"/>
      <c r="LQW84" s="538"/>
      <c r="LQX84" s="538"/>
      <c r="LQY84" s="538"/>
      <c r="LQZ84" s="538"/>
      <c r="LRA84" s="538"/>
      <c r="LRB84" s="538"/>
      <c r="LRC84" s="538"/>
      <c r="LRD84" s="538"/>
      <c r="LRE84" s="538"/>
      <c r="LRF84" s="538"/>
      <c r="LRG84" s="538"/>
      <c r="LRH84" s="538"/>
      <c r="LRI84" s="538"/>
      <c r="LRJ84" s="538"/>
      <c r="LRK84" s="538"/>
      <c r="LRL84" s="538"/>
      <c r="LRM84" s="538"/>
      <c r="LRN84" s="538"/>
      <c r="LRO84" s="538"/>
      <c r="LRP84" s="538"/>
      <c r="LRQ84" s="538"/>
      <c r="LRR84" s="538"/>
      <c r="LRS84" s="538"/>
      <c r="LRT84" s="538"/>
      <c r="LRU84" s="538"/>
      <c r="LRV84" s="538"/>
      <c r="LRW84" s="538"/>
      <c r="LRX84" s="538"/>
      <c r="LRY84" s="538"/>
      <c r="LRZ84" s="538"/>
      <c r="LSA84" s="538"/>
      <c r="LSB84" s="538"/>
      <c r="LSC84" s="538"/>
      <c r="LSD84" s="538"/>
      <c r="LSE84" s="538"/>
      <c r="LSF84" s="538"/>
      <c r="LSG84" s="538"/>
      <c r="LSH84" s="538"/>
      <c r="LSI84" s="538"/>
      <c r="LSJ84" s="538"/>
      <c r="LSK84" s="538"/>
      <c r="LSL84" s="538"/>
      <c r="LSM84" s="538"/>
      <c r="LSN84" s="538"/>
      <c r="LSO84" s="538"/>
      <c r="LSP84" s="538"/>
      <c r="LSQ84" s="538"/>
      <c r="LSR84" s="538"/>
      <c r="LSS84" s="538"/>
      <c r="LST84" s="538"/>
      <c r="LSU84" s="538"/>
      <c r="LSV84" s="538"/>
      <c r="LSW84" s="538"/>
      <c r="LSX84" s="538"/>
      <c r="LSY84" s="538"/>
      <c r="LSZ84" s="538"/>
      <c r="LTA84" s="538"/>
      <c r="LTB84" s="538"/>
      <c r="LTC84" s="538"/>
      <c r="LTD84" s="538"/>
      <c r="LTE84" s="538"/>
      <c r="LTF84" s="538"/>
      <c r="LTG84" s="538"/>
      <c r="LTH84" s="538"/>
      <c r="LTI84" s="538"/>
      <c r="LTJ84" s="538"/>
      <c r="LTK84" s="538"/>
      <c r="LTL84" s="538"/>
      <c r="LTM84" s="538"/>
      <c r="LTN84" s="538"/>
      <c r="LTO84" s="538"/>
      <c r="LTP84" s="538"/>
      <c r="LTQ84" s="538"/>
      <c r="LTR84" s="538"/>
      <c r="LTS84" s="538"/>
      <c r="LTT84" s="538"/>
      <c r="LTU84" s="538"/>
      <c r="LTV84" s="538"/>
      <c r="LTW84" s="538"/>
      <c r="LTX84" s="538"/>
      <c r="LTY84" s="538"/>
      <c r="LTZ84" s="538"/>
      <c r="LUA84" s="538"/>
      <c r="LUB84" s="538"/>
      <c r="LUC84" s="538"/>
      <c r="LUD84" s="538"/>
      <c r="LUE84" s="538"/>
      <c r="LUF84" s="538"/>
      <c r="LUG84" s="538"/>
      <c r="LUH84" s="538"/>
      <c r="LUI84" s="538"/>
      <c r="LUJ84" s="538"/>
      <c r="LUK84" s="538"/>
      <c r="LUL84" s="538"/>
      <c r="LUM84" s="538"/>
      <c r="LUN84" s="538"/>
      <c r="LUO84" s="538"/>
      <c r="LUP84" s="538"/>
      <c r="LUQ84" s="538"/>
      <c r="LUR84" s="538"/>
      <c r="LUS84" s="538"/>
      <c r="LUT84" s="538"/>
      <c r="LUU84" s="538"/>
      <c r="LUV84" s="538"/>
      <c r="LUW84" s="538"/>
      <c r="LUX84" s="538"/>
      <c r="LUY84" s="538"/>
      <c r="LUZ84" s="538"/>
      <c r="LVA84" s="538"/>
      <c r="LVB84" s="538"/>
      <c r="LVC84" s="538"/>
      <c r="LVD84" s="538"/>
      <c r="LVE84" s="538"/>
      <c r="LVF84" s="538"/>
      <c r="LVG84" s="538"/>
      <c r="LVH84" s="538"/>
      <c r="LVI84" s="538"/>
      <c r="LVJ84" s="538"/>
      <c r="LVK84" s="538"/>
      <c r="LVL84" s="538"/>
      <c r="LVM84" s="538"/>
      <c r="LVN84" s="538"/>
      <c r="LVO84" s="538"/>
      <c r="LVP84" s="538"/>
      <c r="LVQ84" s="538"/>
      <c r="LVR84" s="538"/>
      <c r="LVS84" s="538"/>
      <c r="LVT84" s="538"/>
      <c r="LVU84" s="538"/>
      <c r="LVV84" s="538"/>
      <c r="LVW84" s="538"/>
      <c r="LVX84" s="538"/>
      <c r="LVY84" s="538"/>
      <c r="LVZ84" s="538"/>
      <c r="LWA84" s="538"/>
      <c r="LWB84" s="538"/>
      <c r="LWC84" s="538"/>
      <c r="LWD84" s="538"/>
      <c r="LWE84" s="538"/>
      <c r="LWF84" s="538"/>
      <c r="LWG84" s="538"/>
      <c r="LWH84" s="538"/>
      <c r="LWI84" s="538"/>
      <c r="LWJ84" s="538"/>
      <c r="LWK84" s="538"/>
      <c r="LWL84" s="538"/>
      <c r="LWM84" s="538"/>
      <c r="LWN84" s="538"/>
      <c r="LWO84" s="538"/>
      <c r="LWP84" s="538"/>
      <c r="LWQ84" s="538"/>
      <c r="LWR84" s="538"/>
      <c r="LWS84" s="538"/>
      <c r="LWT84" s="538"/>
      <c r="LWU84" s="538"/>
      <c r="LWV84" s="538"/>
      <c r="LWW84" s="538"/>
      <c r="LWX84" s="538"/>
      <c r="LWY84" s="538"/>
      <c r="LWZ84" s="538"/>
      <c r="LXA84" s="538"/>
      <c r="LXB84" s="538"/>
      <c r="LXC84" s="538"/>
      <c r="LXD84" s="538"/>
      <c r="LXE84" s="538"/>
      <c r="LXF84" s="538"/>
      <c r="LXG84" s="538"/>
      <c r="LXH84" s="538"/>
      <c r="LXI84" s="538"/>
      <c r="LXJ84" s="538"/>
      <c r="LXK84" s="538"/>
      <c r="LXL84" s="538"/>
      <c r="LXM84" s="538"/>
      <c r="LXN84" s="538"/>
      <c r="LXO84" s="538"/>
      <c r="LXP84" s="538"/>
      <c r="LXQ84" s="538"/>
      <c r="LXR84" s="538"/>
      <c r="LXS84" s="538"/>
      <c r="LXT84" s="538"/>
      <c r="LXU84" s="538"/>
      <c r="LXV84" s="538"/>
      <c r="LXW84" s="538"/>
      <c r="LXX84" s="538"/>
      <c r="LXY84" s="538"/>
      <c r="LXZ84" s="538"/>
      <c r="LYA84" s="538"/>
      <c r="LYB84" s="538"/>
      <c r="LYC84" s="538"/>
      <c r="LYD84" s="538"/>
      <c r="LYE84" s="538"/>
      <c r="LYF84" s="538"/>
      <c r="LYG84" s="538"/>
      <c r="LYH84" s="538"/>
      <c r="LYI84" s="538"/>
      <c r="LYJ84" s="538"/>
      <c r="LYK84" s="538"/>
      <c r="LYL84" s="538"/>
      <c r="LYM84" s="538"/>
      <c r="LYN84" s="538"/>
      <c r="LYO84" s="538"/>
      <c r="LYP84" s="538"/>
      <c r="LYQ84" s="538"/>
      <c r="LYR84" s="538"/>
      <c r="LYS84" s="538"/>
      <c r="LYT84" s="538"/>
      <c r="LYU84" s="538"/>
      <c r="LYV84" s="538"/>
      <c r="LYW84" s="538"/>
      <c r="LYX84" s="538"/>
      <c r="LYY84" s="538"/>
      <c r="LYZ84" s="538"/>
      <c r="LZA84" s="538"/>
      <c r="LZB84" s="538"/>
      <c r="LZC84" s="538"/>
      <c r="LZD84" s="538"/>
      <c r="LZE84" s="538"/>
      <c r="LZF84" s="538"/>
      <c r="LZG84" s="538"/>
      <c r="LZH84" s="538"/>
      <c r="LZI84" s="538"/>
      <c r="LZJ84" s="538"/>
      <c r="LZK84" s="538"/>
      <c r="LZL84" s="538"/>
      <c r="LZM84" s="538"/>
      <c r="LZN84" s="538"/>
      <c r="LZO84" s="538"/>
      <c r="LZP84" s="538"/>
      <c r="LZQ84" s="538"/>
      <c r="LZR84" s="538"/>
      <c r="LZS84" s="538"/>
      <c r="LZT84" s="538"/>
      <c r="LZU84" s="538"/>
      <c r="LZV84" s="538"/>
      <c r="LZW84" s="538"/>
      <c r="LZX84" s="538"/>
      <c r="LZY84" s="538"/>
      <c r="LZZ84" s="538"/>
      <c r="MAA84" s="538"/>
      <c r="MAB84" s="538"/>
      <c r="MAC84" s="538"/>
      <c r="MAD84" s="538"/>
      <c r="MAE84" s="538"/>
      <c r="MAF84" s="538"/>
      <c r="MAG84" s="538"/>
      <c r="MAH84" s="538"/>
      <c r="MAI84" s="538"/>
      <c r="MAJ84" s="538"/>
      <c r="MAK84" s="538"/>
      <c r="MAL84" s="538"/>
      <c r="MAM84" s="538"/>
      <c r="MAN84" s="538"/>
      <c r="MAO84" s="538"/>
      <c r="MAP84" s="538"/>
      <c r="MAQ84" s="538"/>
      <c r="MAR84" s="538"/>
      <c r="MAS84" s="538"/>
      <c r="MAT84" s="538"/>
      <c r="MAU84" s="538"/>
      <c r="MAV84" s="538"/>
      <c r="MAW84" s="538"/>
      <c r="MAX84" s="538"/>
      <c r="MAY84" s="538"/>
      <c r="MAZ84" s="538"/>
      <c r="MBA84" s="538"/>
      <c r="MBB84" s="538"/>
      <c r="MBC84" s="538"/>
      <c r="MBD84" s="538"/>
      <c r="MBE84" s="538"/>
      <c r="MBF84" s="538"/>
      <c r="MBG84" s="538"/>
      <c r="MBH84" s="538"/>
      <c r="MBI84" s="538"/>
      <c r="MBJ84" s="538"/>
      <c r="MBK84" s="538"/>
      <c r="MBL84" s="538"/>
      <c r="MBM84" s="538"/>
      <c r="MBN84" s="538"/>
      <c r="MBO84" s="538"/>
      <c r="MBP84" s="538"/>
      <c r="MBQ84" s="538"/>
      <c r="MBR84" s="538"/>
      <c r="MBS84" s="538"/>
      <c r="MBT84" s="538"/>
      <c r="MBU84" s="538"/>
      <c r="MBV84" s="538"/>
      <c r="MBW84" s="538"/>
      <c r="MBX84" s="538"/>
      <c r="MBY84" s="538"/>
      <c r="MBZ84" s="538"/>
      <c r="MCA84" s="538"/>
      <c r="MCB84" s="538"/>
      <c r="MCC84" s="538"/>
      <c r="MCD84" s="538"/>
      <c r="MCE84" s="538"/>
      <c r="MCF84" s="538"/>
      <c r="MCG84" s="538"/>
      <c r="MCH84" s="538"/>
      <c r="MCI84" s="538"/>
      <c r="MCJ84" s="538"/>
      <c r="MCK84" s="538"/>
      <c r="MCL84" s="538"/>
      <c r="MCM84" s="538"/>
      <c r="MCN84" s="538"/>
      <c r="MCO84" s="538"/>
      <c r="MCP84" s="538"/>
      <c r="MCQ84" s="538"/>
      <c r="MCR84" s="538"/>
      <c r="MCS84" s="538"/>
      <c r="MCT84" s="538"/>
      <c r="MCU84" s="538"/>
      <c r="MCV84" s="538"/>
      <c r="MCW84" s="538"/>
      <c r="MCX84" s="538"/>
      <c r="MCY84" s="538"/>
      <c r="MCZ84" s="538"/>
      <c r="MDA84" s="538"/>
      <c r="MDB84" s="538"/>
      <c r="MDC84" s="538"/>
      <c r="MDD84" s="538"/>
      <c r="MDE84" s="538"/>
      <c r="MDF84" s="538"/>
      <c r="MDG84" s="538"/>
      <c r="MDH84" s="538"/>
      <c r="MDI84" s="538"/>
      <c r="MDJ84" s="538"/>
      <c r="MDK84" s="538"/>
      <c r="MDL84" s="538"/>
      <c r="MDM84" s="538"/>
      <c r="MDN84" s="538"/>
      <c r="MDO84" s="538"/>
      <c r="MDP84" s="538"/>
      <c r="MDQ84" s="538"/>
      <c r="MDR84" s="538"/>
      <c r="MDS84" s="538"/>
      <c r="MDT84" s="538"/>
      <c r="MDU84" s="538"/>
      <c r="MDV84" s="538"/>
      <c r="MDW84" s="538"/>
      <c r="MDX84" s="538"/>
      <c r="MDY84" s="538"/>
      <c r="MDZ84" s="538"/>
      <c r="MEA84" s="538"/>
      <c r="MEB84" s="538"/>
      <c r="MEC84" s="538"/>
      <c r="MED84" s="538"/>
      <c r="MEE84" s="538"/>
      <c r="MEF84" s="538"/>
      <c r="MEG84" s="538"/>
      <c r="MEH84" s="538"/>
      <c r="MEI84" s="538"/>
      <c r="MEJ84" s="538"/>
      <c r="MEK84" s="538"/>
      <c r="MEL84" s="538"/>
      <c r="MEM84" s="538"/>
      <c r="MEN84" s="538"/>
      <c r="MEO84" s="538"/>
      <c r="MEP84" s="538"/>
      <c r="MEQ84" s="538"/>
      <c r="MER84" s="538"/>
      <c r="MES84" s="538"/>
      <c r="MET84" s="538"/>
      <c r="MEU84" s="538"/>
      <c r="MEV84" s="538"/>
      <c r="MEW84" s="538"/>
      <c r="MEX84" s="538"/>
      <c r="MEY84" s="538"/>
      <c r="MEZ84" s="538"/>
      <c r="MFA84" s="538"/>
      <c r="MFB84" s="538"/>
      <c r="MFC84" s="538"/>
      <c r="MFD84" s="538"/>
      <c r="MFE84" s="538"/>
      <c r="MFF84" s="538"/>
      <c r="MFG84" s="538"/>
      <c r="MFH84" s="538"/>
      <c r="MFI84" s="538"/>
      <c r="MFJ84" s="538"/>
      <c r="MFK84" s="538"/>
      <c r="MFL84" s="538"/>
      <c r="MFM84" s="538"/>
      <c r="MFN84" s="538"/>
      <c r="MFO84" s="538"/>
      <c r="MFP84" s="538"/>
      <c r="MFQ84" s="538"/>
      <c r="MFR84" s="538"/>
      <c r="MFS84" s="538"/>
      <c r="MFT84" s="538"/>
      <c r="MFU84" s="538"/>
      <c r="MFV84" s="538"/>
      <c r="MFW84" s="538"/>
      <c r="MFX84" s="538"/>
      <c r="MFY84" s="538"/>
      <c r="MFZ84" s="538"/>
      <c r="MGA84" s="538"/>
      <c r="MGB84" s="538"/>
      <c r="MGC84" s="538"/>
      <c r="MGD84" s="538"/>
      <c r="MGE84" s="538"/>
      <c r="MGF84" s="538"/>
      <c r="MGG84" s="538"/>
      <c r="MGH84" s="538"/>
      <c r="MGI84" s="538"/>
      <c r="MGJ84" s="538"/>
      <c r="MGK84" s="538"/>
      <c r="MGL84" s="538"/>
      <c r="MGM84" s="538"/>
      <c r="MGN84" s="538"/>
      <c r="MGO84" s="538"/>
      <c r="MGP84" s="538"/>
      <c r="MGQ84" s="538"/>
      <c r="MGR84" s="538"/>
      <c r="MGS84" s="538"/>
      <c r="MGT84" s="538"/>
      <c r="MGU84" s="538"/>
      <c r="MGV84" s="538"/>
      <c r="MGW84" s="538"/>
      <c r="MGX84" s="538"/>
      <c r="MGY84" s="538"/>
      <c r="MGZ84" s="538"/>
      <c r="MHA84" s="538"/>
      <c r="MHB84" s="538"/>
      <c r="MHC84" s="538"/>
      <c r="MHD84" s="538"/>
      <c r="MHE84" s="538"/>
      <c r="MHF84" s="538"/>
      <c r="MHG84" s="538"/>
      <c r="MHH84" s="538"/>
      <c r="MHI84" s="538"/>
      <c r="MHJ84" s="538"/>
      <c r="MHK84" s="538"/>
      <c r="MHL84" s="538"/>
      <c r="MHM84" s="538"/>
      <c r="MHN84" s="538"/>
      <c r="MHO84" s="538"/>
      <c r="MHP84" s="538"/>
      <c r="MHQ84" s="538"/>
      <c r="MHR84" s="538"/>
      <c r="MHS84" s="538"/>
      <c r="MHT84" s="538"/>
      <c r="MHU84" s="538"/>
      <c r="MHV84" s="538"/>
      <c r="MHW84" s="538"/>
      <c r="MHX84" s="538"/>
      <c r="MHY84" s="538"/>
      <c r="MHZ84" s="538"/>
      <c r="MIA84" s="538"/>
      <c r="MIB84" s="538"/>
      <c r="MIC84" s="538"/>
      <c r="MID84" s="538"/>
      <c r="MIE84" s="538"/>
      <c r="MIF84" s="538"/>
      <c r="MIG84" s="538"/>
      <c r="MIH84" s="538"/>
      <c r="MII84" s="538"/>
      <c r="MIJ84" s="538"/>
      <c r="MIK84" s="538"/>
      <c r="MIL84" s="538"/>
      <c r="MIM84" s="538"/>
      <c r="MIN84" s="538"/>
      <c r="MIO84" s="538"/>
      <c r="MIP84" s="538"/>
      <c r="MIQ84" s="538"/>
      <c r="MIR84" s="538"/>
      <c r="MIS84" s="538"/>
      <c r="MIT84" s="538"/>
      <c r="MIU84" s="538"/>
      <c r="MIV84" s="538"/>
      <c r="MIW84" s="538"/>
      <c r="MIX84" s="538"/>
      <c r="MIY84" s="538"/>
      <c r="MIZ84" s="538"/>
      <c r="MJA84" s="538"/>
      <c r="MJB84" s="538"/>
      <c r="MJC84" s="538"/>
      <c r="MJD84" s="538"/>
      <c r="MJE84" s="538"/>
      <c r="MJF84" s="538"/>
      <c r="MJG84" s="538"/>
      <c r="MJH84" s="538"/>
      <c r="MJI84" s="538"/>
      <c r="MJJ84" s="538"/>
      <c r="MJK84" s="538"/>
      <c r="MJL84" s="538"/>
      <c r="MJM84" s="538"/>
      <c r="MJN84" s="538"/>
      <c r="MJO84" s="538"/>
      <c r="MJP84" s="538"/>
      <c r="MJQ84" s="538"/>
      <c r="MJR84" s="538"/>
      <c r="MJS84" s="538"/>
      <c r="MJT84" s="538"/>
      <c r="MJU84" s="538"/>
      <c r="MJV84" s="538"/>
      <c r="MJW84" s="538"/>
      <c r="MJX84" s="538"/>
      <c r="MJY84" s="538"/>
      <c r="MJZ84" s="538"/>
      <c r="MKA84" s="538"/>
      <c r="MKB84" s="538"/>
      <c r="MKC84" s="538"/>
      <c r="MKD84" s="538"/>
      <c r="MKE84" s="538"/>
      <c r="MKF84" s="538"/>
      <c r="MKG84" s="538"/>
      <c r="MKH84" s="538"/>
      <c r="MKI84" s="538"/>
      <c r="MKJ84" s="538"/>
      <c r="MKK84" s="538"/>
      <c r="MKL84" s="538"/>
      <c r="MKM84" s="538"/>
      <c r="MKN84" s="538"/>
      <c r="MKO84" s="538"/>
      <c r="MKP84" s="538"/>
      <c r="MKQ84" s="538"/>
      <c r="MKR84" s="538"/>
      <c r="MKS84" s="538"/>
      <c r="MKT84" s="538"/>
      <c r="MKU84" s="538"/>
      <c r="MKV84" s="538"/>
      <c r="MKW84" s="538"/>
      <c r="MKX84" s="538"/>
      <c r="MKY84" s="538"/>
      <c r="MKZ84" s="538"/>
      <c r="MLA84" s="538"/>
      <c r="MLB84" s="538"/>
      <c r="MLC84" s="538"/>
      <c r="MLD84" s="538"/>
      <c r="MLE84" s="538"/>
      <c r="MLF84" s="538"/>
      <c r="MLG84" s="538"/>
      <c r="MLH84" s="538"/>
      <c r="MLI84" s="538"/>
      <c r="MLJ84" s="538"/>
      <c r="MLK84" s="538"/>
      <c r="MLL84" s="538"/>
      <c r="MLM84" s="538"/>
      <c r="MLN84" s="538"/>
      <c r="MLO84" s="538"/>
      <c r="MLP84" s="538"/>
      <c r="MLQ84" s="538"/>
      <c r="MLR84" s="538"/>
      <c r="MLS84" s="538"/>
      <c r="MLT84" s="538"/>
      <c r="MLU84" s="538"/>
      <c r="MLV84" s="538"/>
      <c r="MLW84" s="538"/>
      <c r="MLX84" s="538"/>
      <c r="MLY84" s="538"/>
      <c r="MLZ84" s="538"/>
      <c r="MMA84" s="538"/>
      <c r="MMB84" s="538"/>
      <c r="MMC84" s="538"/>
      <c r="MMD84" s="538"/>
      <c r="MME84" s="538"/>
      <c r="MMF84" s="538"/>
      <c r="MMG84" s="538"/>
      <c r="MMH84" s="538"/>
      <c r="MMI84" s="538"/>
      <c r="MMJ84" s="538"/>
      <c r="MMK84" s="538"/>
      <c r="MML84" s="538"/>
      <c r="MMM84" s="538"/>
      <c r="MMN84" s="538"/>
      <c r="MMO84" s="538"/>
      <c r="MMP84" s="538"/>
      <c r="MMQ84" s="538"/>
      <c r="MMR84" s="538"/>
      <c r="MMS84" s="538"/>
      <c r="MMT84" s="538"/>
      <c r="MMU84" s="538"/>
      <c r="MMV84" s="538"/>
      <c r="MMW84" s="538"/>
      <c r="MMX84" s="538"/>
      <c r="MMY84" s="538"/>
      <c r="MMZ84" s="538"/>
      <c r="MNA84" s="538"/>
      <c r="MNB84" s="538"/>
      <c r="MNC84" s="538"/>
      <c r="MND84" s="538"/>
      <c r="MNE84" s="538"/>
      <c r="MNF84" s="538"/>
      <c r="MNG84" s="538"/>
      <c r="MNH84" s="538"/>
      <c r="MNI84" s="538"/>
      <c r="MNJ84" s="538"/>
      <c r="MNK84" s="538"/>
      <c r="MNL84" s="538"/>
      <c r="MNM84" s="538"/>
      <c r="MNN84" s="538"/>
      <c r="MNO84" s="538"/>
      <c r="MNP84" s="538"/>
      <c r="MNQ84" s="538"/>
      <c r="MNR84" s="538"/>
      <c r="MNS84" s="538"/>
      <c r="MNT84" s="538"/>
      <c r="MNU84" s="538"/>
      <c r="MNV84" s="538"/>
      <c r="MNW84" s="538"/>
      <c r="MNX84" s="538"/>
      <c r="MNY84" s="538"/>
      <c r="MNZ84" s="538"/>
      <c r="MOA84" s="538"/>
      <c r="MOB84" s="538"/>
      <c r="MOC84" s="538"/>
      <c r="MOD84" s="538"/>
      <c r="MOE84" s="538"/>
      <c r="MOF84" s="538"/>
      <c r="MOG84" s="538"/>
      <c r="MOH84" s="538"/>
      <c r="MOI84" s="538"/>
      <c r="MOJ84" s="538"/>
      <c r="MOK84" s="538"/>
      <c r="MOL84" s="538"/>
      <c r="MOM84" s="538"/>
      <c r="MON84" s="538"/>
      <c r="MOO84" s="538"/>
      <c r="MOP84" s="538"/>
      <c r="MOQ84" s="538"/>
      <c r="MOR84" s="538"/>
      <c r="MOS84" s="538"/>
      <c r="MOT84" s="538"/>
      <c r="MOU84" s="538"/>
      <c r="MOV84" s="538"/>
      <c r="MOW84" s="538"/>
      <c r="MOX84" s="538"/>
      <c r="MOY84" s="538"/>
      <c r="MOZ84" s="538"/>
      <c r="MPA84" s="538"/>
      <c r="MPB84" s="538"/>
      <c r="MPC84" s="538"/>
      <c r="MPD84" s="538"/>
      <c r="MPE84" s="538"/>
      <c r="MPF84" s="538"/>
      <c r="MPG84" s="538"/>
      <c r="MPH84" s="538"/>
      <c r="MPI84" s="538"/>
      <c r="MPJ84" s="538"/>
      <c r="MPK84" s="538"/>
      <c r="MPL84" s="538"/>
      <c r="MPM84" s="538"/>
      <c r="MPN84" s="538"/>
      <c r="MPO84" s="538"/>
      <c r="MPP84" s="538"/>
      <c r="MPQ84" s="538"/>
      <c r="MPR84" s="538"/>
      <c r="MPS84" s="538"/>
      <c r="MPT84" s="538"/>
      <c r="MPU84" s="538"/>
      <c r="MPV84" s="538"/>
      <c r="MPW84" s="538"/>
      <c r="MPX84" s="538"/>
      <c r="MPY84" s="538"/>
      <c r="MPZ84" s="538"/>
      <c r="MQA84" s="538"/>
      <c r="MQB84" s="538"/>
      <c r="MQC84" s="538"/>
      <c r="MQD84" s="538"/>
      <c r="MQE84" s="538"/>
      <c r="MQF84" s="538"/>
      <c r="MQG84" s="538"/>
      <c r="MQH84" s="538"/>
      <c r="MQI84" s="538"/>
      <c r="MQJ84" s="538"/>
      <c r="MQK84" s="538"/>
      <c r="MQL84" s="538"/>
      <c r="MQM84" s="538"/>
      <c r="MQN84" s="538"/>
      <c r="MQO84" s="538"/>
      <c r="MQP84" s="538"/>
      <c r="MQQ84" s="538"/>
      <c r="MQR84" s="538"/>
      <c r="MQS84" s="538"/>
      <c r="MQT84" s="538"/>
      <c r="MQU84" s="538"/>
      <c r="MQV84" s="538"/>
      <c r="MQW84" s="538"/>
      <c r="MQX84" s="538"/>
      <c r="MQY84" s="538"/>
      <c r="MQZ84" s="538"/>
      <c r="MRA84" s="538"/>
      <c r="MRB84" s="538"/>
      <c r="MRC84" s="538"/>
      <c r="MRD84" s="538"/>
      <c r="MRE84" s="538"/>
      <c r="MRF84" s="538"/>
      <c r="MRG84" s="538"/>
      <c r="MRH84" s="538"/>
      <c r="MRI84" s="538"/>
      <c r="MRJ84" s="538"/>
      <c r="MRK84" s="538"/>
      <c r="MRL84" s="538"/>
      <c r="MRM84" s="538"/>
      <c r="MRN84" s="538"/>
      <c r="MRO84" s="538"/>
      <c r="MRP84" s="538"/>
      <c r="MRQ84" s="538"/>
      <c r="MRR84" s="538"/>
      <c r="MRS84" s="538"/>
      <c r="MRT84" s="538"/>
      <c r="MRU84" s="538"/>
      <c r="MRV84" s="538"/>
      <c r="MRW84" s="538"/>
      <c r="MRX84" s="538"/>
      <c r="MRY84" s="538"/>
      <c r="MRZ84" s="538"/>
      <c r="MSA84" s="538"/>
      <c r="MSB84" s="538"/>
      <c r="MSC84" s="538"/>
      <c r="MSD84" s="538"/>
      <c r="MSE84" s="538"/>
      <c r="MSF84" s="538"/>
      <c r="MSG84" s="538"/>
      <c r="MSH84" s="538"/>
      <c r="MSI84" s="538"/>
      <c r="MSJ84" s="538"/>
      <c r="MSK84" s="538"/>
      <c r="MSL84" s="538"/>
      <c r="MSM84" s="538"/>
      <c r="MSN84" s="538"/>
      <c r="MSO84" s="538"/>
      <c r="MSP84" s="538"/>
      <c r="MSQ84" s="538"/>
      <c r="MSR84" s="538"/>
      <c r="MSS84" s="538"/>
      <c r="MST84" s="538"/>
      <c r="MSU84" s="538"/>
      <c r="MSV84" s="538"/>
      <c r="MSW84" s="538"/>
      <c r="MSX84" s="538"/>
      <c r="MSY84" s="538"/>
      <c r="MSZ84" s="538"/>
      <c r="MTA84" s="538"/>
      <c r="MTB84" s="538"/>
      <c r="MTC84" s="538"/>
      <c r="MTD84" s="538"/>
      <c r="MTE84" s="538"/>
      <c r="MTF84" s="538"/>
      <c r="MTG84" s="538"/>
      <c r="MTH84" s="538"/>
      <c r="MTI84" s="538"/>
      <c r="MTJ84" s="538"/>
      <c r="MTK84" s="538"/>
      <c r="MTL84" s="538"/>
      <c r="MTM84" s="538"/>
      <c r="MTN84" s="538"/>
      <c r="MTO84" s="538"/>
      <c r="MTP84" s="538"/>
      <c r="MTQ84" s="538"/>
      <c r="MTR84" s="538"/>
      <c r="MTS84" s="538"/>
      <c r="MTT84" s="538"/>
      <c r="MTU84" s="538"/>
      <c r="MTV84" s="538"/>
      <c r="MTW84" s="538"/>
      <c r="MTX84" s="538"/>
      <c r="MTY84" s="538"/>
      <c r="MTZ84" s="538"/>
      <c r="MUA84" s="538"/>
      <c r="MUB84" s="538"/>
      <c r="MUC84" s="538"/>
      <c r="MUD84" s="538"/>
      <c r="MUE84" s="538"/>
      <c r="MUF84" s="538"/>
      <c r="MUG84" s="538"/>
      <c r="MUH84" s="538"/>
      <c r="MUI84" s="538"/>
      <c r="MUJ84" s="538"/>
      <c r="MUK84" s="538"/>
      <c r="MUL84" s="538"/>
      <c r="MUM84" s="538"/>
      <c r="MUN84" s="538"/>
      <c r="MUO84" s="538"/>
      <c r="MUP84" s="538"/>
      <c r="MUQ84" s="538"/>
      <c r="MUR84" s="538"/>
      <c r="MUS84" s="538"/>
      <c r="MUT84" s="538"/>
      <c r="MUU84" s="538"/>
      <c r="MUV84" s="538"/>
      <c r="MUW84" s="538"/>
      <c r="MUX84" s="538"/>
      <c r="MUY84" s="538"/>
      <c r="MUZ84" s="538"/>
      <c r="MVA84" s="538"/>
      <c r="MVB84" s="538"/>
      <c r="MVC84" s="538"/>
      <c r="MVD84" s="538"/>
      <c r="MVE84" s="538"/>
      <c r="MVF84" s="538"/>
      <c r="MVG84" s="538"/>
      <c r="MVH84" s="538"/>
      <c r="MVI84" s="538"/>
      <c r="MVJ84" s="538"/>
      <c r="MVK84" s="538"/>
      <c r="MVL84" s="538"/>
      <c r="MVM84" s="538"/>
      <c r="MVN84" s="538"/>
      <c r="MVO84" s="538"/>
      <c r="MVP84" s="538"/>
      <c r="MVQ84" s="538"/>
      <c r="MVR84" s="538"/>
      <c r="MVS84" s="538"/>
      <c r="MVT84" s="538"/>
      <c r="MVU84" s="538"/>
      <c r="MVV84" s="538"/>
      <c r="MVW84" s="538"/>
      <c r="MVX84" s="538"/>
      <c r="MVY84" s="538"/>
      <c r="MVZ84" s="538"/>
      <c r="MWA84" s="538"/>
      <c r="MWB84" s="538"/>
      <c r="MWC84" s="538"/>
      <c r="MWD84" s="538"/>
      <c r="MWE84" s="538"/>
      <c r="MWF84" s="538"/>
      <c r="MWG84" s="538"/>
      <c r="MWH84" s="538"/>
      <c r="MWI84" s="538"/>
      <c r="MWJ84" s="538"/>
      <c r="MWK84" s="538"/>
      <c r="MWL84" s="538"/>
      <c r="MWM84" s="538"/>
      <c r="MWN84" s="538"/>
      <c r="MWO84" s="538"/>
      <c r="MWP84" s="538"/>
      <c r="MWQ84" s="538"/>
      <c r="MWR84" s="538"/>
      <c r="MWS84" s="538"/>
      <c r="MWT84" s="538"/>
      <c r="MWU84" s="538"/>
      <c r="MWV84" s="538"/>
      <c r="MWW84" s="538"/>
      <c r="MWX84" s="538"/>
      <c r="MWY84" s="538"/>
      <c r="MWZ84" s="538"/>
      <c r="MXA84" s="538"/>
      <c r="MXB84" s="538"/>
      <c r="MXC84" s="538"/>
      <c r="MXD84" s="538"/>
      <c r="MXE84" s="538"/>
      <c r="MXF84" s="538"/>
      <c r="MXG84" s="538"/>
      <c r="MXH84" s="538"/>
      <c r="MXI84" s="538"/>
      <c r="MXJ84" s="538"/>
      <c r="MXK84" s="538"/>
      <c r="MXL84" s="538"/>
      <c r="MXM84" s="538"/>
      <c r="MXN84" s="538"/>
      <c r="MXO84" s="538"/>
      <c r="MXP84" s="538"/>
      <c r="MXQ84" s="538"/>
      <c r="MXR84" s="538"/>
      <c r="MXS84" s="538"/>
      <c r="MXT84" s="538"/>
      <c r="MXU84" s="538"/>
      <c r="MXV84" s="538"/>
      <c r="MXW84" s="538"/>
      <c r="MXX84" s="538"/>
      <c r="MXY84" s="538"/>
      <c r="MXZ84" s="538"/>
      <c r="MYA84" s="538"/>
      <c r="MYB84" s="538"/>
      <c r="MYC84" s="538"/>
      <c r="MYD84" s="538"/>
      <c r="MYE84" s="538"/>
      <c r="MYF84" s="538"/>
      <c r="MYG84" s="538"/>
      <c r="MYH84" s="538"/>
      <c r="MYI84" s="538"/>
      <c r="MYJ84" s="538"/>
      <c r="MYK84" s="538"/>
      <c r="MYL84" s="538"/>
      <c r="MYM84" s="538"/>
      <c r="MYN84" s="538"/>
      <c r="MYO84" s="538"/>
      <c r="MYP84" s="538"/>
      <c r="MYQ84" s="538"/>
      <c r="MYR84" s="538"/>
      <c r="MYS84" s="538"/>
      <c r="MYT84" s="538"/>
      <c r="MYU84" s="538"/>
      <c r="MYV84" s="538"/>
      <c r="MYW84" s="538"/>
      <c r="MYX84" s="538"/>
      <c r="MYY84" s="538"/>
      <c r="MYZ84" s="538"/>
      <c r="MZA84" s="538"/>
      <c r="MZB84" s="538"/>
      <c r="MZC84" s="538"/>
      <c r="MZD84" s="538"/>
      <c r="MZE84" s="538"/>
      <c r="MZF84" s="538"/>
      <c r="MZG84" s="538"/>
      <c r="MZH84" s="538"/>
      <c r="MZI84" s="538"/>
      <c r="MZJ84" s="538"/>
      <c r="MZK84" s="538"/>
      <c r="MZL84" s="538"/>
      <c r="MZM84" s="538"/>
      <c r="MZN84" s="538"/>
      <c r="MZO84" s="538"/>
      <c r="MZP84" s="538"/>
      <c r="MZQ84" s="538"/>
      <c r="MZR84" s="538"/>
      <c r="MZS84" s="538"/>
      <c r="MZT84" s="538"/>
      <c r="MZU84" s="538"/>
      <c r="MZV84" s="538"/>
      <c r="MZW84" s="538"/>
      <c r="MZX84" s="538"/>
      <c r="MZY84" s="538"/>
      <c r="MZZ84" s="538"/>
      <c r="NAA84" s="538"/>
      <c r="NAB84" s="538"/>
      <c r="NAC84" s="538"/>
      <c r="NAD84" s="538"/>
      <c r="NAE84" s="538"/>
      <c r="NAF84" s="538"/>
      <c r="NAG84" s="538"/>
      <c r="NAH84" s="538"/>
      <c r="NAI84" s="538"/>
      <c r="NAJ84" s="538"/>
      <c r="NAK84" s="538"/>
      <c r="NAL84" s="538"/>
      <c r="NAM84" s="538"/>
      <c r="NAN84" s="538"/>
      <c r="NAO84" s="538"/>
      <c r="NAP84" s="538"/>
      <c r="NAQ84" s="538"/>
      <c r="NAR84" s="538"/>
      <c r="NAS84" s="538"/>
      <c r="NAT84" s="538"/>
      <c r="NAU84" s="538"/>
      <c r="NAV84" s="538"/>
      <c r="NAW84" s="538"/>
      <c r="NAX84" s="538"/>
      <c r="NAY84" s="538"/>
      <c r="NAZ84" s="538"/>
      <c r="NBA84" s="538"/>
      <c r="NBB84" s="538"/>
      <c r="NBC84" s="538"/>
      <c r="NBD84" s="538"/>
      <c r="NBE84" s="538"/>
      <c r="NBF84" s="538"/>
      <c r="NBG84" s="538"/>
      <c r="NBH84" s="538"/>
      <c r="NBI84" s="538"/>
      <c r="NBJ84" s="538"/>
      <c r="NBK84" s="538"/>
      <c r="NBL84" s="538"/>
      <c r="NBM84" s="538"/>
      <c r="NBN84" s="538"/>
      <c r="NBO84" s="538"/>
      <c r="NBP84" s="538"/>
      <c r="NBQ84" s="538"/>
      <c r="NBR84" s="538"/>
      <c r="NBS84" s="538"/>
      <c r="NBT84" s="538"/>
      <c r="NBU84" s="538"/>
      <c r="NBV84" s="538"/>
      <c r="NBW84" s="538"/>
      <c r="NBX84" s="538"/>
      <c r="NBY84" s="538"/>
      <c r="NBZ84" s="538"/>
      <c r="NCA84" s="538"/>
      <c r="NCB84" s="538"/>
      <c r="NCC84" s="538"/>
      <c r="NCD84" s="538"/>
      <c r="NCE84" s="538"/>
      <c r="NCF84" s="538"/>
      <c r="NCG84" s="538"/>
      <c r="NCH84" s="538"/>
      <c r="NCI84" s="538"/>
      <c r="NCJ84" s="538"/>
      <c r="NCK84" s="538"/>
      <c r="NCL84" s="538"/>
      <c r="NCM84" s="538"/>
      <c r="NCN84" s="538"/>
      <c r="NCO84" s="538"/>
      <c r="NCP84" s="538"/>
      <c r="NCQ84" s="538"/>
      <c r="NCR84" s="538"/>
      <c r="NCS84" s="538"/>
      <c r="NCT84" s="538"/>
      <c r="NCU84" s="538"/>
      <c r="NCV84" s="538"/>
      <c r="NCW84" s="538"/>
      <c r="NCX84" s="538"/>
      <c r="NCY84" s="538"/>
      <c r="NCZ84" s="538"/>
      <c r="NDA84" s="538"/>
      <c r="NDB84" s="538"/>
      <c r="NDC84" s="538"/>
      <c r="NDD84" s="538"/>
      <c r="NDE84" s="538"/>
      <c r="NDF84" s="538"/>
      <c r="NDG84" s="538"/>
      <c r="NDH84" s="538"/>
      <c r="NDI84" s="538"/>
      <c r="NDJ84" s="538"/>
      <c r="NDK84" s="538"/>
      <c r="NDL84" s="538"/>
      <c r="NDM84" s="538"/>
      <c r="NDN84" s="538"/>
      <c r="NDO84" s="538"/>
      <c r="NDP84" s="538"/>
      <c r="NDQ84" s="538"/>
      <c r="NDR84" s="538"/>
      <c r="NDS84" s="538"/>
      <c r="NDT84" s="538"/>
      <c r="NDU84" s="538"/>
      <c r="NDV84" s="538"/>
      <c r="NDW84" s="538"/>
      <c r="NDX84" s="538"/>
      <c r="NDY84" s="538"/>
      <c r="NDZ84" s="538"/>
      <c r="NEA84" s="538"/>
      <c r="NEB84" s="538"/>
      <c r="NEC84" s="538"/>
      <c r="NED84" s="538"/>
      <c r="NEE84" s="538"/>
      <c r="NEF84" s="538"/>
      <c r="NEG84" s="538"/>
      <c r="NEH84" s="538"/>
      <c r="NEI84" s="538"/>
      <c r="NEJ84" s="538"/>
      <c r="NEK84" s="538"/>
      <c r="NEL84" s="538"/>
      <c r="NEM84" s="538"/>
      <c r="NEN84" s="538"/>
      <c r="NEO84" s="538"/>
      <c r="NEP84" s="538"/>
      <c r="NEQ84" s="538"/>
      <c r="NER84" s="538"/>
      <c r="NES84" s="538"/>
      <c r="NET84" s="538"/>
      <c r="NEU84" s="538"/>
      <c r="NEV84" s="538"/>
      <c r="NEW84" s="538"/>
      <c r="NEX84" s="538"/>
      <c r="NEY84" s="538"/>
      <c r="NEZ84" s="538"/>
      <c r="NFA84" s="538"/>
      <c r="NFB84" s="538"/>
      <c r="NFC84" s="538"/>
      <c r="NFD84" s="538"/>
      <c r="NFE84" s="538"/>
      <c r="NFF84" s="538"/>
      <c r="NFG84" s="538"/>
      <c r="NFH84" s="538"/>
      <c r="NFI84" s="538"/>
      <c r="NFJ84" s="538"/>
      <c r="NFK84" s="538"/>
      <c r="NFL84" s="538"/>
      <c r="NFM84" s="538"/>
      <c r="NFN84" s="538"/>
      <c r="NFO84" s="538"/>
      <c r="NFP84" s="538"/>
      <c r="NFQ84" s="538"/>
      <c r="NFR84" s="538"/>
      <c r="NFS84" s="538"/>
      <c r="NFT84" s="538"/>
      <c r="NFU84" s="538"/>
      <c r="NFV84" s="538"/>
      <c r="NFW84" s="538"/>
      <c r="NFX84" s="538"/>
      <c r="NFY84" s="538"/>
      <c r="NFZ84" s="538"/>
      <c r="NGA84" s="538"/>
      <c r="NGB84" s="538"/>
      <c r="NGC84" s="538"/>
      <c r="NGD84" s="538"/>
      <c r="NGE84" s="538"/>
      <c r="NGF84" s="538"/>
      <c r="NGG84" s="538"/>
      <c r="NGH84" s="538"/>
      <c r="NGI84" s="538"/>
      <c r="NGJ84" s="538"/>
      <c r="NGK84" s="538"/>
      <c r="NGL84" s="538"/>
      <c r="NGM84" s="538"/>
      <c r="NGN84" s="538"/>
      <c r="NGO84" s="538"/>
      <c r="NGP84" s="538"/>
      <c r="NGQ84" s="538"/>
      <c r="NGR84" s="538"/>
      <c r="NGS84" s="538"/>
      <c r="NGT84" s="538"/>
      <c r="NGU84" s="538"/>
      <c r="NGV84" s="538"/>
      <c r="NGW84" s="538"/>
      <c r="NGX84" s="538"/>
      <c r="NGY84" s="538"/>
      <c r="NGZ84" s="538"/>
      <c r="NHA84" s="538"/>
      <c r="NHB84" s="538"/>
      <c r="NHC84" s="538"/>
      <c r="NHD84" s="538"/>
      <c r="NHE84" s="538"/>
      <c r="NHF84" s="538"/>
      <c r="NHG84" s="538"/>
      <c r="NHH84" s="538"/>
      <c r="NHI84" s="538"/>
      <c r="NHJ84" s="538"/>
      <c r="NHK84" s="538"/>
      <c r="NHL84" s="538"/>
      <c r="NHM84" s="538"/>
      <c r="NHN84" s="538"/>
      <c r="NHO84" s="538"/>
      <c r="NHP84" s="538"/>
      <c r="NHQ84" s="538"/>
      <c r="NHR84" s="538"/>
      <c r="NHS84" s="538"/>
      <c r="NHT84" s="538"/>
      <c r="NHU84" s="538"/>
      <c r="NHV84" s="538"/>
      <c r="NHW84" s="538"/>
      <c r="NHX84" s="538"/>
      <c r="NHY84" s="538"/>
      <c r="NHZ84" s="538"/>
      <c r="NIA84" s="538"/>
      <c r="NIB84" s="538"/>
      <c r="NIC84" s="538"/>
      <c r="NID84" s="538"/>
      <c r="NIE84" s="538"/>
      <c r="NIF84" s="538"/>
      <c r="NIG84" s="538"/>
      <c r="NIH84" s="538"/>
      <c r="NII84" s="538"/>
      <c r="NIJ84" s="538"/>
      <c r="NIK84" s="538"/>
      <c r="NIL84" s="538"/>
      <c r="NIM84" s="538"/>
      <c r="NIN84" s="538"/>
      <c r="NIO84" s="538"/>
      <c r="NIP84" s="538"/>
      <c r="NIQ84" s="538"/>
      <c r="NIR84" s="538"/>
      <c r="NIS84" s="538"/>
      <c r="NIT84" s="538"/>
      <c r="NIU84" s="538"/>
      <c r="NIV84" s="538"/>
      <c r="NIW84" s="538"/>
      <c r="NIX84" s="538"/>
      <c r="NIY84" s="538"/>
      <c r="NIZ84" s="538"/>
      <c r="NJA84" s="538"/>
      <c r="NJB84" s="538"/>
      <c r="NJC84" s="538"/>
      <c r="NJD84" s="538"/>
      <c r="NJE84" s="538"/>
      <c r="NJF84" s="538"/>
      <c r="NJG84" s="538"/>
      <c r="NJH84" s="538"/>
      <c r="NJI84" s="538"/>
      <c r="NJJ84" s="538"/>
      <c r="NJK84" s="538"/>
      <c r="NJL84" s="538"/>
      <c r="NJM84" s="538"/>
      <c r="NJN84" s="538"/>
      <c r="NJO84" s="538"/>
      <c r="NJP84" s="538"/>
      <c r="NJQ84" s="538"/>
      <c r="NJR84" s="538"/>
      <c r="NJS84" s="538"/>
      <c r="NJT84" s="538"/>
      <c r="NJU84" s="538"/>
      <c r="NJV84" s="538"/>
      <c r="NJW84" s="538"/>
      <c r="NJX84" s="538"/>
      <c r="NJY84" s="538"/>
      <c r="NJZ84" s="538"/>
      <c r="NKA84" s="538"/>
      <c r="NKB84" s="538"/>
      <c r="NKC84" s="538"/>
      <c r="NKD84" s="538"/>
      <c r="NKE84" s="538"/>
      <c r="NKF84" s="538"/>
      <c r="NKG84" s="538"/>
      <c r="NKH84" s="538"/>
      <c r="NKI84" s="538"/>
      <c r="NKJ84" s="538"/>
      <c r="NKK84" s="538"/>
      <c r="NKL84" s="538"/>
      <c r="NKM84" s="538"/>
      <c r="NKN84" s="538"/>
      <c r="NKO84" s="538"/>
      <c r="NKP84" s="538"/>
      <c r="NKQ84" s="538"/>
      <c r="NKR84" s="538"/>
      <c r="NKS84" s="538"/>
      <c r="NKT84" s="538"/>
      <c r="NKU84" s="538"/>
      <c r="NKV84" s="538"/>
      <c r="NKW84" s="538"/>
      <c r="NKX84" s="538"/>
      <c r="NKY84" s="538"/>
      <c r="NKZ84" s="538"/>
      <c r="NLA84" s="538"/>
      <c r="NLB84" s="538"/>
      <c r="NLC84" s="538"/>
      <c r="NLD84" s="538"/>
      <c r="NLE84" s="538"/>
      <c r="NLF84" s="538"/>
      <c r="NLG84" s="538"/>
      <c r="NLH84" s="538"/>
      <c r="NLI84" s="538"/>
      <c r="NLJ84" s="538"/>
      <c r="NLK84" s="538"/>
      <c r="NLL84" s="538"/>
      <c r="NLM84" s="538"/>
      <c r="NLN84" s="538"/>
      <c r="NLO84" s="538"/>
      <c r="NLP84" s="538"/>
      <c r="NLQ84" s="538"/>
      <c r="NLR84" s="538"/>
      <c r="NLS84" s="538"/>
      <c r="NLT84" s="538"/>
      <c r="NLU84" s="538"/>
      <c r="NLV84" s="538"/>
      <c r="NLW84" s="538"/>
      <c r="NLX84" s="538"/>
      <c r="NLY84" s="538"/>
      <c r="NLZ84" s="538"/>
      <c r="NMA84" s="538"/>
      <c r="NMB84" s="538"/>
      <c r="NMC84" s="538"/>
      <c r="NMD84" s="538"/>
      <c r="NME84" s="538"/>
      <c r="NMF84" s="538"/>
      <c r="NMG84" s="538"/>
      <c r="NMH84" s="538"/>
      <c r="NMI84" s="538"/>
      <c r="NMJ84" s="538"/>
      <c r="NMK84" s="538"/>
      <c r="NML84" s="538"/>
      <c r="NMM84" s="538"/>
      <c r="NMN84" s="538"/>
      <c r="NMO84" s="538"/>
      <c r="NMP84" s="538"/>
      <c r="NMQ84" s="538"/>
      <c r="NMR84" s="538"/>
      <c r="NMS84" s="538"/>
      <c r="NMT84" s="538"/>
      <c r="NMU84" s="538"/>
      <c r="NMV84" s="538"/>
      <c r="NMW84" s="538"/>
      <c r="NMX84" s="538"/>
      <c r="NMY84" s="538"/>
      <c r="NMZ84" s="538"/>
      <c r="NNA84" s="538"/>
      <c r="NNB84" s="538"/>
      <c r="NNC84" s="538"/>
      <c r="NND84" s="538"/>
      <c r="NNE84" s="538"/>
      <c r="NNF84" s="538"/>
      <c r="NNG84" s="538"/>
      <c r="NNH84" s="538"/>
      <c r="NNI84" s="538"/>
      <c r="NNJ84" s="538"/>
      <c r="NNK84" s="538"/>
      <c r="NNL84" s="538"/>
      <c r="NNM84" s="538"/>
      <c r="NNN84" s="538"/>
      <c r="NNO84" s="538"/>
      <c r="NNP84" s="538"/>
      <c r="NNQ84" s="538"/>
      <c r="NNR84" s="538"/>
      <c r="NNS84" s="538"/>
      <c r="NNT84" s="538"/>
      <c r="NNU84" s="538"/>
      <c r="NNV84" s="538"/>
      <c r="NNW84" s="538"/>
      <c r="NNX84" s="538"/>
      <c r="NNY84" s="538"/>
      <c r="NNZ84" s="538"/>
      <c r="NOA84" s="538"/>
      <c r="NOB84" s="538"/>
      <c r="NOC84" s="538"/>
      <c r="NOD84" s="538"/>
      <c r="NOE84" s="538"/>
      <c r="NOF84" s="538"/>
      <c r="NOG84" s="538"/>
      <c r="NOH84" s="538"/>
      <c r="NOI84" s="538"/>
      <c r="NOJ84" s="538"/>
      <c r="NOK84" s="538"/>
      <c r="NOL84" s="538"/>
      <c r="NOM84" s="538"/>
      <c r="NON84" s="538"/>
      <c r="NOO84" s="538"/>
      <c r="NOP84" s="538"/>
      <c r="NOQ84" s="538"/>
      <c r="NOR84" s="538"/>
      <c r="NOS84" s="538"/>
      <c r="NOT84" s="538"/>
      <c r="NOU84" s="538"/>
      <c r="NOV84" s="538"/>
      <c r="NOW84" s="538"/>
      <c r="NOX84" s="538"/>
      <c r="NOY84" s="538"/>
      <c r="NOZ84" s="538"/>
      <c r="NPA84" s="538"/>
      <c r="NPB84" s="538"/>
      <c r="NPC84" s="538"/>
      <c r="NPD84" s="538"/>
      <c r="NPE84" s="538"/>
      <c r="NPF84" s="538"/>
      <c r="NPG84" s="538"/>
      <c r="NPH84" s="538"/>
      <c r="NPI84" s="538"/>
      <c r="NPJ84" s="538"/>
      <c r="NPK84" s="538"/>
      <c r="NPL84" s="538"/>
      <c r="NPM84" s="538"/>
      <c r="NPN84" s="538"/>
      <c r="NPO84" s="538"/>
      <c r="NPP84" s="538"/>
      <c r="NPQ84" s="538"/>
      <c r="NPR84" s="538"/>
      <c r="NPS84" s="538"/>
      <c r="NPT84" s="538"/>
      <c r="NPU84" s="538"/>
      <c r="NPV84" s="538"/>
      <c r="NPW84" s="538"/>
      <c r="NPX84" s="538"/>
      <c r="NPY84" s="538"/>
      <c r="NPZ84" s="538"/>
      <c r="NQA84" s="538"/>
      <c r="NQB84" s="538"/>
      <c r="NQC84" s="538"/>
      <c r="NQD84" s="538"/>
      <c r="NQE84" s="538"/>
      <c r="NQF84" s="538"/>
      <c r="NQG84" s="538"/>
      <c r="NQH84" s="538"/>
      <c r="NQI84" s="538"/>
      <c r="NQJ84" s="538"/>
      <c r="NQK84" s="538"/>
      <c r="NQL84" s="538"/>
      <c r="NQM84" s="538"/>
      <c r="NQN84" s="538"/>
      <c r="NQO84" s="538"/>
      <c r="NQP84" s="538"/>
      <c r="NQQ84" s="538"/>
      <c r="NQR84" s="538"/>
      <c r="NQS84" s="538"/>
      <c r="NQT84" s="538"/>
      <c r="NQU84" s="538"/>
      <c r="NQV84" s="538"/>
      <c r="NQW84" s="538"/>
      <c r="NQX84" s="538"/>
      <c r="NQY84" s="538"/>
      <c r="NQZ84" s="538"/>
      <c r="NRA84" s="538"/>
      <c r="NRB84" s="538"/>
      <c r="NRC84" s="538"/>
      <c r="NRD84" s="538"/>
      <c r="NRE84" s="538"/>
      <c r="NRF84" s="538"/>
      <c r="NRG84" s="538"/>
      <c r="NRH84" s="538"/>
      <c r="NRI84" s="538"/>
      <c r="NRJ84" s="538"/>
      <c r="NRK84" s="538"/>
      <c r="NRL84" s="538"/>
      <c r="NRM84" s="538"/>
      <c r="NRN84" s="538"/>
      <c r="NRO84" s="538"/>
      <c r="NRP84" s="538"/>
      <c r="NRQ84" s="538"/>
      <c r="NRR84" s="538"/>
      <c r="NRS84" s="538"/>
      <c r="NRT84" s="538"/>
      <c r="NRU84" s="538"/>
      <c r="NRV84" s="538"/>
      <c r="NRW84" s="538"/>
      <c r="NRX84" s="538"/>
      <c r="NRY84" s="538"/>
      <c r="NRZ84" s="538"/>
      <c r="NSA84" s="538"/>
      <c r="NSB84" s="538"/>
      <c r="NSC84" s="538"/>
      <c r="NSD84" s="538"/>
      <c r="NSE84" s="538"/>
      <c r="NSF84" s="538"/>
      <c r="NSG84" s="538"/>
      <c r="NSH84" s="538"/>
      <c r="NSI84" s="538"/>
      <c r="NSJ84" s="538"/>
      <c r="NSK84" s="538"/>
      <c r="NSL84" s="538"/>
      <c r="NSM84" s="538"/>
      <c r="NSN84" s="538"/>
      <c r="NSO84" s="538"/>
      <c r="NSP84" s="538"/>
      <c r="NSQ84" s="538"/>
      <c r="NSR84" s="538"/>
      <c r="NSS84" s="538"/>
      <c r="NST84" s="538"/>
      <c r="NSU84" s="538"/>
      <c r="NSV84" s="538"/>
      <c r="NSW84" s="538"/>
      <c r="NSX84" s="538"/>
      <c r="NSY84" s="538"/>
      <c r="NSZ84" s="538"/>
      <c r="NTA84" s="538"/>
      <c r="NTB84" s="538"/>
      <c r="NTC84" s="538"/>
      <c r="NTD84" s="538"/>
      <c r="NTE84" s="538"/>
      <c r="NTF84" s="538"/>
      <c r="NTG84" s="538"/>
      <c r="NTH84" s="538"/>
      <c r="NTI84" s="538"/>
      <c r="NTJ84" s="538"/>
      <c r="NTK84" s="538"/>
      <c r="NTL84" s="538"/>
      <c r="NTM84" s="538"/>
      <c r="NTN84" s="538"/>
      <c r="NTO84" s="538"/>
      <c r="NTP84" s="538"/>
      <c r="NTQ84" s="538"/>
      <c r="NTR84" s="538"/>
      <c r="NTS84" s="538"/>
      <c r="NTT84" s="538"/>
      <c r="NTU84" s="538"/>
      <c r="NTV84" s="538"/>
      <c r="NTW84" s="538"/>
      <c r="NTX84" s="538"/>
      <c r="NTY84" s="538"/>
      <c r="NTZ84" s="538"/>
      <c r="NUA84" s="538"/>
      <c r="NUB84" s="538"/>
      <c r="NUC84" s="538"/>
      <c r="NUD84" s="538"/>
      <c r="NUE84" s="538"/>
      <c r="NUF84" s="538"/>
      <c r="NUG84" s="538"/>
      <c r="NUH84" s="538"/>
      <c r="NUI84" s="538"/>
      <c r="NUJ84" s="538"/>
      <c r="NUK84" s="538"/>
      <c r="NUL84" s="538"/>
      <c r="NUM84" s="538"/>
      <c r="NUN84" s="538"/>
      <c r="NUO84" s="538"/>
      <c r="NUP84" s="538"/>
      <c r="NUQ84" s="538"/>
      <c r="NUR84" s="538"/>
      <c r="NUS84" s="538"/>
      <c r="NUT84" s="538"/>
      <c r="NUU84" s="538"/>
      <c r="NUV84" s="538"/>
      <c r="NUW84" s="538"/>
      <c r="NUX84" s="538"/>
      <c r="NUY84" s="538"/>
      <c r="NUZ84" s="538"/>
      <c r="NVA84" s="538"/>
      <c r="NVB84" s="538"/>
      <c r="NVC84" s="538"/>
      <c r="NVD84" s="538"/>
      <c r="NVE84" s="538"/>
      <c r="NVF84" s="538"/>
      <c r="NVG84" s="538"/>
      <c r="NVH84" s="538"/>
      <c r="NVI84" s="538"/>
      <c r="NVJ84" s="538"/>
      <c r="NVK84" s="538"/>
      <c r="NVL84" s="538"/>
      <c r="NVM84" s="538"/>
      <c r="NVN84" s="538"/>
      <c r="NVO84" s="538"/>
      <c r="NVP84" s="538"/>
      <c r="NVQ84" s="538"/>
      <c r="NVR84" s="538"/>
      <c r="NVS84" s="538"/>
      <c r="NVT84" s="538"/>
      <c r="NVU84" s="538"/>
      <c r="NVV84" s="538"/>
      <c r="NVW84" s="538"/>
      <c r="NVX84" s="538"/>
      <c r="NVY84" s="538"/>
      <c r="NVZ84" s="538"/>
      <c r="NWA84" s="538"/>
      <c r="NWB84" s="538"/>
      <c r="NWC84" s="538"/>
      <c r="NWD84" s="538"/>
      <c r="NWE84" s="538"/>
      <c r="NWF84" s="538"/>
      <c r="NWG84" s="538"/>
      <c r="NWH84" s="538"/>
      <c r="NWI84" s="538"/>
      <c r="NWJ84" s="538"/>
      <c r="NWK84" s="538"/>
      <c r="NWL84" s="538"/>
      <c r="NWM84" s="538"/>
      <c r="NWN84" s="538"/>
      <c r="NWO84" s="538"/>
      <c r="NWP84" s="538"/>
      <c r="NWQ84" s="538"/>
      <c r="NWR84" s="538"/>
      <c r="NWS84" s="538"/>
      <c r="NWT84" s="538"/>
      <c r="NWU84" s="538"/>
      <c r="NWV84" s="538"/>
      <c r="NWW84" s="538"/>
      <c r="NWX84" s="538"/>
      <c r="NWY84" s="538"/>
      <c r="NWZ84" s="538"/>
      <c r="NXA84" s="538"/>
      <c r="NXB84" s="538"/>
      <c r="NXC84" s="538"/>
      <c r="NXD84" s="538"/>
      <c r="NXE84" s="538"/>
      <c r="NXF84" s="538"/>
      <c r="NXG84" s="538"/>
      <c r="NXH84" s="538"/>
      <c r="NXI84" s="538"/>
      <c r="NXJ84" s="538"/>
      <c r="NXK84" s="538"/>
      <c r="NXL84" s="538"/>
      <c r="NXM84" s="538"/>
      <c r="NXN84" s="538"/>
      <c r="NXO84" s="538"/>
      <c r="NXP84" s="538"/>
      <c r="NXQ84" s="538"/>
      <c r="NXR84" s="538"/>
      <c r="NXS84" s="538"/>
      <c r="NXT84" s="538"/>
      <c r="NXU84" s="538"/>
      <c r="NXV84" s="538"/>
      <c r="NXW84" s="538"/>
      <c r="NXX84" s="538"/>
      <c r="NXY84" s="538"/>
      <c r="NXZ84" s="538"/>
      <c r="NYA84" s="538"/>
      <c r="NYB84" s="538"/>
      <c r="NYC84" s="538"/>
      <c r="NYD84" s="538"/>
      <c r="NYE84" s="538"/>
      <c r="NYF84" s="538"/>
      <c r="NYG84" s="538"/>
      <c r="NYH84" s="538"/>
      <c r="NYI84" s="538"/>
      <c r="NYJ84" s="538"/>
      <c r="NYK84" s="538"/>
      <c r="NYL84" s="538"/>
      <c r="NYM84" s="538"/>
      <c r="NYN84" s="538"/>
      <c r="NYO84" s="538"/>
      <c r="NYP84" s="538"/>
      <c r="NYQ84" s="538"/>
      <c r="NYR84" s="538"/>
      <c r="NYS84" s="538"/>
      <c r="NYT84" s="538"/>
      <c r="NYU84" s="538"/>
      <c r="NYV84" s="538"/>
      <c r="NYW84" s="538"/>
      <c r="NYX84" s="538"/>
      <c r="NYY84" s="538"/>
      <c r="NYZ84" s="538"/>
      <c r="NZA84" s="538"/>
      <c r="NZB84" s="538"/>
      <c r="NZC84" s="538"/>
      <c r="NZD84" s="538"/>
      <c r="NZE84" s="538"/>
      <c r="NZF84" s="538"/>
      <c r="NZG84" s="538"/>
      <c r="NZH84" s="538"/>
      <c r="NZI84" s="538"/>
      <c r="NZJ84" s="538"/>
      <c r="NZK84" s="538"/>
      <c r="NZL84" s="538"/>
      <c r="NZM84" s="538"/>
      <c r="NZN84" s="538"/>
      <c r="NZO84" s="538"/>
      <c r="NZP84" s="538"/>
      <c r="NZQ84" s="538"/>
      <c r="NZR84" s="538"/>
      <c r="NZS84" s="538"/>
      <c r="NZT84" s="538"/>
      <c r="NZU84" s="538"/>
      <c r="NZV84" s="538"/>
      <c r="NZW84" s="538"/>
      <c r="NZX84" s="538"/>
      <c r="NZY84" s="538"/>
      <c r="NZZ84" s="538"/>
      <c r="OAA84" s="538"/>
      <c r="OAB84" s="538"/>
      <c r="OAC84" s="538"/>
      <c r="OAD84" s="538"/>
      <c r="OAE84" s="538"/>
      <c r="OAF84" s="538"/>
      <c r="OAG84" s="538"/>
      <c r="OAH84" s="538"/>
      <c r="OAI84" s="538"/>
      <c r="OAJ84" s="538"/>
      <c r="OAK84" s="538"/>
      <c r="OAL84" s="538"/>
      <c r="OAM84" s="538"/>
      <c r="OAN84" s="538"/>
      <c r="OAO84" s="538"/>
      <c r="OAP84" s="538"/>
      <c r="OAQ84" s="538"/>
      <c r="OAR84" s="538"/>
      <c r="OAS84" s="538"/>
      <c r="OAT84" s="538"/>
      <c r="OAU84" s="538"/>
      <c r="OAV84" s="538"/>
      <c r="OAW84" s="538"/>
      <c r="OAX84" s="538"/>
      <c r="OAY84" s="538"/>
      <c r="OAZ84" s="538"/>
      <c r="OBA84" s="538"/>
      <c r="OBB84" s="538"/>
      <c r="OBC84" s="538"/>
      <c r="OBD84" s="538"/>
      <c r="OBE84" s="538"/>
      <c r="OBF84" s="538"/>
      <c r="OBG84" s="538"/>
      <c r="OBH84" s="538"/>
      <c r="OBI84" s="538"/>
      <c r="OBJ84" s="538"/>
      <c r="OBK84" s="538"/>
      <c r="OBL84" s="538"/>
      <c r="OBM84" s="538"/>
      <c r="OBN84" s="538"/>
      <c r="OBO84" s="538"/>
      <c r="OBP84" s="538"/>
      <c r="OBQ84" s="538"/>
      <c r="OBR84" s="538"/>
      <c r="OBS84" s="538"/>
      <c r="OBT84" s="538"/>
      <c r="OBU84" s="538"/>
      <c r="OBV84" s="538"/>
      <c r="OBW84" s="538"/>
      <c r="OBX84" s="538"/>
      <c r="OBY84" s="538"/>
      <c r="OBZ84" s="538"/>
      <c r="OCA84" s="538"/>
      <c r="OCB84" s="538"/>
      <c r="OCC84" s="538"/>
      <c r="OCD84" s="538"/>
      <c r="OCE84" s="538"/>
      <c r="OCF84" s="538"/>
      <c r="OCG84" s="538"/>
      <c r="OCH84" s="538"/>
      <c r="OCI84" s="538"/>
      <c r="OCJ84" s="538"/>
      <c r="OCK84" s="538"/>
      <c r="OCL84" s="538"/>
      <c r="OCM84" s="538"/>
      <c r="OCN84" s="538"/>
      <c r="OCO84" s="538"/>
      <c r="OCP84" s="538"/>
      <c r="OCQ84" s="538"/>
      <c r="OCR84" s="538"/>
      <c r="OCS84" s="538"/>
      <c r="OCT84" s="538"/>
      <c r="OCU84" s="538"/>
      <c r="OCV84" s="538"/>
      <c r="OCW84" s="538"/>
      <c r="OCX84" s="538"/>
      <c r="OCY84" s="538"/>
      <c r="OCZ84" s="538"/>
      <c r="ODA84" s="538"/>
      <c r="ODB84" s="538"/>
      <c r="ODC84" s="538"/>
      <c r="ODD84" s="538"/>
      <c r="ODE84" s="538"/>
      <c r="ODF84" s="538"/>
      <c r="ODG84" s="538"/>
      <c r="ODH84" s="538"/>
      <c r="ODI84" s="538"/>
      <c r="ODJ84" s="538"/>
      <c r="ODK84" s="538"/>
      <c r="ODL84" s="538"/>
      <c r="ODM84" s="538"/>
      <c r="ODN84" s="538"/>
      <c r="ODO84" s="538"/>
      <c r="ODP84" s="538"/>
      <c r="ODQ84" s="538"/>
      <c r="ODR84" s="538"/>
      <c r="ODS84" s="538"/>
      <c r="ODT84" s="538"/>
      <c r="ODU84" s="538"/>
      <c r="ODV84" s="538"/>
      <c r="ODW84" s="538"/>
      <c r="ODX84" s="538"/>
      <c r="ODY84" s="538"/>
      <c r="ODZ84" s="538"/>
      <c r="OEA84" s="538"/>
      <c r="OEB84" s="538"/>
      <c r="OEC84" s="538"/>
      <c r="OED84" s="538"/>
      <c r="OEE84" s="538"/>
      <c r="OEF84" s="538"/>
      <c r="OEG84" s="538"/>
      <c r="OEH84" s="538"/>
      <c r="OEI84" s="538"/>
      <c r="OEJ84" s="538"/>
      <c r="OEK84" s="538"/>
      <c r="OEL84" s="538"/>
      <c r="OEM84" s="538"/>
      <c r="OEN84" s="538"/>
      <c r="OEO84" s="538"/>
      <c r="OEP84" s="538"/>
      <c r="OEQ84" s="538"/>
      <c r="OER84" s="538"/>
      <c r="OES84" s="538"/>
      <c r="OET84" s="538"/>
      <c r="OEU84" s="538"/>
      <c r="OEV84" s="538"/>
      <c r="OEW84" s="538"/>
      <c r="OEX84" s="538"/>
      <c r="OEY84" s="538"/>
      <c r="OEZ84" s="538"/>
      <c r="OFA84" s="538"/>
      <c r="OFB84" s="538"/>
      <c r="OFC84" s="538"/>
      <c r="OFD84" s="538"/>
      <c r="OFE84" s="538"/>
      <c r="OFF84" s="538"/>
      <c r="OFG84" s="538"/>
      <c r="OFH84" s="538"/>
      <c r="OFI84" s="538"/>
      <c r="OFJ84" s="538"/>
      <c r="OFK84" s="538"/>
      <c r="OFL84" s="538"/>
      <c r="OFM84" s="538"/>
      <c r="OFN84" s="538"/>
      <c r="OFO84" s="538"/>
      <c r="OFP84" s="538"/>
      <c r="OFQ84" s="538"/>
      <c r="OFR84" s="538"/>
      <c r="OFS84" s="538"/>
      <c r="OFT84" s="538"/>
      <c r="OFU84" s="538"/>
      <c r="OFV84" s="538"/>
      <c r="OFW84" s="538"/>
      <c r="OFX84" s="538"/>
      <c r="OFY84" s="538"/>
      <c r="OFZ84" s="538"/>
      <c r="OGA84" s="538"/>
      <c r="OGB84" s="538"/>
      <c r="OGC84" s="538"/>
      <c r="OGD84" s="538"/>
      <c r="OGE84" s="538"/>
      <c r="OGF84" s="538"/>
      <c r="OGG84" s="538"/>
      <c r="OGH84" s="538"/>
      <c r="OGI84" s="538"/>
      <c r="OGJ84" s="538"/>
      <c r="OGK84" s="538"/>
      <c r="OGL84" s="538"/>
      <c r="OGM84" s="538"/>
      <c r="OGN84" s="538"/>
      <c r="OGO84" s="538"/>
      <c r="OGP84" s="538"/>
      <c r="OGQ84" s="538"/>
      <c r="OGR84" s="538"/>
      <c r="OGS84" s="538"/>
      <c r="OGT84" s="538"/>
      <c r="OGU84" s="538"/>
      <c r="OGV84" s="538"/>
      <c r="OGW84" s="538"/>
      <c r="OGX84" s="538"/>
      <c r="OGY84" s="538"/>
      <c r="OGZ84" s="538"/>
      <c r="OHA84" s="538"/>
      <c r="OHB84" s="538"/>
      <c r="OHC84" s="538"/>
      <c r="OHD84" s="538"/>
      <c r="OHE84" s="538"/>
      <c r="OHF84" s="538"/>
      <c r="OHG84" s="538"/>
      <c r="OHH84" s="538"/>
      <c r="OHI84" s="538"/>
      <c r="OHJ84" s="538"/>
      <c r="OHK84" s="538"/>
      <c r="OHL84" s="538"/>
      <c r="OHM84" s="538"/>
      <c r="OHN84" s="538"/>
      <c r="OHO84" s="538"/>
      <c r="OHP84" s="538"/>
      <c r="OHQ84" s="538"/>
      <c r="OHR84" s="538"/>
      <c r="OHS84" s="538"/>
      <c r="OHT84" s="538"/>
      <c r="OHU84" s="538"/>
      <c r="OHV84" s="538"/>
      <c r="OHW84" s="538"/>
      <c r="OHX84" s="538"/>
      <c r="OHY84" s="538"/>
      <c r="OHZ84" s="538"/>
      <c r="OIA84" s="538"/>
      <c r="OIB84" s="538"/>
      <c r="OIC84" s="538"/>
      <c r="OID84" s="538"/>
      <c r="OIE84" s="538"/>
      <c r="OIF84" s="538"/>
      <c r="OIG84" s="538"/>
      <c r="OIH84" s="538"/>
      <c r="OII84" s="538"/>
      <c r="OIJ84" s="538"/>
      <c r="OIK84" s="538"/>
      <c r="OIL84" s="538"/>
      <c r="OIM84" s="538"/>
      <c r="OIN84" s="538"/>
      <c r="OIO84" s="538"/>
      <c r="OIP84" s="538"/>
      <c r="OIQ84" s="538"/>
      <c r="OIR84" s="538"/>
      <c r="OIS84" s="538"/>
      <c r="OIT84" s="538"/>
      <c r="OIU84" s="538"/>
      <c r="OIV84" s="538"/>
      <c r="OIW84" s="538"/>
      <c r="OIX84" s="538"/>
      <c r="OIY84" s="538"/>
      <c r="OIZ84" s="538"/>
      <c r="OJA84" s="538"/>
      <c r="OJB84" s="538"/>
      <c r="OJC84" s="538"/>
      <c r="OJD84" s="538"/>
      <c r="OJE84" s="538"/>
      <c r="OJF84" s="538"/>
      <c r="OJG84" s="538"/>
      <c r="OJH84" s="538"/>
      <c r="OJI84" s="538"/>
      <c r="OJJ84" s="538"/>
      <c r="OJK84" s="538"/>
      <c r="OJL84" s="538"/>
      <c r="OJM84" s="538"/>
      <c r="OJN84" s="538"/>
      <c r="OJO84" s="538"/>
      <c r="OJP84" s="538"/>
      <c r="OJQ84" s="538"/>
      <c r="OJR84" s="538"/>
      <c r="OJS84" s="538"/>
      <c r="OJT84" s="538"/>
      <c r="OJU84" s="538"/>
      <c r="OJV84" s="538"/>
      <c r="OJW84" s="538"/>
      <c r="OJX84" s="538"/>
      <c r="OJY84" s="538"/>
      <c r="OJZ84" s="538"/>
      <c r="OKA84" s="538"/>
      <c r="OKB84" s="538"/>
      <c r="OKC84" s="538"/>
      <c r="OKD84" s="538"/>
      <c r="OKE84" s="538"/>
      <c r="OKF84" s="538"/>
      <c r="OKG84" s="538"/>
      <c r="OKH84" s="538"/>
      <c r="OKI84" s="538"/>
      <c r="OKJ84" s="538"/>
      <c r="OKK84" s="538"/>
      <c r="OKL84" s="538"/>
      <c r="OKM84" s="538"/>
      <c r="OKN84" s="538"/>
      <c r="OKO84" s="538"/>
      <c r="OKP84" s="538"/>
      <c r="OKQ84" s="538"/>
      <c r="OKR84" s="538"/>
      <c r="OKS84" s="538"/>
      <c r="OKT84" s="538"/>
      <c r="OKU84" s="538"/>
      <c r="OKV84" s="538"/>
      <c r="OKW84" s="538"/>
      <c r="OKX84" s="538"/>
      <c r="OKY84" s="538"/>
      <c r="OKZ84" s="538"/>
      <c r="OLA84" s="538"/>
      <c r="OLB84" s="538"/>
      <c r="OLC84" s="538"/>
      <c r="OLD84" s="538"/>
      <c r="OLE84" s="538"/>
      <c r="OLF84" s="538"/>
      <c r="OLG84" s="538"/>
      <c r="OLH84" s="538"/>
      <c r="OLI84" s="538"/>
      <c r="OLJ84" s="538"/>
      <c r="OLK84" s="538"/>
      <c r="OLL84" s="538"/>
      <c r="OLM84" s="538"/>
      <c r="OLN84" s="538"/>
      <c r="OLO84" s="538"/>
      <c r="OLP84" s="538"/>
      <c r="OLQ84" s="538"/>
      <c r="OLR84" s="538"/>
      <c r="OLS84" s="538"/>
      <c r="OLT84" s="538"/>
      <c r="OLU84" s="538"/>
      <c r="OLV84" s="538"/>
      <c r="OLW84" s="538"/>
      <c r="OLX84" s="538"/>
      <c r="OLY84" s="538"/>
      <c r="OLZ84" s="538"/>
      <c r="OMA84" s="538"/>
      <c r="OMB84" s="538"/>
      <c r="OMC84" s="538"/>
      <c r="OMD84" s="538"/>
      <c r="OME84" s="538"/>
      <c r="OMF84" s="538"/>
      <c r="OMG84" s="538"/>
      <c r="OMH84" s="538"/>
      <c r="OMI84" s="538"/>
      <c r="OMJ84" s="538"/>
      <c r="OMK84" s="538"/>
      <c r="OML84" s="538"/>
      <c r="OMM84" s="538"/>
      <c r="OMN84" s="538"/>
      <c r="OMO84" s="538"/>
      <c r="OMP84" s="538"/>
      <c r="OMQ84" s="538"/>
      <c r="OMR84" s="538"/>
      <c r="OMS84" s="538"/>
      <c r="OMT84" s="538"/>
      <c r="OMU84" s="538"/>
      <c r="OMV84" s="538"/>
      <c r="OMW84" s="538"/>
      <c r="OMX84" s="538"/>
      <c r="OMY84" s="538"/>
      <c r="OMZ84" s="538"/>
      <c r="ONA84" s="538"/>
      <c r="ONB84" s="538"/>
      <c r="ONC84" s="538"/>
      <c r="OND84" s="538"/>
      <c r="ONE84" s="538"/>
      <c r="ONF84" s="538"/>
      <c r="ONG84" s="538"/>
      <c r="ONH84" s="538"/>
      <c r="ONI84" s="538"/>
      <c r="ONJ84" s="538"/>
      <c r="ONK84" s="538"/>
      <c r="ONL84" s="538"/>
      <c r="ONM84" s="538"/>
      <c r="ONN84" s="538"/>
      <c r="ONO84" s="538"/>
      <c r="ONP84" s="538"/>
      <c r="ONQ84" s="538"/>
      <c r="ONR84" s="538"/>
      <c r="ONS84" s="538"/>
      <c r="ONT84" s="538"/>
      <c r="ONU84" s="538"/>
      <c r="ONV84" s="538"/>
      <c r="ONW84" s="538"/>
      <c r="ONX84" s="538"/>
      <c r="ONY84" s="538"/>
      <c r="ONZ84" s="538"/>
      <c r="OOA84" s="538"/>
      <c r="OOB84" s="538"/>
      <c r="OOC84" s="538"/>
      <c r="OOD84" s="538"/>
      <c r="OOE84" s="538"/>
      <c r="OOF84" s="538"/>
      <c r="OOG84" s="538"/>
      <c r="OOH84" s="538"/>
      <c r="OOI84" s="538"/>
      <c r="OOJ84" s="538"/>
      <c r="OOK84" s="538"/>
      <c r="OOL84" s="538"/>
      <c r="OOM84" s="538"/>
      <c r="OON84" s="538"/>
      <c r="OOO84" s="538"/>
      <c r="OOP84" s="538"/>
      <c r="OOQ84" s="538"/>
      <c r="OOR84" s="538"/>
      <c r="OOS84" s="538"/>
      <c r="OOT84" s="538"/>
      <c r="OOU84" s="538"/>
      <c r="OOV84" s="538"/>
      <c r="OOW84" s="538"/>
      <c r="OOX84" s="538"/>
      <c r="OOY84" s="538"/>
      <c r="OOZ84" s="538"/>
      <c r="OPA84" s="538"/>
      <c r="OPB84" s="538"/>
      <c r="OPC84" s="538"/>
      <c r="OPD84" s="538"/>
      <c r="OPE84" s="538"/>
      <c r="OPF84" s="538"/>
      <c r="OPG84" s="538"/>
      <c r="OPH84" s="538"/>
      <c r="OPI84" s="538"/>
      <c r="OPJ84" s="538"/>
      <c r="OPK84" s="538"/>
      <c r="OPL84" s="538"/>
      <c r="OPM84" s="538"/>
      <c r="OPN84" s="538"/>
      <c r="OPO84" s="538"/>
      <c r="OPP84" s="538"/>
      <c r="OPQ84" s="538"/>
      <c r="OPR84" s="538"/>
      <c r="OPS84" s="538"/>
      <c r="OPT84" s="538"/>
      <c r="OPU84" s="538"/>
      <c r="OPV84" s="538"/>
      <c r="OPW84" s="538"/>
      <c r="OPX84" s="538"/>
      <c r="OPY84" s="538"/>
      <c r="OPZ84" s="538"/>
      <c r="OQA84" s="538"/>
      <c r="OQB84" s="538"/>
      <c r="OQC84" s="538"/>
      <c r="OQD84" s="538"/>
      <c r="OQE84" s="538"/>
      <c r="OQF84" s="538"/>
      <c r="OQG84" s="538"/>
      <c r="OQH84" s="538"/>
      <c r="OQI84" s="538"/>
      <c r="OQJ84" s="538"/>
      <c r="OQK84" s="538"/>
      <c r="OQL84" s="538"/>
      <c r="OQM84" s="538"/>
      <c r="OQN84" s="538"/>
      <c r="OQO84" s="538"/>
      <c r="OQP84" s="538"/>
      <c r="OQQ84" s="538"/>
      <c r="OQR84" s="538"/>
      <c r="OQS84" s="538"/>
      <c r="OQT84" s="538"/>
      <c r="OQU84" s="538"/>
      <c r="OQV84" s="538"/>
      <c r="OQW84" s="538"/>
      <c r="OQX84" s="538"/>
      <c r="OQY84" s="538"/>
      <c r="OQZ84" s="538"/>
      <c r="ORA84" s="538"/>
      <c r="ORB84" s="538"/>
      <c r="ORC84" s="538"/>
      <c r="ORD84" s="538"/>
      <c r="ORE84" s="538"/>
      <c r="ORF84" s="538"/>
      <c r="ORG84" s="538"/>
      <c r="ORH84" s="538"/>
      <c r="ORI84" s="538"/>
      <c r="ORJ84" s="538"/>
      <c r="ORK84" s="538"/>
      <c r="ORL84" s="538"/>
      <c r="ORM84" s="538"/>
      <c r="ORN84" s="538"/>
      <c r="ORO84" s="538"/>
      <c r="ORP84" s="538"/>
      <c r="ORQ84" s="538"/>
      <c r="ORR84" s="538"/>
      <c r="ORS84" s="538"/>
      <c r="ORT84" s="538"/>
      <c r="ORU84" s="538"/>
      <c r="ORV84" s="538"/>
      <c r="ORW84" s="538"/>
      <c r="ORX84" s="538"/>
      <c r="ORY84" s="538"/>
      <c r="ORZ84" s="538"/>
      <c r="OSA84" s="538"/>
      <c r="OSB84" s="538"/>
      <c r="OSC84" s="538"/>
      <c r="OSD84" s="538"/>
      <c r="OSE84" s="538"/>
      <c r="OSF84" s="538"/>
      <c r="OSG84" s="538"/>
      <c r="OSH84" s="538"/>
      <c r="OSI84" s="538"/>
      <c r="OSJ84" s="538"/>
      <c r="OSK84" s="538"/>
      <c r="OSL84" s="538"/>
      <c r="OSM84" s="538"/>
      <c r="OSN84" s="538"/>
      <c r="OSO84" s="538"/>
      <c r="OSP84" s="538"/>
      <c r="OSQ84" s="538"/>
      <c r="OSR84" s="538"/>
      <c r="OSS84" s="538"/>
      <c r="OST84" s="538"/>
      <c r="OSU84" s="538"/>
      <c r="OSV84" s="538"/>
      <c r="OSW84" s="538"/>
      <c r="OSX84" s="538"/>
      <c r="OSY84" s="538"/>
      <c r="OSZ84" s="538"/>
      <c r="OTA84" s="538"/>
      <c r="OTB84" s="538"/>
      <c r="OTC84" s="538"/>
      <c r="OTD84" s="538"/>
      <c r="OTE84" s="538"/>
      <c r="OTF84" s="538"/>
      <c r="OTG84" s="538"/>
      <c r="OTH84" s="538"/>
      <c r="OTI84" s="538"/>
      <c r="OTJ84" s="538"/>
      <c r="OTK84" s="538"/>
      <c r="OTL84" s="538"/>
      <c r="OTM84" s="538"/>
      <c r="OTN84" s="538"/>
      <c r="OTO84" s="538"/>
      <c r="OTP84" s="538"/>
      <c r="OTQ84" s="538"/>
      <c r="OTR84" s="538"/>
      <c r="OTS84" s="538"/>
      <c r="OTT84" s="538"/>
      <c r="OTU84" s="538"/>
      <c r="OTV84" s="538"/>
      <c r="OTW84" s="538"/>
      <c r="OTX84" s="538"/>
      <c r="OTY84" s="538"/>
      <c r="OTZ84" s="538"/>
      <c r="OUA84" s="538"/>
      <c r="OUB84" s="538"/>
      <c r="OUC84" s="538"/>
      <c r="OUD84" s="538"/>
      <c r="OUE84" s="538"/>
      <c r="OUF84" s="538"/>
      <c r="OUG84" s="538"/>
      <c r="OUH84" s="538"/>
      <c r="OUI84" s="538"/>
      <c r="OUJ84" s="538"/>
      <c r="OUK84" s="538"/>
      <c r="OUL84" s="538"/>
      <c r="OUM84" s="538"/>
      <c r="OUN84" s="538"/>
      <c r="OUO84" s="538"/>
      <c r="OUP84" s="538"/>
      <c r="OUQ84" s="538"/>
      <c r="OUR84" s="538"/>
      <c r="OUS84" s="538"/>
      <c r="OUT84" s="538"/>
      <c r="OUU84" s="538"/>
      <c r="OUV84" s="538"/>
      <c r="OUW84" s="538"/>
      <c r="OUX84" s="538"/>
      <c r="OUY84" s="538"/>
      <c r="OUZ84" s="538"/>
      <c r="OVA84" s="538"/>
      <c r="OVB84" s="538"/>
      <c r="OVC84" s="538"/>
      <c r="OVD84" s="538"/>
      <c r="OVE84" s="538"/>
      <c r="OVF84" s="538"/>
      <c r="OVG84" s="538"/>
      <c r="OVH84" s="538"/>
      <c r="OVI84" s="538"/>
      <c r="OVJ84" s="538"/>
      <c r="OVK84" s="538"/>
      <c r="OVL84" s="538"/>
      <c r="OVM84" s="538"/>
      <c r="OVN84" s="538"/>
      <c r="OVO84" s="538"/>
      <c r="OVP84" s="538"/>
      <c r="OVQ84" s="538"/>
      <c r="OVR84" s="538"/>
      <c r="OVS84" s="538"/>
      <c r="OVT84" s="538"/>
      <c r="OVU84" s="538"/>
      <c r="OVV84" s="538"/>
      <c r="OVW84" s="538"/>
      <c r="OVX84" s="538"/>
      <c r="OVY84" s="538"/>
      <c r="OVZ84" s="538"/>
      <c r="OWA84" s="538"/>
      <c r="OWB84" s="538"/>
      <c r="OWC84" s="538"/>
      <c r="OWD84" s="538"/>
      <c r="OWE84" s="538"/>
      <c r="OWF84" s="538"/>
      <c r="OWG84" s="538"/>
      <c r="OWH84" s="538"/>
      <c r="OWI84" s="538"/>
      <c r="OWJ84" s="538"/>
      <c r="OWK84" s="538"/>
      <c r="OWL84" s="538"/>
      <c r="OWM84" s="538"/>
      <c r="OWN84" s="538"/>
      <c r="OWO84" s="538"/>
      <c r="OWP84" s="538"/>
      <c r="OWQ84" s="538"/>
      <c r="OWR84" s="538"/>
      <c r="OWS84" s="538"/>
      <c r="OWT84" s="538"/>
      <c r="OWU84" s="538"/>
      <c r="OWV84" s="538"/>
      <c r="OWW84" s="538"/>
      <c r="OWX84" s="538"/>
      <c r="OWY84" s="538"/>
      <c r="OWZ84" s="538"/>
      <c r="OXA84" s="538"/>
      <c r="OXB84" s="538"/>
      <c r="OXC84" s="538"/>
      <c r="OXD84" s="538"/>
      <c r="OXE84" s="538"/>
      <c r="OXF84" s="538"/>
      <c r="OXG84" s="538"/>
      <c r="OXH84" s="538"/>
      <c r="OXI84" s="538"/>
      <c r="OXJ84" s="538"/>
      <c r="OXK84" s="538"/>
      <c r="OXL84" s="538"/>
      <c r="OXM84" s="538"/>
      <c r="OXN84" s="538"/>
      <c r="OXO84" s="538"/>
      <c r="OXP84" s="538"/>
      <c r="OXQ84" s="538"/>
      <c r="OXR84" s="538"/>
      <c r="OXS84" s="538"/>
      <c r="OXT84" s="538"/>
      <c r="OXU84" s="538"/>
      <c r="OXV84" s="538"/>
      <c r="OXW84" s="538"/>
      <c r="OXX84" s="538"/>
      <c r="OXY84" s="538"/>
      <c r="OXZ84" s="538"/>
      <c r="OYA84" s="538"/>
      <c r="OYB84" s="538"/>
      <c r="OYC84" s="538"/>
      <c r="OYD84" s="538"/>
      <c r="OYE84" s="538"/>
      <c r="OYF84" s="538"/>
      <c r="OYG84" s="538"/>
      <c r="OYH84" s="538"/>
      <c r="OYI84" s="538"/>
      <c r="OYJ84" s="538"/>
      <c r="OYK84" s="538"/>
      <c r="OYL84" s="538"/>
      <c r="OYM84" s="538"/>
      <c r="OYN84" s="538"/>
      <c r="OYO84" s="538"/>
      <c r="OYP84" s="538"/>
      <c r="OYQ84" s="538"/>
      <c r="OYR84" s="538"/>
      <c r="OYS84" s="538"/>
      <c r="OYT84" s="538"/>
      <c r="OYU84" s="538"/>
      <c r="OYV84" s="538"/>
      <c r="OYW84" s="538"/>
      <c r="OYX84" s="538"/>
      <c r="OYY84" s="538"/>
      <c r="OYZ84" s="538"/>
      <c r="OZA84" s="538"/>
      <c r="OZB84" s="538"/>
      <c r="OZC84" s="538"/>
      <c r="OZD84" s="538"/>
      <c r="OZE84" s="538"/>
      <c r="OZF84" s="538"/>
      <c r="OZG84" s="538"/>
      <c r="OZH84" s="538"/>
      <c r="OZI84" s="538"/>
      <c r="OZJ84" s="538"/>
      <c r="OZK84" s="538"/>
      <c r="OZL84" s="538"/>
      <c r="OZM84" s="538"/>
      <c r="OZN84" s="538"/>
      <c r="OZO84" s="538"/>
      <c r="OZP84" s="538"/>
      <c r="OZQ84" s="538"/>
      <c r="OZR84" s="538"/>
      <c r="OZS84" s="538"/>
      <c r="OZT84" s="538"/>
      <c r="OZU84" s="538"/>
      <c r="OZV84" s="538"/>
      <c r="OZW84" s="538"/>
      <c r="OZX84" s="538"/>
      <c r="OZY84" s="538"/>
      <c r="OZZ84" s="538"/>
      <c r="PAA84" s="538"/>
      <c r="PAB84" s="538"/>
      <c r="PAC84" s="538"/>
      <c r="PAD84" s="538"/>
      <c r="PAE84" s="538"/>
      <c r="PAF84" s="538"/>
      <c r="PAG84" s="538"/>
      <c r="PAH84" s="538"/>
      <c r="PAI84" s="538"/>
      <c r="PAJ84" s="538"/>
      <c r="PAK84" s="538"/>
      <c r="PAL84" s="538"/>
      <c r="PAM84" s="538"/>
      <c r="PAN84" s="538"/>
      <c r="PAO84" s="538"/>
      <c r="PAP84" s="538"/>
      <c r="PAQ84" s="538"/>
      <c r="PAR84" s="538"/>
      <c r="PAS84" s="538"/>
      <c r="PAT84" s="538"/>
      <c r="PAU84" s="538"/>
      <c r="PAV84" s="538"/>
      <c r="PAW84" s="538"/>
      <c r="PAX84" s="538"/>
      <c r="PAY84" s="538"/>
      <c r="PAZ84" s="538"/>
      <c r="PBA84" s="538"/>
      <c r="PBB84" s="538"/>
      <c r="PBC84" s="538"/>
      <c r="PBD84" s="538"/>
      <c r="PBE84" s="538"/>
      <c r="PBF84" s="538"/>
      <c r="PBG84" s="538"/>
      <c r="PBH84" s="538"/>
      <c r="PBI84" s="538"/>
      <c r="PBJ84" s="538"/>
      <c r="PBK84" s="538"/>
      <c r="PBL84" s="538"/>
      <c r="PBM84" s="538"/>
      <c r="PBN84" s="538"/>
      <c r="PBO84" s="538"/>
      <c r="PBP84" s="538"/>
      <c r="PBQ84" s="538"/>
      <c r="PBR84" s="538"/>
      <c r="PBS84" s="538"/>
      <c r="PBT84" s="538"/>
      <c r="PBU84" s="538"/>
      <c r="PBV84" s="538"/>
      <c r="PBW84" s="538"/>
      <c r="PBX84" s="538"/>
      <c r="PBY84" s="538"/>
      <c r="PBZ84" s="538"/>
      <c r="PCA84" s="538"/>
      <c r="PCB84" s="538"/>
      <c r="PCC84" s="538"/>
      <c r="PCD84" s="538"/>
      <c r="PCE84" s="538"/>
      <c r="PCF84" s="538"/>
      <c r="PCG84" s="538"/>
      <c r="PCH84" s="538"/>
      <c r="PCI84" s="538"/>
      <c r="PCJ84" s="538"/>
      <c r="PCK84" s="538"/>
      <c r="PCL84" s="538"/>
      <c r="PCM84" s="538"/>
      <c r="PCN84" s="538"/>
      <c r="PCO84" s="538"/>
      <c r="PCP84" s="538"/>
      <c r="PCQ84" s="538"/>
      <c r="PCR84" s="538"/>
      <c r="PCS84" s="538"/>
      <c r="PCT84" s="538"/>
      <c r="PCU84" s="538"/>
      <c r="PCV84" s="538"/>
      <c r="PCW84" s="538"/>
      <c r="PCX84" s="538"/>
      <c r="PCY84" s="538"/>
      <c r="PCZ84" s="538"/>
      <c r="PDA84" s="538"/>
      <c r="PDB84" s="538"/>
      <c r="PDC84" s="538"/>
      <c r="PDD84" s="538"/>
      <c r="PDE84" s="538"/>
      <c r="PDF84" s="538"/>
      <c r="PDG84" s="538"/>
      <c r="PDH84" s="538"/>
      <c r="PDI84" s="538"/>
      <c r="PDJ84" s="538"/>
      <c r="PDK84" s="538"/>
      <c r="PDL84" s="538"/>
      <c r="PDM84" s="538"/>
      <c r="PDN84" s="538"/>
      <c r="PDO84" s="538"/>
      <c r="PDP84" s="538"/>
      <c r="PDQ84" s="538"/>
      <c r="PDR84" s="538"/>
      <c r="PDS84" s="538"/>
      <c r="PDT84" s="538"/>
      <c r="PDU84" s="538"/>
      <c r="PDV84" s="538"/>
      <c r="PDW84" s="538"/>
      <c r="PDX84" s="538"/>
      <c r="PDY84" s="538"/>
      <c r="PDZ84" s="538"/>
      <c r="PEA84" s="538"/>
      <c r="PEB84" s="538"/>
      <c r="PEC84" s="538"/>
      <c r="PED84" s="538"/>
      <c r="PEE84" s="538"/>
      <c r="PEF84" s="538"/>
      <c r="PEG84" s="538"/>
      <c r="PEH84" s="538"/>
      <c r="PEI84" s="538"/>
      <c r="PEJ84" s="538"/>
      <c r="PEK84" s="538"/>
      <c r="PEL84" s="538"/>
      <c r="PEM84" s="538"/>
      <c r="PEN84" s="538"/>
      <c r="PEO84" s="538"/>
      <c r="PEP84" s="538"/>
      <c r="PEQ84" s="538"/>
      <c r="PER84" s="538"/>
      <c r="PES84" s="538"/>
      <c r="PET84" s="538"/>
      <c r="PEU84" s="538"/>
      <c r="PEV84" s="538"/>
      <c r="PEW84" s="538"/>
      <c r="PEX84" s="538"/>
      <c r="PEY84" s="538"/>
      <c r="PEZ84" s="538"/>
      <c r="PFA84" s="538"/>
      <c r="PFB84" s="538"/>
      <c r="PFC84" s="538"/>
      <c r="PFD84" s="538"/>
      <c r="PFE84" s="538"/>
      <c r="PFF84" s="538"/>
      <c r="PFG84" s="538"/>
      <c r="PFH84" s="538"/>
      <c r="PFI84" s="538"/>
      <c r="PFJ84" s="538"/>
      <c r="PFK84" s="538"/>
      <c r="PFL84" s="538"/>
      <c r="PFM84" s="538"/>
      <c r="PFN84" s="538"/>
      <c r="PFO84" s="538"/>
      <c r="PFP84" s="538"/>
      <c r="PFQ84" s="538"/>
      <c r="PFR84" s="538"/>
      <c r="PFS84" s="538"/>
      <c r="PFT84" s="538"/>
      <c r="PFU84" s="538"/>
      <c r="PFV84" s="538"/>
      <c r="PFW84" s="538"/>
      <c r="PFX84" s="538"/>
      <c r="PFY84" s="538"/>
      <c r="PFZ84" s="538"/>
      <c r="PGA84" s="538"/>
      <c r="PGB84" s="538"/>
      <c r="PGC84" s="538"/>
      <c r="PGD84" s="538"/>
      <c r="PGE84" s="538"/>
      <c r="PGF84" s="538"/>
      <c r="PGG84" s="538"/>
      <c r="PGH84" s="538"/>
      <c r="PGI84" s="538"/>
      <c r="PGJ84" s="538"/>
      <c r="PGK84" s="538"/>
      <c r="PGL84" s="538"/>
      <c r="PGM84" s="538"/>
      <c r="PGN84" s="538"/>
      <c r="PGO84" s="538"/>
      <c r="PGP84" s="538"/>
      <c r="PGQ84" s="538"/>
      <c r="PGR84" s="538"/>
      <c r="PGS84" s="538"/>
      <c r="PGT84" s="538"/>
      <c r="PGU84" s="538"/>
      <c r="PGV84" s="538"/>
      <c r="PGW84" s="538"/>
      <c r="PGX84" s="538"/>
      <c r="PGY84" s="538"/>
      <c r="PGZ84" s="538"/>
      <c r="PHA84" s="538"/>
      <c r="PHB84" s="538"/>
      <c r="PHC84" s="538"/>
      <c r="PHD84" s="538"/>
      <c r="PHE84" s="538"/>
      <c r="PHF84" s="538"/>
      <c r="PHG84" s="538"/>
      <c r="PHH84" s="538"/>
      <c r="PHI84" s="538"/>
      <c r="PHJ84" s="538"/>
      <c r="PHK84" s="538"/>
      <c r="PHL84" s="538"/>
      <c r="PHM84" s="538"/>
      <c r="PHN84" s="538"/>
      <c r="PHO84" s="538"/>
      <c r="PHP84" s="538"/>
      <c r="PHQ84" s="538"/>
      <c r="PHR84" s="538"/>
      <c r="PHS84" s="538"/>
      <c r="PHT84" s="538"/>
      <c r="PHU84" s="538"/>
      <c r="PHV84" s="538"/>
      <c r="PHW84" s="538"/>
      <c r="PHX84" s="538"/>
      <c r="PHY84" s="538"/>
      <c r="PHZ84" s="538"/>
      <c r="PIA84" s="538"/>
      <c r="PIB84" s="538"/>
      <c r="PIC84" s="538"/>
      <c r="PID84" s="538"/>
      <c r="PIE84" s="538"/>
      <c r="PIF84" s="538"/>
      <c r="PIG84" s="538"/>
      <c r="PIH84" s="538"/>
      <c r="PII84" s="538"/>
      <c r="PIJ84" s="538"/>
      <c r="PIK84" s="538"/>
      <c r="PIL84" s="538"/>
      <c r="PIM84" s="538"/>
      <c r="PIN84" s="538"/>
      <c r="PIO84" s="538"/>
      <c r="PIP84" s="538"/>
      <c r="PIQ84" s="538"/>
      <c r="PIR84" s="538"/>
      <c r="PIS84" s="538"/>
      <c r="PIT84" s="538"/>
      <c r="PIU84" s="538"/>
      <c r="PIV84" s="538"/>
      <c r="PIW84" s="538"/>
      <c r="PIX84" s="538"/>
      <c r="PIY84" s="538"/>
      <c r="PIZ84" s="538"/>
      <c r="PJA84" s="538"/>
      <c r="PJB84" s="538"/>
      <c r="PJC84" s="538"/>
      <c r="PJD84" s="538"/>
      <c r="PJE84" s="538"/>
      <c r="PJF84" s="538"/>
      <c r="PJG84" s="538"/>
      <c r="PJH84" s="538"/>
      <c r="PJI84" s="538"/>
      <c r="PJJ84" s="538"/>
      <c r="PJK84" s="538"/>
      <c r="PJL84" s="538"/>
      <c r="PJM84" s="538"/>
      <c r="PJN84" s="538"/>
      <c r="PJO84" s="538"/>
      <c r="PJP84" s="538"/>
      <c r="PJQ84" s="538"/>
      <c r="PJR84" s="538"/>
      <c r="PJS84" s="538"/>
      <c r="PJT84" s="538"/>
      <c r="PJU84" s="538"/>
      <c r="PJV84" s="538"/>
      <c r="PJW84" s="538"/>
      <c r="PJX84" s="538"/>
      <c r="PJY84" s="538"/>
      <c r="PJZ84" s="538"/>
      <c r="PKA84" s="538"/>
      <c r="PKB84" s="538"/>
      <c r="PKC84" s="538"/>
      <c r="PKD84" s="538"/>
      <c r="PKE84" s="538"/>
      <c r="PKF84" s="538"/>
      <c r="PKG84" s="538"/>
      <c r="PKH84" s="538"/>
      <c r="PKI84" s="538"/>
      <c r="PKJ84" s="538"/>
      <c r="PKK84" s="538"/>
      <c r="PKL84" s="538"/>
      <c r="PKM84" s="538"/>
      <c r="PKN84" s="538"/>
      <c r="PKO84" s="538"/>
      <c r="PKP84" s="538"/>
      <c r="PKQ84" s="538"/>
      <c r="PKR84" s="538"/>
      <c r="PKS84" s="538"/>
      <c r="PKT84" s="538"/>
      <c r="PKU84" s="538"/>
      <c r="PKV84" s="538"/>
      <c r="PKW84" s="538"/>
      <c r="PKX84" s="538"/>
      <c r="PKY84" s="538"/>
      <c r="PKZ84" s="538"/>
      <c r="PLA84" s="538"/>
      <c r="PLB84" s="538"/>
      <c r="PLC84" s="538"/>
      <c r="PLD84" s="538"/>
      <c r="PLE84" s="538"/>
      <c r="PLF84" s="538"/>
      <c r="PLG84" s="538"/>
      <c r="PLH84" s="538"/>
      <c r="PLI84" s="538"/>
      <c r="PLJ84" s="538"/>
      <c r="PLK84" s="538"/>
      <c r="PLL84" s="538"/>
      <c r="PLM84" s="538"/>
      <c r="PLN84" s="538"/>
      <c r="PLO84" s="538"/>
      <c r="PLP84" s="538"/>
      <c r="PLQ84" s="538"/>
      <c r="PLR84" s="538"/>
      <c r="PLS84" s="538"/>
      <c r="PLT84" s="538"/>
      <c r="PLU84" s="538"/>
      <c r="PLV84" s="538"/>
      <c r="PLW84" s="538"/>
      <c r="PLX84" s="538"/>
      <c r="PLY84" s="538"/>
      <c r="PLZ84" s="538"/>
      <c r="PMA84" s="538"/>
      <c r="PMB84" s="538"/>
      <c r="PMC84" s="538"/>
      <c r="PMD84" s="538"/>
      <c r="PME84" s="538"/>
      <c r="PMF84" s="538"/>
      <c r="PMG84" s="538"/>
      <c r="PMH84" s="538"/>
      <c r="PMI84" s="538"/>
      <c r="PMJ84" s="538"/>
      <c r="PMK84" s="538"/>
      <c r="PML84" s="538"/>
      <c r="PMM84" s="538"/>
      <c r="PMN84" s="538"/>
      <c r="PMO84" s="538"/>
      <c r="PMP84" s="538"/>
      <c r="PMQ84" s="538"/>
      <c r="PMR84" s="538"/>
      <c r="PMS84" s="538"/>
      <c r="PMT84" s="538"/>
      <c r="PMU84" s="538"/>
      <c r="PMV84" s="538"/>
      <c r="PMW84" s="538"/>
      <c r="PMX84" s="538"/>
      <c r="PMY84" s="538"/>
      <c r="PMZ84" s="538"/>
      <c r="PNA84" s="538"/>
      <c r="PNB84" s="538"/>
      <c r="PNC84" s="538"/>
      <c r="PND84" s="538"/>
      <c r="PNE84" s="538"/>
      <c r="PNF84" s="538"/>
      <c r="PNG84" s="538"/>
      <c r="PNH84" s="538"/>
      <c r="PNI84" s="538"/>
      <c r="PNJ84" s="538"/>
      <c r="PNK84" s="538"/>
      <c r="PNL84" s="538"/>
      <c r="PNM84" s="538"/>
      <c r="PNN84" s="538"/>
      <c r="PNO84" s="538"/>
      <c r="PNP84" s="538"/>
      <c r="PNQ84" s="538"/>
      <c r="PNR84" s="538"/>
      <c r="PNS84" s="538"/>
      <c r="PNT84" s="538"/>
      <c r="PNU84" s="538"/>
      <c r="PNV84" s="538"/>
      <c r="PNW84" s="538"/>
      <c r="PNX84" s="538"/>
      <c r="PNY84" s="538"/>
      <c r="PNZ84" s="538"/>
      <c r="POA84" s="538"/>
      <c r="POB84" s="538"/>
      <c r="POC84" s="538"/>
      <c r="POD84" s="538"/>
      <c r="POE84" s="538"/>
      <c r="POF84" s="538"/>
      <c r="POG84" s="538"/>
      <c r="POH84" s="538"/>
      <c r="POI84" s="538"/>
      <c r="POJ84" s="538"/>
      <c r="POK84" s="538"/>
      <c r="POL84" s="538"/>
      <c r="POM84" s="538"/>
      <c r="PON84" s="538"/>
      <c r="POO84" s="538"/>
      <c r="POP84" s="538"/>
      <c r="POQ84" s="538"/>
      <c r="POR84" s="538"/>
      <c r="POS84" s="538"/>
      <c r="POT84" s="538"/>
      <c r="POU84" s="538"/>
      <c r="POV84" s="538"/>
      <c r="POW84" s="538"/>
      <c r="POX84" s="538"/>
      <c r="POY84" s="538"/>
      <c r="POZ84" s="538"/>
      <c r="PPA84" s="538"/>
      <c r="PPB84" s="538"/>
      <c r="PPC84" s="538"/>
      <c r="PPD84" s="538"/>
      <c r="PPE84" s="538"/>
      <c r="PPF84" s="538"/>
      <c r="PPG84" s="538"/>
      <c r="PPH84" s="538"/>
      <c r="PPI84" s="538"/>
      <c r="PPJ84" s="538"/>
      <c r="PPK84" s="538"/>
      <c r="PPL84" s="538"/>
      <c r="PPM84" s="538"/>
      <c r="PPN84" s="538"/>
      <c r="PPO84" s="538"/>
      <c r="PPP84" s="538"/>
      <c r="PPQ84" s="538"/>
      <c r="PPR84" s="538"/>
      <c r="PPS84" s="538"/>
      <c r="PPT84" s="538"/>
      <c r="PPU84" s="538"/>
      <c r="PPV84" s="538"/>
      <c r="PPW84" s="538"/>
      <c r="PPX84" s="538"/>
      <c r="PPY84" s="538"/>
      <c r="PPZ84" s="538"/>
      <c r="PQA84" s="538"/>
      <c r="PQB84" s="538"/>
      <c r="PQC84" s="538"/>
      <c r="PQD84" s="538"/>
      <c r="PQE84" s="538"/>
      <c r="PQF84" s="538"/>
      <c r="PQG84" s="538"/>
      <c r="PQH84" s="538"/>
      <c r="PQI84" s="538"/>
      <c r="PQJ84" s="538"/>
      <c r="PQK84" s="538"/>
      <c r="PQL84" s="538"/>
      <c r="PQM84" s="538"/>
      <c r="PQN84" s="538"/>
      <c r="PQO84" s="538"/>
      <c r="PQP84" s="538"/>
      <c r="PQQ84" s="538"/>
      <c r="PQR84" s="538"/>
      <c r="PQS84" s="538"/>
      <c r="PQT84" s="538"/>
      <c r="PQU84" s="538"/>
      <c r="PQV84" s="538"/>
      <c r="PQW84" s="538"/>
      <c r="PQX84" s="538"/>
      <c r="PQY84" s="538"/>
      <c r="PQZ84" s="538"/>
      <c r="PRA84" s="538"/>
      <c r="PRB84" s="538"/>
      <c r="PRC84" s="538"/>
      <c r="PRD84" s="538"/>
      <c r="PRE84" s="538"/>
      <c r="PRF84" s="538"/>
      <c r="PRG84" s="538"/>
      <c r="PRH84" s="538"/>
      <c r="PRI84" s="538"/>
      <c r="PRJ84" s="538"/>
      <c r="PRK84" s="538"/>
      <c r="PRL84" s="538"/>
      <c r="PRM84" s="538"/>
      <c r="PRN84" s="538"/>
      <c r="PRO84" s="538"/>
      <c r="PRP84" s="538"/>
      <c r="PRQ84" s="538"/>
      <c r="PRR84" s="538"/>
      <c r="PRS84" s="538"/>
      <c r="PRT84" s="538"/>
      <c r="PRU84" s="538"/>
      <c r="PRV84" s="538"/>
      <c r="PRW84" s="538"/>
      <c r="PRX84" s="538"/>
      <c r="PRY84" s="538"/>
      <c r="PRZ84" s="538"/>
      <c r="PSA84" s="538"/>
      <c r="PSB84" s="538"/>
      <c r="PSC84" s="538"/>
      <c r="PSD84" s="538"/>
      <c r="PSE84" s="538"/>
      <c r="PSF84" s="538"/>
      <c r="PSG84" s="538"/>
      <c r="PSH84" s="538"/>
      <c r="PSI84" s="538"/>
      <c r="PSJ84" s="538"/>
      <c r="PSK84" s="538"/>
      <c r="PSL84" s="538"/>
      <c r="PSM84" s="538"/>
      <c r="PSN84" s="538"/>
      <c r="PSO84" s="538"/>
      <c r="PSP84" s="538"/>
      <c r="PSQ84" s="538"/>
      <c r="PSR84" s="538"/>
      <c r="PSS84" s="538"/>
      <c r="PST84" s="538"/>
      <c r="PSU84" s="538"/>
      <c r="PSV84" s="538"/>
      <c r="PSW84" s="538"/>
      <c r="PSX84" s="538"/>
      <c r="PSY84" s="538"/>
      <c r="PSZ84" s="538"/>
      <c r="PTA84" s="538"/>
      <c r="PTB84" s="538"/>
      <c r="PTC84" s="538"/>
      <c r="PTD84" s="538"/>
      <c r="PTE84" s="538"/>
      <c r="PTF84" s="538"/>
      <c r="PTG84" s="538"/>
      <c r="PTH84" s="538"/>
      <c r="PTI84" s="538"/>
      <c r="PTJ84" s="538"/>
      <c r="PTK84" s="538"/>
      <c r="PTL84" s="538"/>
      <c r="PTM84" s="538"/>
      <c r="PTN84" s="538"/>
      <c r="PTO84" s="538"/>
      <c r="PTP84" s="538"/>
      <c r="PTQ84" s="538"/>
      <c r="PTR84" s="538"/>
      <c r="PTS84" s="538"/>
      <c r="PTT84" s="538"/>
      <c r="PTU84" s="538"/>
      <c r="PTV84" s="538"/>
      <c r="PTW84" s="538"/>
      <c r="PTX84" s="538"/>
      <c r="PTY84" s="538"/>
      <c r="PTZ84" s="538"/>
      <c r="PUA84" s="538"/>
      <c r="PUB84" s="538"/>
      <c r="PUC84" s="538"/>
      <c r="PUD84" s="538"/>
      <c r="PUE84" s="538"/>
      <c r="PUF84" s="538"/>
      <c r="PUG84" s="538"/>
      <c r="PUH84" s="538"/>
      <c r="PUI84" s="538"/>
      <c r="PUJ84" s="538"/>
      <c r="PUK84" s="538"/>
      <c r="PUL84" s="538"/>
      <c r="PUM84" s="538"/>
      <c r="PUN84" s="538"/>
      <c r="PUO84" s="538"/>
      <c r="PUP84" s="538"/>
      <c r="PUQ84" s="538"/>
      <c r="PUR84" s="538"/>
      <c r="PUS84" s="538"/>
      <c r="PUT84" s="538"/>
      <c r="PUU84" s="538"/>
      <c r="PUV84" s="538"/>
      <c r="PUW84" s="538"/>
      <c r="PUX84" s="538"/>
      <c r="PUY84" s="538"/>
      <c r="PUZ84" s="538"/>
      <c r="PVA84" s="538"/>
      <c r="PVB84" s="538"/>
      <c r="PVC84" s="538"/>
      <c r="PVD84" s="538"/>
      <c r="PVE84" s="538"/>
      <c r="PVF84" s="538"/>
      <c r="PVG84" s="538"/>
      <c r="PVH84" s="538"/>
      <c r="PVI84" s="538"/>
      <c r="PVJ84" s="538"/>
      <c r="PVK84" s="538"/>
      <c r="PVL84" s="538"/>
      <c r="PVM84" s="538"/>
      <c r="PVN84" s="538"/>
      <c r="PVO84" s="538"/>
      <c r="PVP84" s="538"/>
      <c r="PVQ84" s="538"/>
      <c r="PVR84" s="538"/>
      <c r="PVS84" s="538"/>
      <c r="PVT84" s="538"/>
      <c r="PVU84" s="538"/>
      <c r="PVV84" s="538"/>
      <c r="PVW84" s="538"/>
      <c r="PVX84" s="538"/>
      <c r="PVY84" s="538"/>
      <c r="PVZ84" s="538"/>
      <c r="PWA84" s="538"/>
      <c r="PWB84" s="538"/>
      <c r="PWC84" s="538"/>
      <c r="PWD84" s="538"/>
      <c r="PWE84" s="538"/>
      <c r="PWF84" s="538"/>
      <c r="PWG84" s="538"/>
      <c r="PWH84" s="538"/>
      <c r="PWI84" s="538"/>
      <c r="PWJ84" s="538"/>
      <c r="PWK84" s="538"/>
      <c r="PWL84" s="538"/>
      <c r="PWM84" s="538"/>
      <c r="PWN84" s="538"/>
      <c r="PWO84" s="538"/>
      <c r="PWP84" s="538"/>
      <c r="PWQ84" s="538"/>
      <c r="PWR84" s="538"/>
      <c r="PWS84" s="538"/>
      <c r="PWT84" s="538"/>
      <c r="PWU84" s="538"/>
      <c r="PWV84" s="538"/>
      <c r="PWW84" s="538"/>
      <c r="PWX84" s="538"/>
      <c r="PWY84" s="538"/>
      <c r="PWZ84" s="538"/>
      <c r="PXA84" s="538"/>
      <c r="PXB84" s="538"/>
      <c r="PXC84" s="538"/>
      <c r="PXD84" s="538"/>
      <c r="PXE84" s="538"/>
      <c r="PXF84" s="538"/>
      <c r="PXG84" s="538"/>
      <c r="PXH84" s="538"/>
      <c r="PXI84" s="538"/>
      <c r="PXJ84" s="538"/>
      <c r="PXK84" s="538"/>
      <c r="PXL84" s="538"/>
      <c r="PXM84" s="538"/>
      <c r="PXN84" s="538"/>
      <c r="PXO84" s="538"/>
      <c r="PXP84" s="538"/>
      <c r="PXQ84" s="538"/>
      <c r="PXR84" s="538"/>
      <c r="PXS84" s="538"/>
      <c r="PXT84" s="538"/>
      <c r="PXU84" s="538"/>
      <c r="PXV84" s="538"/>
      <c r="PXW84" s="538"/>
      <c r="PXX84" s="538"/>
      <c r="PXY84" s="538"/>
      <c r="PXZ84" s="538"/>
      <c r="PYA84" s="538"/>
      <c r="PYB84" s="538"/>
      <c r="PYC84" s="538"/>
      <c r="PYD84" s="538"/>
      <c r="PYE84" s="538"/>
      <c r="PYF84" s="538"/>
      <c r="PYG84" s="538"/>
      <c r="PYH84" s="538"/>
      <c r="PYI84" s="538"/>
      <c r="PYJ84" s="538"/>
      <c r="PYK84" s="538"/>
      <c r="PYL84" s="538"/>
      <c r="PYM84" s="538"/>
      <c r="PYN84" s="538"/>
      <c r="PYO84" s="538"/>
      <c r="PYP84" s="538"/>
      <c r="PYQ84" s="538"/>
      <c r="PYR84" s="538"/>
      <c r="PYS84" s="538"/>
      <c r="PYT84" s="538"/>
      <c r="PYU84" s="538"/>
      <c r="PYV84" s="538"/>
      <c r="PYW84" s="538"/>
      <c r="PYX84" s="538"/>
      <c r="PYY84" s="538"/>
      <c r="PYZ84" s="538"/>
      <c r="PZA84" s="538"/>
      <c r="PZB84" s="538"/>
      <c r="PZC84" s="538"/>
      <c r="PZD84" s="538"/>
      <c r="PZE84" s="538"/>
      <c r="PZF84" s="538"/>
      <c r="PZG84" s="538"/>
      <c r="PZH84" s="538"/>
      <c r="PZI84" s="538"/>
      <c r="PZJ84" s="538"/>
      <c r="PZK84" s="538"/>
      <c r="PZL84" s="538"/>
      <c r="PZM84" s="538"/>
      <c r="PZN84" s="538"/>
      <c r="PZO84" s="538"/>
      <c r="PZP84" s="538"/>
      <c r="PZQ84" s="538"/>
      <c r="PZR84" s="538"/>
      <c r="PZS84" s="538"/>
      <c r="PZT84" s="538"/>
      <c r="PZU84" s="538"/>
      <c r="PZV84" s="538"/>
      <c r="PZW84" s="538"/>
      <c r="PZX84" s="538"/>
      <c r="PZY84" s="538"/>
      <c r="PZZ84" s="538"/>
      <c r="QAA84" s="538"/>
      <c r="QAB84" s="538"/>
      <c r="QAC84" s="538"/>
      <c r="QAD84" s="538"/>
      <c r="QAE84" s="538"/>
      <c r="QAF84" s="538"/>
      <c r="QAG84" s="538"/>
      <c r="QAH84" s="538"/>
      <c r="QAI84" s="538"/>
      <c r="QAJ84" s="538"/>
      <c r="QAK84" s="538"/>
      <c r="QAL84" s="538"/>
      <c r="QAM84" s="538"/>
      <c r="QAN84" s="538"/>
      <c r="QAO84" s="538"/>
      <c r="QAP84" s="538"/>
      <c r="QAQ84" s="538"/>
      <c r="QAR84" s="538"/>
      <c r="QAS84" s="538"/>
      <c r="QAT84" s="538"/>
      <c r="QAU84" s="538"/>
      <c r="QAV84" s="538"/>
      <c r="QAW84" s="538"/>
      <c r="QAX84" s="538"/>
      <c r="QAY84" s="538"/>
      <c r="QAZ84" s="538"/>
      <c r="QBA84" s="538"/>
      <c r="QBB84" s="538"/>
      <c r="QBC84" s="538"/>
      <c r="QBD84" s="538"/>
      <c r="QBE84" s="538"/>
      <c r="QBF84" s="538"/>
      <c r="QBG84" s="538"/>
      <c r="QBH84" s="538"/>
      <c r="QBI84" s="538"/>
      <c r="QBJ84" s="538"/>
      <c r="QBK84" s="538"/>
      <c r="QBL84" s="538"/>
      <c r="QBM84" s="538"/>
      <c r="QBN84" s="538"/>
      <c r="QBO84" s="538"/>
      <c r="QBP84" s="538"/>
      <c r="QBQ84" s="538"/>
      <c r="QBR84" s="538"/>
      <c r="QBS84" s="538"/>
      <c r="QBT84" s="538"/>
      <c r="QBU84" s="538"/>
      <c r="QBV84" s="538"/>
      <c r="QBW84" s="538"/>
      <c r="QBX84" s="538"/>
      <c r="QBY84" s="538"/>
      <c r="QBZ84" s="538"/>
      <c r="QCA84" s="538"/>
      <c r="QCB84" s="538"/>
      <c r="QCC84" s="538"/>
      <c r="QCD84" s="538"/>
      <c r="QCE84" s="538"/>
      <c r="QCF84" s="538"/>
      <c r="QCG84" s="538"/>
      <c r="QCH84" s="538"/>
      <c r="QCI84" s="538"/>
      <c r="QCJ84" s="538"/>
      <c r="QCK84" s="538"/>
      <c r="QCL84" s="538"/>
      <c r="QCM84" s="538"/>
      <c r="QCN84" s="538"/>
      <c r="QCO84" s="538"/>
      <c r="QCP84" s="538"/>
      <c r="QCQ84" s="538"/>
      <c r="QCR84" s="538"/>
      <c r="QCS84" s="538"/>
      <c r="QCT84" s="538"/>
      <c r="QCU84" s="538"/>
      <c r="QCV84" s="538"/>
      <c r="QCW84" s="538"/>
      <c r="QCX84" s="538"/>
      <c r="QCY84" s="538"/>
      <c r="QCZ84" s="538"/>
      <c r="QDA84" s="538"/>
      <c r="QDB84" s="538"/>
      <c r="QDC84" s="538"/>
      <c r="QDD84" s="538"/>
      <c r="QDE84" s="538"/>
      <c r="QDF84" s="538"/>
      <c r="QDG84" s="538"/>
      <c r="QDH84" s="538"/>
      <c r="QDI84" s="538"/>
      <c r="QDJ84" s="538"/>
      <c r="QDK84" s="538"/>
      <c r="QDL84" s="538"/>
      <c r="QDM84" s="538"/>
      <c r="QDN84" s="538"/>
      <c r="QDO84" s="538"/>
      <c r="QDP84" s="538"/>
      <c r="QDQ84" s="538"/>
      <c r="QDR84" s="538"/>
      <c r="QDS84" s="538"/>
      <c r="QDT84" s="538"/>
      <c r="QDU84" s="538"/>
      <c r="QDV84" s="538"/>
      <c r="QDW84" s="538"/>
      <c r="QDX84" s="538"/>
      <c r="QDY84" s="538"/>
      <c r="QDZ84" s="538"/>
      <c r="QEA84" s="538"/>
      <c r="QEB84" s="538"/>
      <c r="QEC84" s="538"/>
      <c r="QED84" s="538"/>
      <c r="QEE84" s="538"/>
      <c r="QEF84" s="538"/>
      <c r="QEG84" s="538"/>
      <c r="QEH84" s="538"/>
      <c r="QEI84" s="538"/>
      <c r="QEJ84" s="538"/>
      <c r="QEK84" s="538"/>
      <c r="QEL84" s="538"/>
      <c r="QEM84" s="538"/>
      <c r="QEN84" s="538"/>
      <c r="QEO84" s="538"/>
      <c r="QEP84" s="538"/>
      <c r="QEQ84" s="538"/>
      <c r="QER84" s="538"/>
      <c r="QES84" s="538"/>
      <c r="QET84" s="538"/>
      <c r="QEU84" s="538"/>
      <c r="QEV84" s="538"/>
      <c r="QEW84" s="538"/>
      <c r="QEX84" s="538"/>
      <c r="QEY84" s="538"/>
      <c r="QEZ84" s="538"/>
      <c r="QFA84" s="538"/>
      <c r="QFB84" s="538"/>
      <c r="QFC84" s="538"/>
      <c r="QFD84" s="538"/>
      <c r="QFE84" s="538"/>
      <c r="QFF84" s="538"/>
      <c r="QFG84" s="538"/>
      <c r="QFH84" s="538"/>
      <c r="QFI84" s="538"/>
      <c r="QFJ84" s="538"/>
      <c r="QFK84" s="538"/>
      <c r="QFL84" s="538"/>
      <c r="QFM84" s="538"/>
      <c r="QFN84" s="538"/>
      <c r="QFO84" s="538"/>
      <c r="QFP84" s="538"/>
      <c r="QFQ84" s="538"/>
      <c r="QFR84" s="538"/>
      <c r="QFS84" s="538"/>
      <c r="QFT84" s="538"/>
      <c r="QFU84" s="538"/>
      <c r="QFV84" s="538"/>
      <c r="QFW84" s="538"/>
      <c r="QFX84" s="538"/>
      <c r="QFY84" s="538"/>
      <c r="QFZ84" s="538"/>
      <c r="QGA84" s="538"/>
      <c r="QGB84" s="538"/>
      <c r="QGC84" s="538"/>
      <c r="QGD84" s="538"/>
      <c r="QGE84" s="538"/>
      <c r="QGF84" s="538"/>
      <c r="QGG84" s="538"/>
      <c r="QGH84" s="538"/>
      <c r="QGI84" s="538"/>
      <c r="QGJ84" s="538"/>
      <c r="QGK84" s="538"/>
      <c r="QGL84" s="538"/>
      <c r="QGM84" s="538"/>
      <c r="QGN84" s="538"/>
      <c r="QGO84" s="538"/>
      <c r="QGP84" s="538"/>
      <c r="QGQ84" s="538"/>
      <c r="QGR84" s="538"/>
      <c r="QGS84" s="538"/>
      <c r="QGT84" s="538"/>
      <c r="QGU84" s="538"/>
      <c r="QGV84" s="538"/>
      <c r="QGW84" s="538"/>
      <c r="QGX84" s="538"/>
      <c r="QGY84" s="538"/>
      <c r="QGZ84" s="538"/>
      <c r="QHA84" s="538"/>
      <c r="QHB84" s="538"/>
      <c r="QHC84" s="538"/>
      <c r="QHD84" s="538"/>
      <c r="QHE84" s="538"/>
      <c r="QHF84" s="538"/>
      <c r="QHG84" s="538"/>
      <c r="QHH84" s="538"/>
      <c r="QHI84" s="538"/>
      <c r="QHJ84" s="538"/>
      <c r="QHK84" s="538"/>
      <c r="QHL84" s="538"/>
      <c r="QHM84" s="538"/>
      <c r="QHN84" s="538"/>
      <c r="QHO84" s="538"/>
      <c r="QHP84" s="538"/>
      <c r="QHQ84" s="538"/>
      <c r="QHR84" s="538"/>
      <c r="QHS84" s="538"/>
      <c r="QHT84" s="538"/>
      <c r="QHU84" s="538"/>
      <c r="QHV84" s="538"/>
      <c r="QHW84" s="538"/>
      <c r="QHX84" s="538"/>
      <c r="QHY84" s="538"/>
      <c r="QHZ84" s="538"/>
      <c r="QIA84" s="538"/>
      <c r="QIB84" s="538"/>
      <c r="QIC84" s="538"/>
      <c r="QID84" s="538"/>
      <c r="QIE84" s="538"/>
      <c r="QIF84" s="538"/>
      <c r="QIG84" s="538"/>
      <c r="QIH84" s="538"/>
      <c r="QII84" s="538"/>
      <c r="QIJ84" s="538"/>
      <c r="QIK84" s="538"/>
      <c r="QIL84" s="538"/>
      <c r="QIM84" s="538"/>
      <c r="QIN84" s="538"/>
      <c r="QIO84" s="538"/>
      <c r="QIP84" s="538"/>
      <c r="QIQ84" s="538"/>
      <c r="QIR84" s="538"/>
      <c r="QIS84" s="538"/>
      <c r="QIT84" s="538"/>
      <c r="QIU84" s="538"/>
      <c r="QIV84" s="538"/>
      <c r="QIW84" s="538"/>
      <c r="QIX84" s="538"/>
      <c r="QIY84" s="538"/>
      <c r="QIZ84" s="538"/>
      <c r="QJA84" s="538"/>
      <c r="QJB84" s="538"/>
      <c r="QJC84" s="538"/>
      <c r="QJD84" s="538"/>
      <c r="QJE84" s="538"/>
      <c r="QJF84" s="538"/>
      <c r="QJG84" s="538"/>
      <c r="QJH84" s="538"/>
      <c r="QJI84" s="538"/>
      <c r="QJJ84" s="538"/>
      <c r="QJK84" s="538"/>
      <c r="QJL84" s="538"/>
      <c r="QJM84" s="538"/>
      <c r="QJN84" s="538"/>
      <c r="QJO84" s="538"/>
      <c r="QJP84" s="538"/>
      <c r="QJQ84" s="538"/>
      <c r="QJR84" s="538"/>
      <c r="QJS84" s="538"/>
      <c r="QJT84" s="538"/>
      <c r="QJU84" s="538"/>
      <c r="QJV84" s="538"/>
      <c r="QJW84" s="538"/>
      <c r="QJX84" s="538"/>
      <c r="QJY84" s="538"/>
      <c r="QJZ84" s="538"/>
      <c r="QKA84" s="538"/>
      <c r="QKB84" s="538"/>
      <c r="QKC84" s="538"/>
      <c r="QKD84" s="538"/>
      <c r="QKE84" s="538"/>
      <c r="QKF84" s="538"/>
      <c r="QKG84" s="538"/>
      <c r="QKH84" s="538"/>
      <c r="QKI84" s="538"/>
      <c r="QKJ84" s="538"/>
      <c r="QKK84" s="538"/>
      <c r="QKL84" s="538"/>
      <c r="QKM84" s="538"/>
      <c r="QKN84" s="538"/>
      <c r="QKO84" s="538"/>
      <c r="QKP84" s="538"/>
      <c r="QKQ84" s="538"/>
      <c r="QKR84" s="538"/>
      <c r="QKS84" s="538"/>
      <c r="QKT84" s="538"/>
      <c r="QKU84" s="538"/>
      <c r="QKV84" s="538"/>
      <c r="QKW84" s="538"/>
      <c r="QKX84" s="538"/>
      <c r="QKY84" s="538"/>
      <c r="QKZ84" s="538"/>
      <c r="QLA84" s="538"/>
      <c r="QLB84" s="538"/>
      <c r="QLC84" s="538"/>
      <c r="QLD84" s="538"/>
      <c r="QLE84" s="538"/>
      <c r="QLF84" s="538"/>
      <c r="QLG84" s="538"/>
      <c r="QLH84" s="538"/>
      <c r="QLI84" s="538"/>
      <c r="QLJ84" s="538"/>
      <c r="QLK84" s="538"/>
      <c r="QLL84" s="538"/>
      <c r="QLM84" s="538"/>
      <c r="QLN84" s="538"/>
      <c r="QLO84" s="538"/>
      <c r="QLP84" s="538"/>
      <c r="QLQ84" s="538"/>
      <c r="QLR84" s="538"/>
      <c r="QLS84" s="538"/>
      <c r="QLT84" s="538"/>
      <c r="QLU84" s="538"/>
      <c r="QLV84" s="538"/>
      <c r="QLW84" s="538"/>
      <c r="QLX84" s="538"/>
      <c r="QLY84" s="538"/>
      <c r="QLZ84" s="538"/>
      <c r="QMA84" s="538"/>
      <c r="QMB84" s="538"/>
      <c r="QMC84" s="538"/>
      <c r="QMD84" s="538"/>
      <c r="QME84" s="538"/>
      <c r="QMF84" s="538"/>
      <c r="QMG84" s="538"/>
      <c r="QMH84" s="538"/>
      <c r="QMI84" s="538"/>
      <c r="QMJ84" s="538"/>
      <c r="QMK84" s="538"/>
      <c r="QML84" s="538"/>
      <c r="QMM84" s="538"/>
      <c r="QMN84" s="538"/>
      <c r="QMO84" s="538"/>
      <c r="QMP84" s="538"/>
      <c r="QMQ84" s="538"/>
      <c r="QMR84" s="538"/>
      <c r="QMS84" s="538"/>
      <c r="QMT84" s="538"/>
      <c r="QMU84" s="538"/>
      <c r="QMV84" s="538"/>
      <c r="QMW84" s="538"/>
      <c r="QMX84" s="538"/>
      <c r="QMY84" s="538"/>
      <c r="QMZ84" s="538"/>
      <c r="QNA84" s="538"/>
      <c r="QNB84" s="538"/>
      <c r="QNC84" s="538"/>
      <c r="QND84" s="538"/>
      <c r="QNE84" s="538"/>
      <c r="QNF84" s="538"/>
      <c r="QNG84" s="538"/>
      <c r="QNH84" s="538"/>
      <c r="QNI84" s="538"/>
      <c r="QNJ84" s="538"/>
      <c r="QNK84" s="538"/>
      <c r="QNL84" s="538"/>
      <c r="QNM84" s="538"/>
      <c r="QNN84" s="538"/>
      <c r="QNO84" s="538"/>
      <c r="QNP84" s="538"/>
      <c r="QNQ84" s="538"/>
      <c r="QNR84" s="538"/>
      <c r="QNS84" s="538"/>
      <c r="QNT84" s="538"/>
      <c r="QNU84" s="538"/>
      <c r="QNV84" s="538"/>
      <c r="QNW84" s="538"/>
      <c r="QNX84" s="538"/>
      <c r="QNY84" s="538"/>
      <c r="QNZ84" s="538"/>
      <c r="QOA84" s="538"/>
      <c r="QOB84" s="538"/>
      <c r="QOC84" s="538"/>
      <c r="QOD84" s="538"/>
      <c r="QOE84" s="538"/>
      <c r="QOF84" s="538"/>
      <c r="QOG84" s="538"/>
      <c r="QOH84" s="538"/>
      <c r="QOI84" s="538"/>
      <c r="QOJ84" s="538"/>
      <c r="QOK84" s="538"/>
      <c r="QOL84" s="538"/>
      <c r="QOM84" s="538"/>
      <c r="QON84" s="538"/>
      <c r="QOO84" s="538"/>
      <c r="QOP84" s="538"/>
      <c r="QOQ84" s="538"/>
      <c r="QOR84" s="538"/>
      <c r="QOS84" s="538"/>
      <c r="QOT84" s="538"/>
      <c r="QOU84" s="538"/>
      <c r="QOV84" s="538"/>
      <c r="QOW84" s="538"/>
      <c r="QOX84" s="538"/>
      <c r="QOY84" s="538"/>
      <c r="QOZ84" s="538"/>
      <c r="QPA84" s="538"/>
      <c r="QPB84" s="538"/>
      <c r="QPC84" s="538"/>
      <c r="QPD84" s="538"/>
      <c r="QPE84" s="538"/>
      <c r="QPF84" s="538"/>
      <c r="QPG84" s="538"/>
      <c r="QPH84" s="538"/>
      <c r="QPI84" s="538"/>
      <c r="QPJ84" s="538"/>
      <c r="QPK84" s="538"/>
      <c r="QPL84" s="538"/>
      <c r="QPM84" s="538"/>
      <c r="QPN84" s="538"/>
      <c r="QPO84" s="538"/>
      <c r="QPP84" s="538"/>
      <c r="QPQ84" s="538"/>
      <c r="QPR84" s="538"/>
      <c r="QPS84" s="538"/>
      <c r="QPT84" s="538"/>
      <c r="QPU84" s="538"/>
      <c r="QPV84" s="538"/>
      <c r="QPW84" s="538"/>
      <c r="QPX84" s="538"/>
      <c r="QPY84" s="538"/>
      <c r="QPZ84" s="538"/>
      <c r="QQA84" s="538"/>
      <c r="QQB84" s="538"/>
      <c r="QQC84" s="538"/>
      <c r="QQD84" s="538"/>
      <c r="QQE84" s="538"/>
      <c r="QQF84" s="538"/>
      <c r="QQG84" s="538"/>
      <c r="QQH84" s="538"/>
      <c r="QQI84" s="538"/>
      <c r="QQJ84" s="538"/>
      <c r="QQK84" s="538"/>
      <c r="QQL84" s="538"/>
      <c r="QQM84" s="538"/>
      <c r="QQN84" s="538"/>
      <c r="QQO84" s="538"/>
      <c r="QQP84" s="538"/>
      <c r="QQQ84" s="538"/>
      <c r="QQR84" s="538"/>
      <c r="QQS84" s="538"/>
      <c r="QQT84" s="538"/>
      <c r="QQU84" s="538"/>
      <c r="QQV84" s="538"/>
      <c r="QQW84" s="538"/>
      <c r="QQX84" s="538"/>
      <c r="QQY84" s="538"/>
      <c r="QQZ84" s="538"/>
      <c r="QRA84" s="538"/>
      <c r="QRB84" s="538"/>
      <c r="QRC84" s="538"/>
      <c r="QRD84" s="538"/>
      <c r="QRE84" s="538"/>
      <c r="QRF84" s="538"/>
      <c r="QRG84" s="538"/>
      <c r="QRH84" s="538"/>
      <c r="QRI84" s="538"/>
      <c r="QRJ84" s="538"/>
      <c r="QRK84" s="538"/>
      <c r="QRL84" s="538"/>
      <c r="QRM84" s="538"/>
      <c r="QRN84" s="538"/>
      <c r="QRO84" s="538"/>
      <c r="QRP84" s="538"/>
      <c r="QRQ84" s="538"/>
      <c r="QRR84" s="538"/>
      <c r="QRS84" s="538"/>
      <c r="QRT84" s="538"/>
      <c r="QRU84" s="538"/>
      <c r="QRV84" s="538"/>
      <c r="QRW84" s="538"/>
      <c r="QRX84" s="538"/>
      <c r="QRY84" s="538"/>
      <c r="QRZ84" s="538"/>
      <c r="QSA84" s="538"/>
      <c r="QSB84" s="538"/>
      <c r="QSC84" s="538"/>
      <c r="QSD84" s="538"/>
      <c r="QSE84" s="538"/>
      <c r="QSF84" s="538"/>
      <c r="QSG84" s="538"/>
      <c r="QSH84" s="538"/>
      <c r="QSI84" s="538"/>
      <c r="QSJ84" s="538"/>
      <c r="QSK84" s="538"/>
      <c r="QSL84" s="538"/>
      <c r="QSM84" s="538"/>
      <c r="QSN84" s="538"/>
      <c r="QSO84" s="538"/>
      <c r="QSP84" s="538"/>
      <c r="QSQ84" s="538"/>
      <c r="QSR84" s="538"/>
      <c r="QSS84" s="538"/>
      <c r="QST84" s="538"/>
      <c r="QSU84" s="538"/>
      <c r="QSV84" s="538"/>
      <c r="QSW84" s="538"/>
      <c r="QSX84" s="538"/>
      <c r="QSY84" s="538"/>
      <c r="QSZ84" s="538"/>
      <c r="QTA84" s="538"/>
      <c r="QTB84" s="538"/>
      <c r="QTC84" s="538"/>
      <c r="QTD84" s="538"/>
      <c r="QTE84" s="538"/>
      <c r="QTF84" s="538"/>
      <c r="QTG84" s="538"/>
      <c r="QTH84" s="538"/>
      <c r="QTI84" s="538"/>
      <c r="QTJ84" s="538"/>
      <c r="QTK84" s="538"/>
      <c r="QTL84" s="538"/>
      <c r="QTM84" s="538"/>
      <c r="QTN84" s="538"/>
      <c r="QTO84" s="538"/>
      <c r="QTP84" s="538"/>
      <c r="QTQ84" s="538"/>
      <c r="QTR84" s="538"/>
      <c r="QTS84" s="538"/>
      <c r="QTT84" s="538"/>
      <c r="QTU84" s="538"/>
      <c r="QTV84" s="538"/>
      <c r="QTW84" s="538"/>
      <c r="QTX84" s="538"/>
      <c r="QTY84" s="538"/>
      <c r="QTZ84" s="538"/>
      <c r="QUA84" s="538"/>
      <c r="QUB84" s="538"/>
      <c r="QUC84" s="538"/>
      <c r="QUD84" s="538"/>
      <c r="QUE84" s="538"/>
      <c r="QUF84" s="538"/>
      <c r="QUG84" s="538"/>
      <c r="QUH84" s="538"/>
      <c r="QUI84" s="538"/>
      <c r="QUJ84" s="538"/>
      <c r="QUK84" s="538"/>
      <c r="QUL84" s="538"/>
      <c r="QUM84" s="538"/>
      <c r="QUN84" s="538"/>
      <c r="QUO84" s="538"/>
      <c r="QUP84" s="538"/>
      <c r="QUQ84" s="538"/>
      <c r="QUR84" s="538"/>
      <c r="QUS84" s="538"/>
      <c r="QUT84" s="538"/>
      <c r="QUU84" s="538"/>
      <c r="QUV84" s="538"/>
      <c r="QUW84" s="538"/>
      <c r="QUX84" s="538"/>
      <c r="QUY84" s="538"/>
      <c r="QUZ84" s="538"/>
      <c r="QVA84" s="538"/>
      <c r="QVB84" s="538"/>
      <c r="QVC84" s="538"/>
      <c r="QVD84" s="538"/>
      <c r="QVE84" s="538"/>
      <c r="QVF84" s="538"/>
      <c r="QVG84" s="538"/>
      <c r="QVH84" s="538"/>
      <c r="QVI84" s="538"/>
      <c r="QVJ84" s="538"/>
      <c r="QVK84" s="538"/>
      <c r="QVL84" s="538"/>
      <c r="QVM84" s="538"/>
      <c r="QVN84" s="538"/>
      <c r="QVO84" s="538"/>
      <c r="QVP84" s="538"/>
      <c r="QVQ84" s="538"/>
      <c r="QVR84" s="538"/>
      <c r="QVS84" s="538"/>
      <c r="QVT84" s="538"/>
      <c r="QVU84" s="538"/>
      <c r="QVV84" s="538"/>
      <c r="QVW84" s="538"/>
      <c r="QVX84" s="538"/>
      <c r="QVY84" s="538"/>
      <c r="QVZ84" s="538"/>
      <c r="QWA84" s="538"/>
      <c r="QWB84" s="538"/>
      <c r="QWC84" s="538"/>
      <c r="QWD84" s="538"/>
      <c r="QWE84" s="538"/>
      <c r="QWF84" s="538"/>
      <c r="QWG84" s="538"/>
      <c r="QWH84" s="538"/>
      <c r="QWI84" s="538"/>
      <c r="QWJ84" s="538"/>
      <c r="QWK84" s="538"/>
      <c r="QWL84" s="538"/>
      <c r="QWM84" s="538"/>
      <c r="QWN84" s="538"/>
      <c r="QWO84" s="538"/>
      <c r="QWP84" s="538"/>
      <c r="QWQ84" s="538"/>
      <c r="QWR84" s="538"/>
      <c r="QWS84" s="538"/>
      <c r="QWT84" s="538"/>
      <c r="QWU84" s="538"/>
      <c r="QWV84" s="538"/>
      <c r="QWW84" s="538"/>
      <c r="QWX84" s="538"/>
      <c r="QWY84" s="538"/>
      <c r="QWZ84" s="538"/>
      <c r="QXA84" s="538"/>
      <c r="QXB84" s="538"/>
      <c r="QXC84" s="538"/>
      <c r="QXD84" s="538"/>
      <c r="QXE84" s="538"/>
      <c r="QXF84" s="538"/>
      <c r="QXG84" s="538"/>
      <c r="QXH84" s="538"/>
      <c r="QXI84" s="538"/>
      <c r="QXJ84" s="538"/>
      <c r="QXK84" s="538"/>
      <c r="QXL84" s="538"/>
      <c r="QXM84" s="538"/>
      <c r="QXN84" s="538"/>
      <c r="QXO84" s="538"/>
      <c r="QXP84" s="538"/>
      <c r="QXQ84" s="538"/>
      <c r="QXR84" s="538"/>
      <c r="QXS84" s="538"/>
      <c r="QXT84" s="538"/>
      <c r="QXU84" s="538"/>
      <c r="QXV84" s="538"/>
      <c r="QXW84" s="538"/>
      <c r="QXX84" s="538"/>
      <c r="QXY84" s="538"/>
      <c r="QXZ84" s="538"/>
      <c r="QYA84" s="538"/>
      <c r="QYB84" s="538"/>
      <c r="QYC84" s="538"/>
      <c r="QYD84" s="538"/>
      <c r="QYE84" s="538"/>
      <c r="QYF84" s="538"/>
      <c r="QYG84" s="538"/>
      <c r="QYH84" s="538"/>
      <c r="QYI84" s="538"/>
      <c r="QYJ84" s="538"/>
      <c r="QYK84" s="538"/>
      <c r="QYL84" s="538"/>
      <c r="QYM84" s="538"/>
      <c r="QYN84" s="538"/>
      <c r="QYO84" s="538"/>
      <c r="QYP84" s="538"/>
      <c r="QYQ84" s="538"/>
      <c r="QYR84" s="538"/>
      <c r="QYS84" s="538"/>
      <c r="QYT84" s="538"/>
      <c r="QYU84" s="538"/>
      <c r="QYV84" s="538"/>
      <c r="QYW84" s="538"/>
      <c r="QYX84" s="538"/>
      <c r="QYY84" s="538"/>
      <c r="QYZ84" s="538"/>
      <c r="QZA84" s="538"/>
      <c r="QZB84" s="538"/>
      <c r="QZC84" s="538"/>
      <c r="QZD84" s="538"/>
      <c r="QZE84" s="538"/>
      <c r="QZF84" s="538"/>
      <c r="QZG84" s="538"/>
      <c r="QZH84" s="538"/>
      <c r="QZI84" s="538"/>
      <c r="QZJ84" s="538"/>
      <c r="QZK84" s="538"/>
      <c r="QZL84" s="538"/>
      <c r="QZM84" s="538"/>
      <c r="QZN84" s="538"/>
      <c r="QZO84" s="538"/>
      <c r="QZP84" s="538"/>
      <c r="QZQ84" s="538"/>
      <c r="QZR84" s="538"/>
      <c r="QZS84" s="538"/>
      <c r="QZT84" s="538"/>
      <c r="QZU84" s="538"/>
      <c r="QZV84" s="538"/>
      <c r="QZW84" s="538"/>
      <c r="QZX84" s="538"/>
      <c r="QZY84" s="538"/>
      <c r="QZZ84" s="538"/>
      <c r="RAA84" s="538"/>
      <c r="RAB84" s="538"/>
      <c r="RAC84" s="538"/>
      <c r="RAD84" s="538"/>
      <c r="RAE84" s="538"/>
      <c r="RAF84" s="538"/>
      <c r="RAG84" s="538"/>
      <c r="RAH84" s="538"/>
      <c r="RAI84" s="538"/>
      <c r="RAJ84" s="538"/>
      <c r="RAK84" s="538"/>
      <c r="RAL84" s="538"/>
      <c r="RAM84" s="538"/>
      <c r="RAN84" s="538"/>
      <c r="RAO84" s="538"/>
      <c r="RAP84" s="538"/>
      <c r="RAQ84" s="538"/>
      <c r="RAR84" s="538"/>
      <c r="RAS84" s="538"/>
      <c r="RAT84" s="538"/>
      <c r="RAU84" s="538"/>
      <c r="RAV84" s="538"/>
      <c r="RAW84" s="538"/>
      <c r="RAX84" s="538"/>
      <c r="RAY84" s="538"/>
      <c r="RAZ84" s="538"/>
      <c r="RBA84" s="538"/>
      <c r="RBB84" s="538"/>
      <c r="RBC84" s="538"/>
      <c r="RBD84" s="538"/>
      <c r="RBE84" s="538"/>
      <c r="RBF84" s="538"/>
      <c r="RBG84" s="538"/>
      <c r="RBH84" s="538"/>
      <c r="RBI84" s="538"/>
      <c r="RBJ84" s="538"/>
      <c r="RBK84" s="538"/>
      <c r="RBL84" s="538"/>
      <c r="RBM84" s="538"/>
      <c r="RBN84" s="538"/>
      <c r="RBO84" s="538"/>
      <c r="RBP84" s="538"/>
      <c r="RBQ84" s="538"/>
      <c r="RBR84" s="538"/>
      <c r="RBS84" s="538"/>
      <c r="RBT84" s="538"/>
      <c r="RBU84" s="538"/>
      <c r="RBV84" s="538"/>
      <c r="RBW84" s="538"/>
      <c r="RBX84" s="538"/>
      <c r="RBY84" s="538"/>
      <c r="RBZ84" s="538"/>
      <c r="RCA84" s="538"/>
      <c r="RCB84" s="538"/>
      <c r="RCC84" s="538"/>
      <c r="RCD84" s="538"/>
      <c r="RCE84" s="538"/>
      <c r="RCF84" s="538"/>
      <c r="RCG84" s="538"/>
      <c r="RCH84" s="538"/>
      <c r="RCI84" s="538"/>
      <c r="RCJ84" s="538"/>
      <c r="RCK84" s="538"/>
      <c r="RCL84" s="538"/>
      <c r="RCM84" s="538"/>
      <c r="RCN84" s="538"/>
      <c r="RCO84" s="538"/>
      <c r="RCP84" s="538"/>
      <c r="RCQ84" s="538"/>
      <c r="RCR84" s="538"/>
      <c r="RCS84" s="538"/>
      <c r="RCT84" s="538"/>
      <c r="RCU84" s="538"/>
      <c r="RCV84" s="538"/>
      <c r="RCW84" s="538"/>
      <c r="RCX84" s="538"/>
      <c r="RCY84" s="538"/>
      <c r="RCZ84" s="538"/>
      <c r="RDA84" s="538"/>
      <c r="RDB84" s="538"/>
      <c r="RDC84" s="538"/>
      <c r="RDD84" s="538"/>
      <c r="RDE84" s="538"/>
      <c r="RDF84" s="538"/>
      <c r="RDG84" s="538"/>
      <c r="RDH84" s="538"/>
      <c r="RDI84" s="538"/>
      <c r="RDJ84" s="538"/>
      <c r="RDK84" s="538"/>
      <c r="RDL84" s="538"/>
      <c r="RDM84" s="538"/>
      <c r="RDN84" s="538"/>
      <c r="RDO84" s="538"/>
      <c r="RDP84" s="538"/>
      <c r="RDQ84" s="538"/>
      <c r="RDR84" s="538"/>
      <c r="RDS84" s="538"/>
      <c r="RDT84" s="538"/>
      <c r="RDU84" s="538"/>
      <c r="RDV84" s="538"/>
      <c r="RDW84" s="538"/>
      <c r="RDX84" s="538"/>
      <c r="RDY84" s="538"/>
      <c r="RDZ84" s="538"/>
      <c r="REA84" s="538"/>
      <c r="REB84" s="538"/>
      <c r="REC84" s="538"/>
      <c r="RED84" s="538"/>
      <c r="REE84" s="538"/>
      <c r="REF84" s="538"/>
      <c r="REG84" s="538"/>
      <c r="REH84" s="538"/>
      <c r="REI84" s="538"/>
      <c r="REJ84" s="538"/>
      <c r="REK84" s="538"/>
      <c r="REL84" s="538"/>
      <c r="REM84" s="538"/>
      <c r="REN84" s="538"/>
      <c r="REO84" s="538"/>
      <c r="REP84" s="538"/>
      <c r="REQ84" s="538"/>
      <c r="RER84" s="538"/>
      <c r="RES84" s="538"/>
      <c r="RET84" s="538"/>
      <c r="REU84" s="538"/>
      <c r="REV84" s="538"/>
      <c r="REW84" s="538"/>
      <c r="REX84" s="538"/>
      <c r="REY84" s="538"/>
      <c r="REZ84" s="538"/>
      <c r="RFA84" s="538"/>
      <c r="RFB84" s="538"/>
      <c r="RFC84" s="538"/>
      <c r="RFD84" s="538"/>
      <c r="RFE84" s="538"/>
      <c r="RFF84" s="538"/>
      <c r="RFG84" s="538"/>
      <c r="RFH84" s="538"/>
      <c r="RFI84" s="538"/>
      <c r="RFJ84" s="538"/>
      <c r="RFK84" s="538"/>
      <c r="RFL84" s="538"/>
      <c r="RFM84" s="538"/>
      <c r="RFN84" s="538"/>
      <c r="RFO84" s="538"/>
      <c r="RFP84" s="538"/>
      <c r="RFQ84" s="538"/>
      <c r="RFR84" s="538"/>
      <c r="RFS84" s="538"/>
      <c r="RFT84" s="538"/>
      <c r="RFU84" s="538"/>
      <c r="RFV84" s="538"/>
      <c r="RFW84" s="538"/>
      <c r="RFX84" s="538"/>
      <c r="RFY84" s="538"/>
      <c r="RFZ84" s="538"/>
      <c r="RGA84" s="538"/>
      <c r="RGB84" s="538"/>
      <c r="RGC84" s="538"/>
      <c r="RGD84" s="538"/>
      <c r="RGE84" s="538"/>
      <c r="RGF84" s="538"/>
      <c r="RGG84" s="538"/>
      <c r="RGH84" s="538"/>
      <c r="RGI84" s="538"/>
      <c r="RGJ84" s="538"/>
      <c r="RGK84" s="538"/>
      <c r="RGL84" s="538"/>
      <c r="RGM84" s="538"/>
      <c r="RGN84" s="538"/>
      <c r="RGO84" s="538"/>
      <c r="RGP84" s="538"/>
      <c r="RGQ84" s="538"/>
      <c r="RGR84" s="538"/>
      <c r="RGS84" s="538"/>
      <c r="RGT84" s="538"/>
      <c r="RGU84" s="538"/>
      <c r="RGV84" s="538"/>
      <c r="RGW84" s="538"/>
      <c r="RGX84" s="538"/>
      <c r="RGY84" s="538"/>
      <c r="RGZ84" s="538"/>
      <c r="RHA84" s="538"/>
      <c r="RHB84" s="538"/>
      <c r="RHC84" s="538"/>
      <c r="RHD84" s="538"/>
      <c r="RHE84" s="538"/>
      <c r="RHF84" s="538"/>
      <c r="RHG84" s="538"/>
      <c r="RHH84" s="538"/>
      <c r="RHI84" s="538"/>
      <c r="RHJ84" s="538"/>
      <c r="RHK84" s="538"/>
      <c r="RHL84" s="538"/>
      <c r="RHM84" s="538"/>
      <c r="RHN84" s="538"/>
      <c r="RHO84" s="538"/>
      <c r="RHP84" s="538"/>
      <c r="RHQ84" s="538"/>
      <c r="RHR84" s="538"/>
      <c r="RHS84" s="538"/>
      <c r="RHT84" s="538"/>
      <c r="RHU84" s="538"/>
      <c r="RHV84" s="538"/>
      <c r="RHW84" s="538"/>
      <c r="RHX84" s="538"/>
      <c r="RHY84" s="538"/>
      <c r="RHZ84" s="538"/>
      <c r="RIA84" s="538"/>
      <c r="RIB84" s="538"/>
      <c r="RIC84" s="538"/>
      <c r="RID84" s="538"/>
      <c r="RIE84" s="538"/>
      <c r="RIF84" s="538"/>
      <c r="RIG84" s="538"/>
      <c r="RIH84" s="538"/>
      <c r="RII84" s="538"/>
      <c r="RIJ84" s="538"/>
      <c r="RIK84" s="538"/>
      <c r="RIL84" s="538"/>
      <c r="RIM84" s="538"/>
      <c r="RIN84" s="538"/>
      <c r="RIO84" s="538"/>
      <c r="RIP84" s="538"/>
      <c r="RIQ84" s="538"/>
      <c r="RIR84" s="538"/>
      <c r="RIS84" s="538"/>
      <c r="RIT84" s="538"/>
      <c r="RIU84" s="538"/>
      <c r="RIV84" s="538"/>
      <c r="RIW84" s="538"/>
      <c r="RIX84" s="538"/>
      <c r="RIY84" s="538"/>
      <c r="RIZ84" s="538"/>
      <c r="RJA84" s="538"/>
      <c r="RJB84" s="538"/>
      <c r="RJC84" s="538"/>
      <c r="RJD84" s="538"/>
      <c r="RJE84" s="538"/>
      <c r="RJF84" s="538"/>
      <c r="RJG84" s="538"/>
      <c r="RJH84" s="538"/>
      <c r="RJI84" s="538"/>
      <c r="RJJ84" s="538"/>
      <c r="RJK84" s="538"/>
      <c r="RJL84" s="538"/>
      <c r="RJM84" s="538"/>
      <c r="RJN84" s="538"/>
      <c r="RJO84" s="538"/>
      <c r="RJP84" s="538"/>
      <c r="RJQ84" s="538"/>
      <c r="RJR84" s="538"/>
      <c r="RJS84" s="538"/>
      <c r="RJT84" s="538"/>
      <c r="RJU84" s="538"/>
      <c r="RJV84" s="538"/>
      <c r="RJW84" s="538"/>
      <c r="RJX84" s="538"/>
      <c r="RJY84" s="538"/>
      <c r="RJZ84" s="538"/>
      <c r="RKA84" s="538"/>
      <c r="RKB84" s="538"/>
      <c r="RKC84" s="538"/>
      <c r="RKD84" s="538"/>
      <c r="RKE84" s="538"/>
      <c r="RKF84" s="538"/>
      <c r="RKG84" s="538"/>
      <c r="RKH84" s="538"/>
      <c r="RKI84" s="538"/>
      <c r="RKJ84" s="538"/>
      <c r="RKK84" s="538"/>
      <c r="RKL84" s="538"/>
      <c r="RKM84" s="538"/>
      <c r="RKN84" s="538"/>
      <c r="RKO84" s="538"/>
      <c r="RKP84" s="538"/>
      <c r="RKQ84" s="538"/>
      <c r="RKR84" s="538"/>
      <c r="RKS84" s="538"/>
      <c r="RKT84" s="538"/>
      <c r="RKU84" s="538"/>
      <c r="RKV84" s="538"/>
      <c r="RKW84" s="538"/>
      <c r="RKX84" s="538"/>
      <c r="RKY84" s="538"/>
      <c r="RKZ84" s="538"/>
      <c r="RLA84" s="538"/>
      <c r="RLB84" s="538"/>
      <c r="RLC84" s="538"/>
      <c r="RLD84" s="538"/>
      <c r="RLE84" s="538"/>
      <c r="RLF84" s="538"/>
      <c r="RLG84" s="538"/>
      <c r="RLH84" s="538"/>
      <c r="RLI84" s="538"/>
      <c r="RLJ84" s="538"/>
      <c r="RLK84" s="538"/>
      <c r="RLL84" s="538"/>
      <c r="RLM84" s="538"/>
      <c r="RLN84" s="538"/>
      <c r="RLO84" s="538"/>
      <c r="RLP84" s="538"/>
      <c r="RLQ84" s="538"/>
      <c r="RLR84" s="538"/>
      <c r="RLS84" s="538"/>
      <c r="RLT84" s="538"/>
      <c r="RLU84" s="538"/>
      <c r="RLV84" s="538"/>
      <c r="RLW84" s="538"/>
      <c r="RLX84" s="538"/>
      <c r="RLY84" s="538"/>
      <c r="RLZ84" s="538"/>
      <c r="RMA84" s="538"/>
      <c r="RMB84" s="538"/>
      <c r="RMC84" s="538"/>
      <c r="RMD84" s="538"/>
      <c r="RME84" s="538"/>
      <c r="RMF84" s="538"/>
      <c r="RMG84" s="538"/>
      <c r="RMH84" s="538"/>
      <c r="RMI84" s="538"/>
      <c r="RMJ84" s="538"/>
      <c r="RMK84" s="538"/>
      <c r="RML84" s="538"/>
      <c r="RMM84" s="538"/>
      <c r="RMN84" s="538"/>
      <c r="RMO84" s="538"/>
      <c r="RMP84" s="538"/>
      <c r="RMQ84" s="538"/>
      <c r="RMR84" s="538"/>
      <c r="RMS84" s="538"/>
      <c r="RMT84" s="538"/>
      <c r="RMU84" s="538"/>
      <c r="RMV84" s="538"/>
      <c r="RMW84" s="538"/>
      <c r="RMX84" s="538"/>
      <c r="RMY84" s="538"/>
      <c r="RMZ84" s="538"/>
      <c r="RNA84" s="538"/>
      <c r="RNB84" s="538"/>
      <c r="RNC84" s="538"/>
      <c r="RND84" s="538"/>
      <c r="RNE84" s="538"/>
      <c r="RNF84" s="538"/>
      <c r="RNG84" s="538"/>
      <c r="RNH84" s="538"/>
      <c r="RNI84" s="538"/>
      <c r="RNJ84" s="538"/>
      <c r="RNK84" s="538"/>
      <c r="RNL84" s="538"/>
      <c r="RNM84" s="538"/>
      <c r="RNN84" s="538"/>
      <c r="RNO84" s="538"/>
      <c r="RNP84" s="538"/>
      <c r="RNQ84" s="538"/>
      <c r="RNR84" s="538"/>
      <c r="RNS84" s="538"/>
      <c r="RNT84" s="538"/>
      <c r="RNU84" s="538"/>
      <c r="RNV84" s="538"/>
      <c r="RNW84" s="538"/>
      <c r="RNX84" s="538"/>
      <c r="RNY84" s="538"/>
      <c r="RNZ84" s="538"/>
      <c r="ROA84" s="538"/>
      <c r="ROB84" s="538"/>
      <c r="ROC84" s="538"/>
      <c r="ROD84" s="538"/>
      <c r="ROE84" s="538"/>
      <c r="ROF84" s="538"/>
      <c r="ROG84" s="538"/>
      <c r="ROH84" s="538"/>
      <c r="ROI84" s="538"/>
      <c r="ROJ84" s="538"/>
      <c r="ROK84" s="538"/>
      <c r="ROL84" s="538"/>
      <c r="ROM84" s="538"/>
      <c r="RON84" s="538"/>
      <c r="ROO84" s="538"/>
      <c r="ROP84" s="538"/>
      <c r="ROQ84" s="538"/>
      <c r="ROR84" s="538"/>
      <c r="ROS84" s="538"/>
      <c r="ROT84" s="538"/>
      <c r="ROU84" s="538"/>
      <c r="ROV84" s="538"/>
      <c r="ROW84" s="538"/>
      <c r="ROX84" s="538"/>
      <c r="ROY84" s="538"/>
      <c r="ROZ84" s="538"/>
      <c r="RPA84" s="538"/>
      <c r="RPB84" s="538"/>
      <c r="RPC84" s="538"/>
      <c r="RPD84" s="538"/>
      <c r="RPE84" s="538"/>
      <c r="RPF84" s="538"/>
      <c r="RPG84" s="538"/>
      <c r="RPH84" s="538"/>
      <c r="RPI84" s="538"/>
      <c r="RPJ84" s="538"/>
      <c r="RPK84" s="538"/>
      <c r="RPL84" s="538"/>
      <c r="RPM84" s="538"/>
      <c r="RPN84" s="538"/>
      <c r="RPO84" s="538"/>
      <c r="RPP84" s="538"/>
      <c r="RPQ84" s="538"/>
      <c r="RPR84" s="538"/>
      <c r="RPS84" s="538"/>
      <c r="RPT84" s="538"/>
      <c r="RPU84" s="538"/>
      <c r="RPV84" s="538"/>
      <c r="RPW84" s="538"/>
      <c r="RPX84" s="538"/>
      <c r="RPY84" s="538"/>
      <c r="RPZ84" s="538"/>
      <c r="RQA84" s="538"/>
      <c r="RQB84" s="538"/>
      <c r="RQC84" s="538"/>
      <c r="RQD84" s="538"/>
      <c r="RQE84" s="538"/>
      <c r="RQF84" s="538"/>
      <c r="RQG84" s="538"/>
      <c r="RQH84" s="538"/>
      <c r="RQI84" s="538"/>
      <c r="RQJ84" s="538"/>
      <c r="RQK84" s="538"/>
      <c r="RQL84" s="538"/>
      <c r="RQM84" s="538"/>
      <c r="RQN84" s="538"/>
      <c r="RQO84" s="538"/>
      <c r="RQP84" s="538"/>
      <c r="RQQ84" s="538"/>
      <c r="RQR84" s="538"/>
      <c r="RQS84" s="538"/>
      <c r="RQT84" s="538"/>
      <c r="RQU84" s="538"/>
      <c r="RQV84" s="538"/>
      <c r="RQW84" s="538"/>
      <c r="RQX84" s="538"/>
      <c r="RQY84" s="538"/>
      <c r="RQZ84" s="538"/>
      <c r="RRA84" s="538"/>
      <c r="RRB84" s="538"/>
      <c r="RRC84" s="538"/>
      <c r="RRD84" s="538"/>
      <c r="RRE84" s="538"/>
      <c r="RRF84" s="538"/>
      <c r="RRG84" s="538"/>
      <c r="RRH84" s="538"/>
      <c r="RRI84" s="538"/>
      <c r="RRJ84" s="538"/>
      <c r="RRK84" s="538"/>
      <c r="RRL84" s="538"/>
      <c r="RRM84" s="538"/>
      <c r="RRN84" s="538"/>
      <c r="RRO84" s="538"/>
      <c r="RRP84" s="538"/>
      <c r="RRQ84" s="538"/>
      <c r="RRR84" s="538"/>
      <c r="RRS84" s="538"/>
      <c r="RRT84" s="538"/>
      <c r="RRU84" s="538"/>
      <c r="RRV84" s="538"/>
      <c r="RRW84" s="538"/>
      <c r="RRX84" s="538"/>
      <c r="RRY84" s="538"/>
      <c r="RRZ84" s="538"/>
      <c r="RSA84" s="538"/>
      <c r="RSB84" s="538"/>
      <c r="RSC84" s="538"/>
      <c r="RSD84" s="538"/>
      <c r="RSE84" s="538"/>
      <c r="RSF84" s="538"/>
      <c r="RSG84" s="538"/>
      <c r="RSH84" s="538"/>
      <c r="RSI84" s="538"/>
      <c r="RSJ84" s="538"/>
      <c r="RSK84" s="538"/>
      <c r="RSL84" s="538"/>
      <c r="RSM84" s="538"/>
      <c r="RSN84" s="538"/>
      <c r="RSO84" s="538"/>
      <c r="RSP84" s="538"/>
      <c r="RSQ84" s="538"/>
      <c r="RSR84" s="538"/>
      <c r="RSS84" s="538"/>
      <c r="RST84" s="538"/>
      <c r="RSU84" s="538"/>
      <c r="RSV84" s="538"/>
      <c r="RSW84" s="538"/>
      <c r="RSX84" s="538"/>
      <c r="RSY84" s="538"/>
      <c r="RSZ84" s="538"/>
      <c r="RTA84" s="538"/>
      <c r="RTB84" s="538"/>
      <c r="RTC84" s="538"/>
      <c r="RTD84" s="538"/>
      <c r="RTE84" s="538"/>
      <c r="RTF84" s="538"/>
      <c r="RTG84" s="538"/>
      <c r="RTH84" s="538"/>
      <c r="RTI84" s="538"/>
      <c r="RTJ84" s="538"/>
      <c r="RTK84" s="538"/>
      <c r="RTL84" s="538"/>
      <c r="RTM84" s="538"/>
      <c r="RTN84" s="538"/>
      <c r="RTO84" s="538"/>
      <c r="RTP84" s="538"/>
      <c r="RTQ84" s="538"/>
      <c r="RTR84" s="538"/>
      <c r="RTS84" s="538"/>
      <c r="RTT84" s="538"/>
      <c r="RTU84" s="538"/>
      <c r="RTV84" s="538"/>
      <c r="RTW84" s="538"/>
      <c r="RTX84" s="538"/>
      <c r="RTY84" s="538"/>
      <c r="RTZ84" s="538"/>
      <c r="RUA84" s="538"/>
      <c r="RUB84" s="538"/>
      <c r="RUC84" s="538"/>
      <c r="RUD84" s="538"/>
      <c r="RUE84" s="538"/>
      <c r="RUF84" s="538"/>
      <c r="RUG84" s="538"/>
      <c r="RUH84" s="538"/>
      <c r="RUI84" s="538"/>
      <c r="RUJ84" s="538"/>
      <c r="RUK84" s="538"/>
      <c r="RUL84" s="538"/>
      <c r="RUM84" s="538"/>
      <c r="RUN84" s="538"/>
      <c r="RUO84" s="538"/>
      <c r="RUP84" s="538"/>
      <c r="RUQ84" s="538"/>
      <c r="RUR84" s="538"/>
      <c r="RUS84" s="538"/>
      <c r="RUT84" s="538"/>
      <c r="RUU84" s="538"/>
      <c r="RUV84" s="538"/>
      <c r="RUW84" s="538"/>
      <c r="RUX84" s="538"/>
      <c r="RUY84" s="538"/>
      <c r="RUZ84" s="538"/>
      <c r="RVA84" s="538"/>
      <c r="RVB84" s="538"/>
      <c r="RVC84" s="538"/>
      <c r="RVD84" s="538"/>
      <c r="RVE84" s="538"/>
      <c r="RVF84" s="538"/>
      <c r="RVG84" s="538"/>
      <c r="RVH84" s="538"/>
      <c r="RVI84" s="538"/>
      <c r="RVJ84" s="538"/>
      <c r="RVK84" s="538"/>
      <c r="RVL84" s="538"/>
      <c r="RVM84" s="538"/>
      <c r="RVN84" s="538"/>
      <c r="RVO84" s="538"/>
      <c r="RVP84" s="538"/>
      <c r="RVQ84" s="538"/>
      <c r="RVR84" s="538"/>
      <c r="RVS84" s="538"/>
      <c r="RVT84" s="538"/>
      <c r="RVU84" s="538"/>
      <c r="RVV84" s="538"/>
      <c r="RVW84" s="538"/>
      <c r="RVX84" s="538"/>
      <c r="RVY84" s="538"/>
      <c r="RVZ84" s="538"/>
      <c r="RWA84" s="538"/>
      <c r="RWB84" s="538"/>
      <c r="RWC84" s="538"/>
      <c r="RWD84" s="538"/>
      <c r="RWE84" s="538"/>
      <c r="RWF84" s="538"/>
      <c r="RWG84" s="538"/>
      <c r="RWH84" s="538"/>
      <c r="RWI84" s="538"/>
      <c r="RWJ84" s="538"/>
      <c r="RWK84" s="538"/>
      <c r="RWL84" s="538"/>
      <c r="RWM84" s="538"/>
      <c r="RWN84" s="538"/>
      <c r="RWO84" s="538"/>
      <c r="RWP84" s="538"/>
      <c r="RWQ84" s="538"/>
      <c r="RWR84" s="538"/>
      <c r="RWS84" s="538"/>
      <c r="RWT84" s="538"/>
      <c r="RWU84" s="538"/>
      <c r="RWV84" s="538"/>
      <c r="RWW84" s="538"/>
      <c r="RWX84" s="538"/>
      <c r="RWY84" s="538"/>
      <c r="RWZ84" s="538"/>
      <c r="RXA84" s="538"/>
      <c r="RXB84" s="538"/>
      <c r="RXC84" s="538"/>
      <c r="RXD84" s="538"/>
      <c r="RXE84" s="538"/>
      <c r="RXF84" s="538"/>
      <c r="RXG84" s="538"/>
      <c r="RXH84" s="538"/>
      <c r="RXI84" s="538"/>
      <c r="RXJ84" s="538"/>
      <c r="RXK84" s="538"/>
      <c r="RXL84" s="538"/>
      <c r="RXM84" s="538"/>
      <c r="RXN84" s="538"/>
      <c r="RXO84" s="538"/>
      <c r="RXP84" s="538"/>
      <c r="RXQ84" s="538"/>
      <c r="RXR84" s="538"/>
      <c r="RXS84" s="538"/>
      <c r="RXT84" s="538"/>
      <c r="RXU84" s="538"/>
      <c r="RXV84" s="538"/>
      <c r="RXW84" s="538"/>
      <c r="RXX84" s="538"/>
      <c r="RXY84" s="538"/>
      <c r="RXZ84" s="538"/>
      <c r="RYA84" s="538"/>
      <c r="RYB84" s="538"/>
      <c r="RYC84" s="538"/>
      <c r="RYD84" s="538"/>
      <c r="RYE84" s="538"/>
      <c r="RYF84" s="538"/>
      <c r="RYG84" s="538"/>
      <c r="RYH84" s="538"/>
      <c r="RYI84" s="538"/>
      <c r="RYJ84" s="538"/>
      <c r="RYK84" s="538"/>
      <c r="RYL84" s="538"/>
      <c r="RYM84" s="538"/>
      <c r="RYN84" s="538"/>
      <c r="RYO84" s="538"/>
      <c r="RYP84" s="538"/>
      <c r="RYQ84" s="538"/>
      <c r="RYR84" s="538"/>
      <c r="RYS84" s="538"/>
      <c r="RYT84" s="538"/>
      <c r="RYU84" s="538"/>
      <c r="RYV84" s="538"/>
      <c r="RYW84" s="538"/>
      <c r="RYX84" s="538"/>
      <c r="RYY84" s="538"/>
      <c r="RYZ84" s="538"/>
      <c r="RZA84" s="538"/>
      <c r="RZB84" s="538"/>
      <c r="RZC84" s="538"/>
      <c r="RZD84" s="538"/>
      <c r="RZE84" s="538"/>
      <c r="RZF84" s="538"/>
      <c r="RZG84" s="538"/>
      <c r="RZH84" s="538"/>
      <c r="RZI84" s="538"/>
      <c r="RZJ84" s="538"/>
      <c r="RZK84" s="538"/>
      <c r="RZL84" s="538"/>
      <c r="RZM84" s="538"/>
      <c r="RZN84" s="538"/>
      <c r="RZO84" s="538"/>
      <c r="RZP84" s="538"/>
      <c r="RZQ84" s="538"/>
      <c r="RZR84" s="538"/>
      <c r="RZS84" s="538"/>
      <c r="RZT84" s="538"/>
      <c r="RZU84" s="538"/>
      <c r="RZV84" s="538"/>
      <c r="RZW84" s="538"/>
      <c r="RZX84" s="538"/>
      <c r="RZY84" s="538"/>
      <c r="RZZ84" s="538"/>
      <c r="SAA84" s="538"/>
      <c r="SAB84" s="538"/>
      <c r="SAC84" s="538"/>
      <c r="SAD84" s="538"/>
      <c r="SAE84" s="538"/>
      <c r="SAF84" s="538"/>
      <c r="SAG84" s="538"/>
      <c r="SAH84" s="538"/>
      <c r="SAI84" s="538"/>
      <c r="SAJ84" s="538"/>
      <c r="SAK84" s="538"/>
      <c r="SAL84" s="538"/>
      <c r="SAM84" s="538"/>
      <c r="SAN84" s="538"/>
      <c r="SAO84" s="538"/>
      <c r="SAP84" s="538"/>
      <c r="SAQ84" s="538"/>
      <c r="SAR84" s="538"/>
      <c r="SAS84" s="538"/>
      <c r="SAT84" s="538"/>
      <c r="SAU84" s="538"/>
      <c r="SAV84" s="538"/>
      <c r="SAW84" s="538"/>
      <c r="SAX84" s="538"/>
      <c r="SAY84" s="538"/>
      <c r="SAZ84" s="538"/>
      <c r="SBA84" s="538"/>
      <c r="SBB84" s="538"/>
      <c r="SBC84" s="538"/>
      <c r="SBD84" s="538"/>
      <c r="SBE84" s="538"/>
      <c r="SBF84" s="538"/>
      <c r="SBG84" s="538"/>
      <c r="SBH84" s="538"/>
      <c r="SBI84" s="538"/>
      <c r="SBJ84" s="538"/>
      <c r="SBK84" s="538"/>
      <c r="SBL84" s="538"/>
      <c r="SBM84" s="538"/>
      <c r="SBN84" s="538"/>
      <c r="SBO84" s="538"/>
      <c r="SBP84" s="538"/>
      <c r="SBQ84" s="538"/>
      <c r="SBR84" s="538"/>
      <c r="SBS84" s="538"/>
      <c r="SBT84" s="538"/>
      <c r="SBU84" s="538"/>
      <c r="SBV84" s="538"/>
      <c r="SBW84" s="538"/>
      <c r="SBX84" s="538"/>
      <c r="SBY84" s="538"/>
      <c r="SBZ84" s="538"/>
      <c r="SCA84" s="538"/>
      <c r="SCB84" s="538"/>
      <c r="SCC84" s="538"/>
      <c r="SCD84" s="538"/>
      <c r="SCE84" s="538"/>
      <c r="SCF84" s="538"/>
      <c r="SCG84" s="538"/>
      <c r="SCH84" s="538"/>
      <c r="SCI84" s="538"/>
      <c r="SCJ84" s="538"/>
      <c r="SCK84" s="538"/>
      <c r="SCL84" s="538"/>
      <c r="SCM84" s="538"/>
      <c r="SCN84" s="538"/>
      <c r="SCO84" s="538"/>
      <c r="SCP84" s="538"/>
      <c r="SCQ84" s="538"/>
      <c r="SCR84" s="538"/>
      <c r="SCS84" s="538"/>
      <c r="SCT84" s="538"/>
      <c r="SCU84" s="538"/>
      <c r="SCV84" s="538"/>
      <c r="SCW84" s="538"/>
      <c r="SCX84" s="538"/>
      <c r="SCY84" s="538"/>
      <c r="SCZ84" s="538"/>
      <c r="SDA84" s="538"/>
      <c r="SDB84" s="538"/>
      <c r="SDC84" s="538"/>
      <c r="SDD84" s="538"/>
      <c r="SDE84" s="538"/>
      <c r="SDF84" s="538"/>
      <c r="SDG84" s="538"/>
      <c r="SDH84" s="538"/>
      <c r="SDI84" s="538"/>
      <c r="SDJ84" s="538"/>
      <c r="SDK84" s="538"/>
      <c r="SDL84" s="538"/>
      <c r="SDM84" s="538"/>
      <c r="SDN84" s="538"/>
      <c r="SDO84" s="538"/>
      <c r="SDP84" s="538"/>
      <c r="SDQ84" s="538"/>
      <c r="SDR84" s="538"/>
      <c r="SDS84" s="538"/>
      <c r="SDT84" s="538"/>
      <c r="SDU84" s="538"/>
      <c r="SDV84" s="538"/>
      <c r="SDW84" s="538"/>
      <c r="SDX84" s="538"/>
      <c r="SDY84" s="538"/>
      <c r="SDZ84" s="538"/>
      <c r="SEA84" s="538"/>
      <c r="SEB84" s="538"/>
      <c r="SEC84" s="538"/>
      <c r="SED84" s="538"/>
      <c r="SEE84" s="538"/>
      <c r="SEF84" s="538"/>
      <c r="SEG84" s="538"/>
      <c r="SEH84" s="538"/>
      <c r="SEI84" s="538"/>
      <c r="SEJ84" s="538"/>
      <c r="SEK84" s="538"/>
      <c r="SEL84" s="538"/>
      <c r="SEM84" s="538"/>
      <c r="SEN84" s="538"/>
      <c r="SEO84" s="538"/>
      <c r="SEP84" s="538"/>
      <c r="SEQ84" s="538"/>
      <c r="SER84" s="538"/>
      <c r="SES84" s="538"/>
      <c r="SET84" s="538"/>
      <c r="SEU84" s="538"/>
      <c r="SEV84" s="538"/>
      <c r="SEW84" s="538"/>
      <c r="SEX84" s="538"/>
      <c r="SEY84" s="538"/>
      <c r="SEZ84" s="538"/>
      <c r="SFA84" s="538"/>
      <c r="SFB84" s="538"/>
      <c r="SFC84" s="538"/>
      <c r="SFD84" s="538"/>
      <c r="SFE84" s="538"/>
      <c r="SFF84" s="538"/>
      <c r="SFG84" s="538"/>
      <c r="SFH84" s="538"/>
      <c r="SFI84" s="538"/>
      <c r="SFJ84" s="538"/>
      <c r="SFK84" s="538"/>
      <c r="SFL84" s="538"/>
      <c r="SFM84" s="538"/>
      <c r="SFN84" s="538"/>
      <c r="SFO84" s="538"/>
      <c r="SFP84" s="538"/>
      <c r="SFQ84" s="538"/>
      <c r="SFR84" s="538"/>
      <c r="SFS84" s="538"/>
      <c r="SFT84" s="538"/>
      <c r="SFU84" s="538"/>
      <c r="SFV84" s="538"/>
      <c r="SFW84" s="538"/>
      <c r="SFX84" s="538"/>
      <c r="SFY84" s="538"/>
      <c r="SFZ84" s="538"/>
      <c r="SGA84" s="538"/>
      <c r="SGB84" s="538"/>
      <c r="SGC84" s="538"/>
      <c r="SGD84" s="538"/>
      <c r="SGE84" s="538"/>
      <c r="SGF84" s="538"/>
      <c r="SGG84" s="538"/>
      <c r="SGH84" s="538"/>
      <c r="SGI84" s="538"/>
      <c r="SGJ84" s="538"/>
      <c r="SGK84" s="538"/>
      <c r="SGL84" s="538"/>
      <c r="SGM84" s="538"/>
      <c r="SGN84" s="538"/>
      <c r="SGO84" s="538"/>
      <c r="SGP84" s="538"/>
      <c r="SGQ84" s="538"/>
      <c r="SGR84" s="538"/>
      <c r="SGS84" s="538"/>
      <c r="SGT84" s="538"/>
      <c r="SGU84" s="538"/>
      <c r="SGV84" s="538"/>
      <c r="SGW84" s="538"/>
      <c r="SGX84" s="538"/>
      <c r="SGY84" s="538"/>
      <c r="SGZ84" s="538"/>
      <c r="SHA84" s="538"/>
      <c r="SHB84" s="538"/>
      <c r="SHC84" s="538"/>
      <c r="SHD84" s="538"/>
      <c r="SHE84" s="538"/>
      <c r="SHF84" s="538"/>
      <c r="SHG84" s="538"/>
      <c r="SHH84" s="538"/>
      <c r="SHI84" s="538"/>
      <c r="SHJ84" s="538"/>
      <c r="SHK84" s="538"/>
      <c r="SHL84" s="538"/>
      <c r="SHM84" s="538"/>
      <c r="SHN84" s="538"/>
      <c r="SHO84" s="538"/>
      <c r="SHP84" s="538"/>
      <c r="SHQ84" s="538"/>
      <c r="SHR84" s="538"/>
      <c r="SHS84" s="538"/>
      <c r="SHT84" s="538"/>
      <c r="SHU84" s="538"/>
      <c r="SHV84" s="538"/>
      <c r="SHW84" s="538"/>
      <c r="SHX84" s="538"/>
      <c r="SHY84" s="538"/>
      <c r="SHZ84" s="538"/>
      <c r="SIA84" s="538"/>
      <c r="SIB84" s="538"/>
      <c r="SIC84" s="538"/>
      <c r="SID84" s="538"/>
      <c r="SIE84" s="538"/>
      <c r="SIF84" s="538"/>
      <c r="SIG84" s="538"/>
      <c r="SIH84" s="538"/>
      <c r="SII84" s="538"/>
      <c r="SIJ84" s="538"/>
      <c r="SIK84" s="538"/>
      <c r="SIL84" s="538"/>
      <c r="SIM84" s="538"/>
      <c r="SIN84" s="538"/>
      <c r="SIO84" s="538"/>
      <c r="SIP84" s="538"/>
      <c r="SIQ84" s="538"/>
      <c r="SIR84" s="538"/>
      <c r="SIS84" s="538"/>
      <c r="SIT84" s="538"/>
      <c r="SIU84" s="538"/>
      <c r="SIV84" s="538"/>
      <c r="SIW84" s="538"/>
      <c r="SIX84" s="538"/>
      <c r="SIY84" s="538"/>
      <c r="SIZ84" s="538"/>
      <c r="SJA84" s="538"/>
      <c r="SJB84" s="538"/>
      <c r="SJC84" s="538"/>
      <c r="SJD84" s="538"/>
      <c r="SJE84" s="538"/>
      <c r="SJF84" s="538"/>
      <c r="SJG84" s="538"/>
      <c r="SJH84" s="538"/>
      <c r="SJI84" s="538"/>
      <c r="SJJ84" s="538"/>
      <c r="SJK84" s="538"/>
      <c r="SJL84" s="538"/>
      <c r="SJM84" s="538"/>
      <c r="SJN84" s="538"/>
      <c r="SJO84" s="538"/>
      <c r="SJP84" s="538"/>
      <c r="SJQ84" s="538"/>
      <c r="SJR84" s="538"/>
      <c r="SJS84" s="538"/>
      <c r="SJT84" s="538"/>
      <c r="SJU84" s="538"/>
      <c r="SJV84" s="538"/>
      <c r="SJW84" s="538"/>
      <c r="SJX84" s="538"/>
      <c r="SJY84" s="538"/>
      <c r="SJZ84" s="538"/>
      <c r="SKA84" s="538"/>
      <c r="SKB84" s="538"/>
      <c r="SKC84" s="538"/>
      <c r="SKD84" s="538"/>
      <c r="SKE84" s="538"/>
      <c r="SKF84" s="538"/>
      <c r="SKG84" s="538"/>
      <c r="SKH84" s="538"/>
      <c r="SKI84" s="538"/>
      <c r="SKJ84" s="538"/>
      <c r="SKK84" s="538"/>
      <c r="SKL84" s="538"/>
      <c r="SKM84" s="538"/>
      <c r="SKN84" s="538"/>
      <c r="SKO84" s="538"/>
      <c r="SKP84" s="538"/>
      <c r="SKQ84" s="538"/>
      <c r="SKR84" s="538"/>
      <c r="SKS84" s="538"/>
      <c r="SKT84" s="538"/>
      <c r="SKU84" s="538"/>
      <c r="SKV84" s="538"/>
      <c r="SKW84" s="538"/>
      <c r="SKX84" s="538"/>
      <c r="SKY84" s="538"/>
      <c r="SKZ84" s="538"/>
      <c r="SLA84" s="538"/>
      <c r="SLB84" s="538"/>
      <c r="SLC84" s="538"/>
      <c r="SLD84" s="538"/>
      <c r="SLE84" s="538"/>
      <c r="SLF84" s="538"/>
      <c r="SLG84" s="538"/>
      <c r="SLH84" s="538"/>
      <c r="SLI84" s="538"/>
      <c r="SLJ84" s="538"/>
      <c r="SLK84" s="538"/>
      <c r="SLL84" s="538"/>
      <c r="SLM84" s="538"/>
      <c r="SLN84" s="538"/>
      <c r="SLO84" s="538"/>
      <c r="SLP84" s="538"/>
      <c r="SLQ84" s="538"/>
      <c r="SLR84" s="538"/>
      <c r="SLS84" s="538"/>
      <c r="SLT84" s="538"/>
      <c r="SLU84" s="538"/>
      <c r="SLV84" s="538"/>
      <c r="SLW84" s="538"/>
      <c r="SLX84" s="538"/>
      <c r="SLY84" s="538"/>
      <c r="SLZ84" s="538"/>
      <c r="SMA84" s="538"/>
      <c r="SMB84" s="538"/>
      <c r="SMC84" s="538"/>
      <c r="SMD84" s="538"/>
      <c r="SME84" s="538"/>
      <c r="SMF84" s="538"/>
      <c r="SMG84" s="538"/>
      <c r="SMH84" s="538"/>
      <c r="SMI84" s="538"/>
      <c r="SMJ84" s="538"/>
      <c r="SMK84" s="538"/>
      <c r="SML84" s="538"/>
      <c r="SMM84" s="538"/>
      <c r="SMN84" s="538"/>
      <c r="SMO84" s="538"/>
      <c r="SMP84" s="538"/>
      <c r="SMQ84" s="538"/>
      <c r="SMR84" s="538"/>
      <c r="SMS84" s="538"/>
      <c r="SMT84" s="538"/>
      <c r="SMU84" s="538"/>
      <c r="SMV84" s="538"/>
      <c r="SMW84" s="538"/>
      <c r="SMX84" s="538"/>
      <c r="SMY84" s="538"/>
      <c r="SMZ84" s="538"/>
      <c r="SNA84" s="538"/>
      <c r="SNB84" s="538"/>
      <c r="SNC84" s="538"/>
      <c r="SND84" s="538"/>
      <c r="SNE84" s="538"/>
      <c r="SNF84" s="538"/>
      <c r="SNG84" s="538"/>
      <c r="SNH84" s="538"/>
      <c r="SNI84" s="538"/>
      <c r="SNJ84" s="538"/>
      <c r="SNK84" s="538"/>
      <c r="SNL84" s="538"/>
      <c r="SNM84" s="538"/>
      <c r="SNN84" s="538"/>
      <c r="SNO84" s="538"/>
      <c r="SNP84" s="538"/>
      <c r="SNQ84" s="538"/>
      <c r="SNR84" s="538"/>
      <c r="SNS84" s="538"/>
      <c r="SNT84" s="538"/>
      <c r="SNU84" s="538"/>
      <c r="SNV84" s="538"/>
      <c r="SNW84" s="538"/>
      <c r="SNX84" s="538"/>
      <c r="SNY84" s="538"/>
      <c r="SNZ84" s="538"/>
      <c r="SOA84" s="538"/>
      <c r="SOB84" s="538"/>
      <c r="SOC84" s="538"/>
      <c r="SOD84" s="538"/>
      <c r="SOE84" s="538"/>
      <c r="SOF84" s="538"/>
      <c r="SOG84" s="538"/>
      <c r="SOH84" s="538"/>
      <c r="SOI84" s="538"/>
      <c r="SOJ84" s="538"/>
      <c r="SOK84" s="538"/>
      <c r="SOL84" s="538"/>
      <c r="SOM84" s="538"/>
      <c r="SON84" s="538"/>
      <c r="SOO84" s="538"/>
      <c r="SOP84" s="538"/>
      <c r="SOQ84" s="538"/>
      <c r="SOR84" s="538"/>
      <c r="SOS84" s="538"/>
      <c r="SOT84" s="538"/>
      <c r="SOU84" s="538"/>
      <c r="SOV84" s="538"/>
      <c r="SOW84" s="538"/>
      <c r="SOX84" s="538"/>
      <c r="SOY84" s="538"/>
      <c r="SOZ84" s="538"/>
      <c r="SPA84" s="538"/>
      <c r="SPB84" s="538"/>
      <c r="SPC84" s="538"/>
      <c r="SPD84" s="538"/>
      <c r="SPE84" s="538"/>
      <c r="SPF84" s="538"/>
      <c r="SPG84" s="538"/>
      <c r="SPH84" s="538"/>
      <c r="SPI84" s="538"/>
      <c r="SPJ84" s="538"/>
      <c r="SPK84" s="538"/>
      <c r="SPL84" s="538"/>
      <c r="SPM84" s="538"/>
      <c r="SPN84" s="538"/>
      <c r="SPO84" s="538"/>
      <c r="SPP84" s="538"/>
      <c r="SPQ84" s="538"/>
      <c r="SPR84" s="538"/>
      <c r="SPS84" s="538"/>
      <c r="SPT84" s="538"/>
      <c r="SPU84" s="538"/>
      <c r="SPV84" s="538"/>
      <c r="SPW84" s="538"/>
      <c r="SPX84" s="538"/>
      <c r="SPY84" s="538"/>
      <c r="SPZ84" s="538"/>
      <c r="SQA84" s="538"/>
      <c r="SQB84" s="538"/>
      <c r="SQC84" s="538"/>
      <c r="SQD84" s="538"/>
      <c r="SQE84" s="538"/>
      <c r="SQF84" s="538"/>
      <c r="SQG84" s="538"/>
      <c r="SQH84" s="538"/>
      <c r="SQI84" s="538"/>
      <c r="SQJ84" s="538"/>
      <c r="SQK84" s="538"/>
      <c r="SQL84" s="538"/>
      <c r="SQM84" s="538"/>
      <c r="SQN84" s="538"/>
      <c r="SQO84" s="538"/>
      <c r="SQP84" s="538"/>
      <c r="SQQ84" s="538"/>
      <c r="SQR84" s="538"/>
      <c r="SQS84" s="538"/>
      <c r="SQT84" s="538"/>
      <c r="SQU84" s="538"/>
      <c r="SQV84" s="538"/>
      <c r="SQW84" s="538"/>
      <c r="SQX84" s="538"/>
      <c r="SQY84" s="538"/>
      <c r="SQZ84" s="538"/>
      <c r="SRA84" s="538"/>
      <c r="SRB84" s="538"/>
      <c r="SRC84" s="538"/>
      <c r="SRD84" s="538"/>
      <c r="SRE84" s="538"/>
      <c r="SRF84" s="538"/>
      <c r="SRG84" s="538"/>
      <c r="SRH84" s="538"/>
      <c r="SRI84" s="538"/>
      <c r="SRJ84" s="538"/>
      <c r="SRK84" s="538"/>
      <c r="SRL84" s="538"/>
      <c r="SRM84" s="538"/>
      <c r="SRN84" s="538"/>
      <c r="SRO84" s="538"/>
      <c r="SRP84" s="538"/>
      <c r="SRQ84" s="538"/>
      <c r="SRR84" s="538"/>
      <c r="SRS84" s="538"/>
      <c r="SRT84" s="538"/>
      <c r="SRU84" s="538"/>
      <c r="SRV84" s="538"/>
      <c r="SRW84" s="538"/>
      <c r="SRX84" s="538"/>
      <c r="SRY84" s="538"/>
      <c r="SRZ84" s="538"/>
      <c r="SSA84" s="538"/>
      <c r="SSB84" s="538"/>
      <c r="SSC84" s="538"/>
      <c r="SSD84" s="538"/>
      <c r="SSE84" s="538"/>
      <c r="SSF84" s="538"/>
      <c r="SSG84" s="538"/>
      <c r="SSH84" s="538"/>
      <c r="SSI84" s="538"/>
      <c r="SSJ84" s="538"/>
      <c r="SSK84" s="538"/>
      <c r="SSL84" s="538"/>
      <c r="SSM84" s="538"/>
      <c r="SSN84" s="538"/>
      <c r="SSO84" s="538"/>
      <c r="SSP84" s="538"/>
      <c r="SSQ84" s="538"/>
      <c r="SSR84" s="538"/>
      <c r="SSS84" s="538"/>
      <c r="SST84" s="538"/>
      <c r="SSU84" s="538"/>
      <c r="SSV84" s="538"/>
      <c r="SSW84" s="538"/>
      <c r="SSX84" s="538"/>
      <c r="SSY84" s="538"/>
      <c r="SSZ84" s="538"/>
      <c r="STA84" s="538"/>
      <c r="STB84" s="538"/>
      <c r="STC84" s="538"/>
      <c r="STD84" s="538"/>
      <c r="STE84" s="538"/>
      <c r="STF84" s="538"/>
      <c r="STG84" s="538"/>
      <c r="STH84" s="538"/>
      <c r="STI84" s="538"/>
      <c r="STJ84" s="538"/>
      <c r="STK84" s="538"/>
      <c r="STL84" s="538"/>
      <c r="STM84" s="538"/>
      <c r="STN84" s="538"/>
      <c r="STO84" s="538"/>
      <c r="STP84" s="538"/>
      <c r="STQ84" s="538"/>
      <c r="STR84" s="538"/>
      <c r="STS84" s="538"/>
      <c r="STT84" s="538"/>
      <c r="STU84" s="538"/>
      <c r="STV84" s="538"/>
      <c r="STW84" s="538"/>
      <c r="STX84" s="538"/>
      <c r="STY84" s="538"/>
      <c r="STZ84" s="538"/>
      <c r="SUA84" s="538"/>
      <c r="SUB84" s="538"/>
      <c r="SUC84" s="538"/>
      <c r="SUD84" s="538"/>
      <c r="SUE84" s="538"/>
      <c r="SUF84" s="538"/>
      <c r="SUG84" s="538"/>
      <c r="SUH84" s="538"/>
      <c r="SUI84" s="538"/>
      <c r="SUJ84" s="538"/>
      <c r="SUK84" s="538"/>
      <c r="SUL84" s="538"/>
      <c r="SUM84" s="538"/>
      <c r="SUN84" s="538"/>
      <c r="SUO84" s="538"/>
      <c r="SUP84" s="538"/>
      <c r="SUQ84" s="538"/>
      <c r="SUR84" s="538"/>
      <c r="SUS84" s="538"/>
      <c r="SUT84" s="538"/>
      <c r="SUU84" s="538"/>
      <c r="SUV84" s="538"/>
      <c r="SUW84" s="538"/>
      <c r="SUX84" s="538"/>
      <c r="SUY84" s="538"/>
      <c r="SUZ84" s="538"/>
      <c r="SVA84" s="538"/>
      <c r="SVB84" s="538"/>
      <c r="SVC84" s="538"/>
      <c r="SVD84" s="538"/>
      <c r="SVE84" s="538"/>
      <c r="SVF84" s="538"/>
      <c r="SVG84" s="538"/>
      <c r="SVH84" s="538"/>
      <c r="SVI84" s="538"/>
      <c r="SVJ84" s="538"/>
      <c r="SVK84" s="538"/>
      <c r="SVL84" s="538"/>
      <c r="SVM84" s="538"/>
      <c r="SVN84" s="538"/>
      <c r="SVO84" s="538"/>
      <c r="SVP84" s="538"/>
      <c r="SVQ84" s="538"/>
      <c r="SVR84" s="538"/>
      <c r="SVS84" s="538"/>
      <c r="SVT84" s="538"/>
      <c r="SVU84" s="538"/>
      <c r="SVV84" s="538"/>
      <c r="SVW84" s="538"/>
      <c r="SVX84" s="538"/>
      <c r="SVY84" s="538"/>
      <c r="SVZ84" s="538"/>
      <c r="SWA84" s="538"/>
      <c r="SWB84" s="538"/>
      <c r="SWC84" s="538"/>
      <c r="SWD84" s="538"/>
      <c r="SWE84" s="538"/>
      <c r="SWF84" s="538"/>
      <c r="SWG84" s="538"/>
      <c r="SWH84" s="538"/>
      <c r="SWI84" s="538"/>
      <c r="SWJ84" s="538"/>
      <c r="SWK84" s="538"/>
      <c r="SWL84" s="538"/>
      <c r="SWM84" s="538"/>
      <c r="SWN84" s="538"/>
      <c r="SWO84" s="538"/>
      <c r="SWP84" s="538"/>
      <c r="SWQ84" s="538"/>
      <c r="SWR84" s="538"/>
      <c r="SWS84" s="538"/>
      <c r="SWT84" s="538"/>
      <c r="SWU84" s="538"/>
      <c r="SWV84" s="538"/>
      <c r="SWW84" s="538"/>
      <c r="SWX84" s="538"/>
      <c r="SWY84" s="538"/>
      <c r="SWZ84" s="538"/>
      <c r="SXA84" s="538"/>
      <c r="SXB84" s="538"/>
      <c r="SXC84" s="538"/>
      <c r="SXD84" s="538"/>
      <c r="SXE84" s="538"/>
      <c r="SXF84" s="538"/>
      <c r="SXG84" s="538"/>
      <c r="SXH84" s="538"/>
      <c r="SXI84" s="538"/>
      <c r="SXJ84" s="538"/>
      <c r="SXK84" s="538"/>
      <c r="SXL84" s="538"/>
      <c r="SXM84" s="538"/>
      <c r="SXN84" s="538"/>
      <c r="SXO84" s="538"/>
      <c r="SXP84" s="538"/>
      <c r="SXQ84" s="538"/>
      <c r="SXR84" s="538"/>
      <c r="SXS84" s="538"/>
      <c r="SXT84" s="538"/>
      <c r="SXU84" s="538"/>
      <c r="SXV84" s="538"/>
      <c r="SXW84" s="538"/>
      <c r="SXX84" s="538"/>
      <c r="SXY84" s="538"/>
      <c r="SXZ84" s="538"/>
      <c r="SYA84" s="538"/>
      <c r="SYB84" s="538"/>
      <c r="SYC84" s="538"/>
      <c r="SYD84" s="538"/>
      <c r="SYE84" s="538"/>
      <c r="SYF84" s="538"/>
      <c r="SYG84" s="538"/>
      <c r="SYH84" s="538"/>
      <c r="SYI84" s="538"/>
      <c r="SYJ84" s="538"/>
      <c r="SYK84" s="538"/>
      <c r="SYL84" s="538"/>
      <c r="SYM84" s="538"/>
      <c r="SYN84" s="538"/>
      <c r="SYO84" s="538"/>
      <c r="SYP84" s="538"/>
      <c r="SYQ84" s="538"/>
      <c r="SYR84" s="538"/>
      <c r="SYS84" s="538"/>
      <c r="SYT84" s="538"/>
      <c r="SYU84" s="538"/>
      <c r="SYV84" s="538"/>
      <c r="SYW84" s="538"/>
      <c r="SYX84" s="538"/>
      <c r="SYY84" s="538"/>
      <c r="SYZ84" s="538"/>
      <c r="SZA84" s="538"/>
      <c r="SZB84" s="538"/>
      <c r="SZC84" s="538"/>
      <c r="SZD84" s="538"/>
      <c r="SZE84" s="538"/>
      <c r="SZF84" s="538"/>
      <c r="SZG84" s="538"/>
      <c r="SZH84" s="538"/>
      <c r="SZI84" s="538"/>
      <c r="SZJ84" s="538"/>
      <c r="SZK84" s="538"/>
      <c r="SZL84" s="538"/>
      <c r="SZM84" s="538"/>
      <c r="SZN84" s="538"/>
      <c r="SZO84" s="538"/>
      <c r="SZP84" s="538"/>
      <c r="SZQ84" s="538"/>
      <c r="SZR84" s="538"/>
      <c r="SZS84" s="538"/>
      <c r="SZT84" s="538"/>
      <c r="SZU84" s="538"/>
      <c r="SZV84" s="538"/>
      <c r="SZW84" s="538"/>
      <c r="SZX84" s="538"/>
      <c r="SZY84" s="538"/>
      <c r="SZZ84" s="538"/>
      <c r="TAA84" s="538"/>
      <c r="TAB84" s="538"/>
      <c r="TAC84" s="538"/>
      <c r="TAD84" s="538"/>
      <c r="TAE84" s="538"/>
      <c r="TAF84" s="538"/>
      <c r="TAG84" s="538"/>
      <c r="TAH84" s="538"/>
      <c r="TAI84" s="538"/>
      <c r="TAJ84" s="538"/>
      <c r="TAK84" s="538"/>
      <c r="TAL84" s="538"/>
      <c r="TAM84" s="538"/>
      <c r="TAN84" s="538"/>
      <c r="TAO84" s="538"/>
      <c r="TAP84" s="538"/>
      <c r="TAQ84" s="538"/>
      <c r="TAR84" s="538"/>
      <c r="TAS84" s="538"/>
      <c r="TAT84" s="538"/>
      <c r="TAU84" s="538"/>
      <c r="TAV84" s="538"/>
      <c r="TAW84" s="538"/>
      <c r="TAX84" s="538"/>
      <c r="TAY84" s="538"/>
      <c r="TAZ84" s="538"/>
      <c r="TBA84" s="538"/>
      <c r="TBB84" s="538"/>
      <c r="TBC84" s="538"/>
      <c r="TBD84" s="538"/>
      <c r="TBE84" s="538"/>
      <c r="TBF84" s="538"/>
      <c r="TBG84" s="538"/>
      <c r="TBH84" s="538"/>
      <c r="TBI84" s="538"/>
      <c r="TBJ84" s="538"/>
      <c r="TBK84" s="538"/>
      <c r="TBL84" s="538"/>
      <c r="TBM84" s="538"/>
      <c r="TBN84" s="538"/>
      <c r="TBO84" s="538"/>
      <c r="TBP84" s="538"/>
      <c r="TBQ84" s="538"/>
      <c r="TBR84" s="538"/>
      <c r="TBS84" s="538"/>
      <c r="TBT84" s="538"/>
      <c r="TBU84" s="538"/>
      <c r="TBV84" s="538"/>
      <c r="TBW84" s="538"/>
      <c r="TBX84" s="538"/>
      <c r="TBY84" s="538"/>
      <c r="TBZ84" s="538"/>
      <c r="TCA84" s="538"/>
      <c r="TCB84" s="538"/>
      <c r="TCC84" s="538"/>
      <c r="TCD84" s="538"/>
      <c r="TCE84" s="538"/>
      <c r="TCF84" s="538"/>
      <c r="TCG84" s="538"/>
      <c r="TCH84" s="538"/>
      <c r="TCI84" s="538"/>
      <c r="TCJ84" s="538"/>
      <c r="TCK84" s="538"/>
      <c r="TCL84" s="538"/>
      <c r="TCM84" s="538"/>
      <c r="TCN84" s="538"/>
      <c r="TCO84" s="538"/>
      <c r="TCP84" s="538"/>
      <c r="TCQ84" s="538"/>
      <c r="TCR84" s="538"/>
      <c r="TCS84" s="538"/>
      <c r="TCT84" s="538"/>
      <c r="TCU84" s="538"/>
      <c r="TCV84" s="538"/>
      <c r="TCW84" s="538"/>
      <c r="TCX84" s="538"/>
      <c r="TCY84" s="538"/>
      <c r="TCZ84" s="538"/>
      <c r="TDA84" s="538"/>
      <c r="TDB84" s="538"/>
      <c r="TDC84" s="538"/>
      <c r="TDD84" s="538"/>
      <c r="TDE84" s="538"/>
      <c r="TDF84" s="538"/>
      <c r="TDG84" s="538"/>
      <c r="TDH84" s="538"/>
      <c r="TDI84" s="538"/>
      <c r="TDJ84" s="538"/>
      <c r="TDK84" s="538"/>
      <c r="TDL84" s="538"/>
      <c r="TDM84" s="538"/>
      <c r="TDN84" s="538"/>
      <c r="TDO84" s="538"/>
      <c r="TDP84" s="538"/>
      <c r="TDQ84" s="538"/>
      <c r="TDR84" s="538"/>
      <c r="TDS84" s="538"/>
      <c r="TDT84" s="538"/>
      <c r="TDU84" s="538"/>
      <c r="TDV84" s="538"/>
      <c r="TDW84" s="538"/>
      <c r="TDX84" s="538"/>
      <c r="TDY84" s="538"/>
      <c r="TDZ84" s="538"/>
      <c r="TEA84" s="538"/>
      <c r="TEB84" s="538"/>
      <c r="TEC84" s="538"/>
      <c r="TED84" s="538"/>
      <c r="TEE84" s="538"/>
      <c r="TEF84" s="538"/>
      <c r="TEG84" s="538"/>
      <c r="TEH84" s="538"/>
      <c r="TEI84" s="538"/>
      <c r="TEJ84" s="538"/>
      <c r="TEK84" s="538"/>
      <c r="TEL84" s="538"/>
      <c r="TEM84" s="538"/>
      <c r="TEN84" s="538"/>
      <c r="TEO84" s="538"/>
      <c r="TEP84" s="538"/>
      <c r="TEQ84" s="538"/>
      <c r="TER84" s="538"/>
      <c r="TES84" s="538"/>
      <c r="TET84" s="538"/>
      <c r="TEU84" s="538"/>
      <c r="TEV84" s="538"/>
      <c r="TEW84" s="538"/>
      <c r="TEX84" s="538"/>
      <c r="TEY84" s="538"/>
      <c r="TEZ84" s="538"/>
      <c r="TFA84" s="538"/>
      <c r="TFB84" s="538"/>
      <c r="TFC84" s="538"/>
      <c r="TFD84" s="538"/>
      <c r="TFE84" s="538"/>
      <c r="TFF84" s="538"/>
      <c r="TFG84" s="538"/>
      <c r="TFH84" s="538"/>
      <c r="TFI84" s="538"/>
      <c r="TFJ84" s="538"/>
      <c r="TFK84" s="538"/>
      <c r="TFL84" s="538"/>
      <c r="TFM84" s="538"/>
      <c r="TFN84" s="538"/>
      <c r="TFO84" s="538"/>
      <c r="TFP84" s="538"/>
      <c r="TFQ84" s="538"/>
      <c r="TFR84" s="538"/>
      <c r="TFS84" s="538"/>
      <c r="TFT84" s="538"/>
      <c r="TFU84" s="538"/>
      <c r="TFV84" s="538"/>
      <c r="TFW84" s="538"/>
      <c r="TFX84" s="538"/>
      <c r="TFY84" s="538"/>
      <c r="TFZ84" s="538"/>
      <c r="TGA84" s="538"/>
      <c r="TGB84" s="538"/>
      <c r="TGC84" s="538"/>
      <c r="TGD84" s="538"/>
      <c r="TGE84" s="538"/>
      <c r="TGF84" s="538"/>
      <c r="TGG84" s="538"/>
      <c r="TGH84" s="538"/>
      <c r="TGI84" s="538"/>
      <c r="TGJ84" s="538"/>
      <c r="TGK84" s="538"/>
      <c r="TGL84" s="538"/>
      <c r="TGM84" s="538"/>
      <c r="TGN84" s="538"/>
      <c r="TGO84" s="538"/>
      <c r="TGP84" s="538"/>
      <c r="TGQ84" s="538"/>
      <c r="TGR84" s="538"/>
      <c r="TGS84" s="538"/>
      <c r="TGT84" s="538"/>
      <c r="TGU84" s="538"/>
      <c r="TGV84" s="538"/>
      <c r="TGW84" s="538"/>
      <c r="TGX84" s="538"/>
      <c r="TGY84" s="538"/>
      <c r="TGZ84" s="538"/>
      <c r="THA84" s="538"/>
      <c r="THB84" s="538"/>
      <c r="THC84" s="538"/>
      <c r="THD84" s="538"/>
      <c r="THE84" s="538"/>
      <c r="THF84" s="538"/>
      <c r="THG84" s="538"/>
      <c r="THH84" s="538"/>
      <c r="THI84" s="538"/>
      <c r="THJ84" s="538"/>
      <c r="THK84" s="538"/>
      <c r="THL84" s="538"/>
      <c r="THM84" s="538"/>
      <c r="THN84" s="538"/>
      <c r="THO84" s="538"/>
      <c r="THP84" s="538"/>
      <c r="THQ84" s="538"/>
      <c r="THR84" s="538"/>
      <c r="THS84" s="538"/>
      <c r="THT84" s="538"/>
      <c r="THU84" s="538"/>
      <c r="THV84" s="538"/>
      <c r="THW84" s="538"/>
      <c r="THX84" s="538"/>
      <c r="THY84" s="538"/>
      <c r="THZ84" s="538"/>
      <c r="TIA84" s="538"/>
      <c r="TIB84" s="538"/>
      <c r="TIC84" s="538"/>
      <c r="TID84" s="538"/>
      <c r="TIE84" s="538"/>
      <c r="TIF84" s="538"/>
      <c r="TIG84" s="538"/>
      <c r="TIH84" s="538"/>
      <c r="TII84" s="538"/>
      <c r="TIJ84" s="538"/>
      <c r="TIK84" s="538"/>
      <c r="TIL84" s="538"/>
      <c r="TIM84" s="538"/>
      <c r="TIN84" s="538"/>
      <c r="TIO84" s="538"/>
      <c r="TIP84" s="538"/>
      <c r="TIQ84" s="538"/>
      <c r="TIR84" s="538"/>
      <c r="TIS84" s="538"/>
      <c r="TIT84" s="538"/>
      <c r="TIU84" s="538"/>
      <c r="TIV84" s="538"/>
      <c r="TIW84" s="538"/>
      <c r="TIX84" s="538"/>
      <c r="TIY84" s="538"/>
      <c r="TIZ84" s="538"/>
      <c r="TJA84" s="538"/>
      <c r="TJB84" s="538"/>
      <c r="TJC84" s="538"/>
      <c r="TJD84" s="538"/>
      <c r="TJE84" s="538"/>
      <c r="TJF84" s="538"/>
      <c r="TJG84" s="538"/>
      <c r="TJH84" s="538"/>
      <c r="TJI84" s="538"/>
      <c r="TJJ84" s="538"/>
      <c r="TJK84" s="538"/>
      <c r="TJL84" s="538"/>
      <c r="TJM84" s="538"/>
      <c r="TJN84" s="538"/>
      <c r="TJO84" s="538"/>
      <c r="TJP84" s="538"/>
      <c r="TJQ84" s="538"/>
      <c r="TJR84" s="538"/>
      <c r="TJS84" s="538"/>
      <c r="TJT84" s="538"/>
      <c r="TJU84" s="538"/>
      <c r="TJV84" s="538"/>
      <c r="TJW84" s="538"/>
      <c r="TJX84" s="538"/>
      <c r="TJY84" s="538"/>
      <c r="TJZ84" s="538"/>
      <c r="TKA84" s="538"/>
      <c r="TKB84" s="538"/>
      <c r="TKC84" s="538"/>
      <c r="TKD84" s="538"/>
      <c r="TKE84" s="538"/>
      <c r="TKF84" s="538"/>
      <c r="TKG84" s="538"/>
      <c r="TKH84" s="538"/>
      <c r="TKI84" s="538"/>
      <c r="TKJ84" s="538"/>
      <c r="TKK84" s="538"/>
      <c r="TKL84" s="538"/>
      <c r="TKM84" s="538"/>
      <c r="TKN84" s="538"/>
      <c r="TKO84" s="538"/>
      <c r="TKP84" s="538"/>
      <c r="TKQ84" s="538"/>
      <c r="TKR84" s="538"/>
      <c r="TKS84" s="538"/>
      <c r="TKT84" s="538"/>
      <c r="TKU84" s="538"/>
      <c r="TKV84" s="538"/>
      <c r="TKW84" s="538"/>
      <c r="TKX84" s="538"/>
      <c r="TKY84" s="538"/>
      <c r="TKZ84" s="538"/>
      <c r="TLA84" s="538"/>
      <c r="TLB84" s="538"/>
      <c r="TLC84" s="538"/>
      <c r="TLD84" s="538"/>
      <c r="TLE84" s="538"/>
      <c r="TLF84" s="538"/>
      <c r="TLG84" s="538"/>
      <c r="TLH84" s="538"/>
      <c r="TLI84" s="538"/>
      <c r="TLJ84" s="538"/>
      <c r="TLK84" s="538"/>
      <c r="TLL84" s="538"/>
      <c r="TLM84" s="538"/>
      <c r="TLN84" s="538"/>
      <c r="TLO84" s="538"/>
      <c r="TLP84" s="538"/>
      <c r="TLQ84" s="538"/>
      <c r="TLR84" s="538"/>
      <c r="TLS84" s="538"/>
      <c r="TLT84" s="538"/>
      <c r="TLU84" s="538"/>
      <c r="TLV84" s="538"/>
      <c r="TLW84" s="538"/>
      <c r="TLX84" s="538"/>
      <c r="TLY84" s="538"/>
      <c r="TLZ84" s="538"/>
      <c r="TMA84" s="538"/>
      <c r="TMB84" s="538"/>
      <c r="TMC84" s="538"/>
      <c r="TMD84" s="538"/>
      <c r="TME84" s="538"/>
      <c r="TMF84" s="538"/>
      <c r="TMG84" s="538"/>
      <c r="TMH84" s="538"/>
      <c r="TMI84" s="538"/>
      <c r="TMJ84" s="538"/>
      <c r="TMK84" s="538"/>
      <c r="TML84" s="538"/>
      <c r="TMM84" s="538"/>
      <c r="TMN84" s="538"/>
      <c r="TMO84" s="538"/>
      <c r="TMP84" s="538"/>
      <c r="TMQ84" s="538"/>
      <c r="TMR84" s="538"/>
      <c r="TMS84" s="538"/>
      <c r="TMT84" s="538"/>
      <c r="TMU84" s="538"/>
      <c r="TMV84" s="538"/>
      <c r="TMW84" s="538"/>
      <c r="TMX84" s="538"/>
      <c r="TMY84" s="538"/>
      <c r="TMZ84" s="538"/>
      <c r="TNA84" s="538"/>
      <c r="TNB84" s="538"/>
      <c r="TNC84" s="538"/>
      <c r="TND84" s="538"/>
      <c r="TNE84" s="538"/>
      <c r="TNF84" s="538"/>
      <c r="TNG84" s="538"/>
      <c r="TNH84" s="538"/>
      <c r="TNI84" s="538"/>
      <c r="TNJ84" s="538"/>
      <c r="TNK84" s="538"/>
      <c r="TNL84" s="538"/>
      <c r="TNM84" s="538"/>
      <c r="TNN84" s="538"/>
      <c r="TNO84" s="538"/>
      <c r="TNP84" s="538"/>
      <c r="TNQ84" s="538"/>
      <c r="TNR84" s="538"/>
      <c r="TNS84" s="538"/>
      <c r="TNT84" s="538"/>
      <c r="TNU84" s="538"/>
      <c r="TNV84" s="538"/>
      <c r="TNW84" s="538"/>
      <c r="TNX84" s="538"/>
      <c r="TNY84" s="538"/>
      <c r="TNZ84" s="538"/>
      <c r="TOA84" s="538"/>
      <c r="TOB84" s="538"/>
      <c r="TOC84" s="538"/>
      <c r="TOD84" s="538"/>
      <c r="TOE84" s="538"/>
      <c r="TOF84" s="538"/>
      <c r="TOG84" s="538"/>
      <c r="TOH84" s="538"/>
      <c r="TOI84" s="538"/>
      <c r="TOJ84" s="538"/>
      <c r="TOK84" s="538"/>
      <c r="TOL84" s="538"/>
      <c r="TOM84" s="538"/>
      <c r="TON84" s="538"/>
      <c r="TOO84" s="538"/>
      <c r="TOP84" s="538"/>
      <c r="TOQ84" s="538"/>
      <c r="TOR84" s="538"/>
      <c r="TOS84" s="538"/>
      <c r="TOT84" s="538"/>
      <c r="TOU84" s="538"/>
      <c r="TOV84" s="538"/>
      <c r="TOW84" s="538"/>
      <c r="TOX84" s="538"/>
      <c r="TOY84" s="538"/>
      <c r="TOZ84" s="538"/>
      <c r="TPA84" s="538"/>
      <c r="TPB84" s="538"/>
      <c r="TPC84" s="538"/>
      <c r="TPD84" s="538"/>
      <c r="TPE84" s="538"/>
      <c r="TPF84" s="538"/>
      <c r="TPG84" s="538"/>
      <c r="TPH84" s="538"/>
      <c r="TPI84" s="538"/>
      <c r="TPJ84" s="538"/>
      <c r="TPK84" s="538"/>
      <c r="TPL84" s="538"/>
      <c r="TPM84" s="538"/>
      <c r="TPN84" s="538"/>
      <c r="TPO84" s="538"/>
      <c r="TPP84" s="538"/>
      <c r="TPQ84" s="538"/>
      <c r="TPR84" s="538"/>
      <c r="TPS84" s="538"/>
      <c r="TPT84" s="538"/>
      <c r="TPU84" s="538"/>
      <c r="TPV84" s="538"/>
      <c r="TPW84" s="538"/>
      <c r="TPX84" s="538"/>
      <c r="TPY84" s="538"/>
      <c r="TPZ84" s="538"/>
      <c r="TQA84" s="538"/>
      <c r="TQB84" s="538"/>
      <c r="TQC84" s="538"/>
      <c r="TQD84" s="538"/>
      <c r="TQE84" s="538"/>
      <c r="TQF84" s="538"/>
      <c r="TQG84" s="538"/>
      <c r="TQH84" s="538"/>
      <c r="TQI84" s="538"/>
      <c r="TQJ84" s="538"/>
      <c r="TQK84" s="538"/>
      <c r="TQL84" s="538"/>
      <c r="TQM84" s="538"/>
      <c r="TQN84" s="538"/>
      <c r="TQO84" s="538"/>
      <c r="TQP84" s="538"/>
      <c r="TQQ84" s="538"/>
      <c r="TQR84" s="538"/>
      <c r="TQS84" s="538"/>
      <c r="TQT84" s="538"/>
      <c r="TQU84" s="538"/>
      <c r="TQV84" s="538"/>
      <c r="TQW84" s="538"/>
      <c r="TQX84" s="538"/>
      <c r="TQY84" s="538"/>
      <c r="TQZ84" s="538"/>
      <c r="TRA84" s="538"/>
      <c r="TRB84" s="538"/>
      <c r="TRC84" s="538"/>
      <c r="TRD84" s="538"/>
      <c r="TRE84" s="538"/>
      <c r="TRF84" s="538"/>
      <c r="TRG84" s="538"/>
      <c r="TRH84" s="538"/>
      <c r="TRI84" s="538"/>
      <c r="TRJ84" s="538"/>
      <c r="TRK84" s="538"/>
      <c r="TRL84" s="538"/>
      <c r="TRM84" s="538"/>
      <c r="TRN84" s="538"/>
      <c r="TRO84" s="538"/>
      <c r="TRP84" s="538"/>
      <c r="TRQ84" s="538"/>
      <c r="TRR84" s="538"/>
      <c r="TRS84" s="538"/>
      <c r="TRT84" s="538"/>
      <c r="TRU84" s="538"/>
      <c r="TRV84" s="538"/>
      <c r="TRW84" s="538"/>
      <c r="TRX84" s="538"/>
      <c r="TRY84" s="538"/>
      <c r="TRZ84" s="538"/>
      <c r="TSA84" s="538"/>
      <c r="TSB84" s="538"/>
      <c r="TSC84" s="538"/>
      <c r="TSD84" s="538"/>
      <c r="TSE84" s="538"/>
      <c r="TSF84" s="538"/>
      <c r="TSG84" s="538"/>
      <c r="TSH84" s="538"/>
      <c r="TSI84" s="538"/>
      <c r="TSJ84" s="538"/>
      <c r="TSK84" s="538"/>
      <c r="TSL84" s="538"/>
      <c r="TSM84" s="538"/>
      <c r="TSN84" s="538"/>
      <c r="TSO84" s="538"/>
      <c r="TSP84" s="538"/>
      <c r="TSQ84" s="538"/>
      <c r="TSR84" s="538"/>
      <c r="TSS84" s="538"/>
      <c r="TST84" s="538"/>
      <c r="TSU84" s="538"/>
      <c r="TSV84" s="538"/>
      <c r="TSW84" s="538"/>
      <c r="TSX84" s="538"/>
      <c r="TSY84" s="538"/>
      <c r="TSZ84" s="538"/>
      <c r="TTA84" s="538"/>
      <c r="TTB84" s="538"/>
      <c r="TTC84" s="538"/>
      <c r="TTD84" s="538"/>
      <c r="TTE84" s="538"/>
      <c r="TTF84" s="538"/>
      <c r="TTG84" s="538"/>
      <c r="TTH84" s="538"/>
      <c r="TTI84" s="538"/>
      <c r="TTJ84" s="538"/>
      <c r="TTK84" s="538"/>
      <c r="TTL84" s="538"/>
      <c r="TTM84" s="538"/>
      <c r="TTN84" s="538"/>
      <c r="TTO84" s="538"/>
      <c r="TTP84" s="538"/>
      <c r="TTQ84" s="538"/>
      <c r="TTR84" s="538"/>
      <c r="TTS84" s="538"/>
      <c r="TTT84" s="538"/>
      <c r="TTU84" s="538"/>
      <c r="TTV84" s="538"/>
      <c r="TTW84" s="538"/>
      <c r="TTX84" s="538"/>
      <c r="TTY84" s="538"/>
      <c r="TTZ84" s="538"/>
      <c r="TUA84" s="538"/>
      <c r="TUB84" s="538"/>
      <c r="TUC84" s="538"/>
      <c r="TUD84" s="538"/>
      <c r="TUE84" s="538"/>
      <c r="TUF84" s="538"/>
      <c r="TUG84" s="538"/>
      <c r="TUH84" s="538"/>
      <c r="TUI84" s="538"/>
      <c r="TUJ84" s="538"/>
      <c r="TUK84" s="538"/>
      <c r="TUL84" s="538"/>
      <c r="TUM84" s="538"/>
      <c r="TUN84" s="538"/>
      <c r="TUO84" s="538"/>
      <c r="TUP84" s="538"/>
      <c r="TUQ84" s="538"/>
      <c r="TUR84" s="538"/>
      <c r="TUS84" s="538"/>
      <c r="TUT84" s="538"/>
      <c r="TUU84" s="538"/>
      <c r="TUV84" s="538"/>
      <c r="TUW84" s="538"/>
      <c r="TUX84" s="538"/>
      <c r="TUY84" s="538"/>
      <c r="TUZ84" s="538"/>
      <c r="TVA84" s="538"/>
      <c r="TVB84" s="538"/>
      <c r="TVC84" s="538"/>
      <c r="TVD84" s="538"/>
      <c r="TVE84" s="538"/>
      <c r="TVF84" s="538"/>
      <c r="TVG84" s="538"/>
      <c r="TVH84" s="538"/>
      <c r="TVI84" s="538"/>
      <c r="TVJ84" s="538"/>
      <c r="TVK84" s="538"/>
      <c r="TVL84" s="538"/>
      <c r="TVM84" s="538"/>
      <c r="TVN84" s="538"/>
      <c r="TVO84" s="538"/>
      <c r="TVP84" s="538"/>
      <c r="TVQ84" s="538"/>
      <c r="TVR84" s="538"/>
      <c r="TVS84" s="538"/>
      <c r="TVT84" s="538"/>
      <c r="TVU84" s="538"/>
      <c r="TVV84" s="538"/>
      <c r="TVW84" s="538"/>
      <c r="TVX84" s="538"/>
      <c r="TVY84" s="538"/>
      <c r="TVZ84" s="538"/>
      <c r="TWA84" s="538"/>
      <c r="TWB84" s="538"/>
      <c r="TWC84" s="538"/>
      <c r="TWD84" s="538"/>
      <c r="TWE84" s="538"/>
      <c r="TWF84" s="538"/>
      <c r="TWG84" s="538"/>
      <c r="TWH84" s="538"/>
      <c r="TWI84" s="538"/>
      <c r="TWJ84" s="538"/>
      <c r="TWK84" s="538"/>
      <c r="TWL84" s="538"/>
      <c r="TWM84" s="538"/>
      <c r="TWN84" s="538"/>
      <c r="TWO84" s="538"/>
      <c r="TWP84" s="538"/>
      <c r="TWQ84" s="538"/>
      <c r="TWR84" s="538"/>
      <c r="TWS84" s="538"/>
      <c r="TWT84" s="538"/>
      <c r="TWU84" s="538"/>
      <c r="TWV84" s="538"/>
      <c r="TWW84" s="538"/>
      <c r="TWX84" s="538"/>
      <c r="TWY84" s="538"/>
      <c r="TWZ84" s="538"/>
      <c r="TXA84" s="538"/>
      <c r="TXB84" s="538"/>
      <c r="TXC84" s="538"/>
      <c r="TXD84" s="538"/>
      <c r="TXE84" s="538"/>
      <c r="TXF84" s="538"/>
      <c r="TXG84" s="538"/>
      <c r="TXH84" s="538"/>
      <c r="TXI84" s="538"/>
      <c r="TXJ84" s="538"/>
      <c r="TXK84" s="538"/>
      <c r="TXL84" s="538"/>
      <c r="TXM84" s="538"/>
      <c r="TXN84" s="538"/>
      <c r="TXO84" s="538"/>
      <c r="TXP84" s="538"/>
      <c r="TXQ84" s="538"/>
      <c r="TXR84" s="538"/>
      <c r="TXS84" s="538"/>
      <c r="TXT84" s="538"/>
      <c r="TXU84" s="538"/>
      <c r="TXV84" s="538"/>
      <c r="TXW84" s="538"/>
      <c r="TXX84" s="538"/>
      <c r="TXY84" s="538"/>
      <c r="TXZ84" s="538"/>
      <c r="TYA84" s="538"/>
      <c r="TYB84" s="538"/>
      <c r="TYC84" s="538"/>
      <c r="TYD84" s="538"/>
      <c r="TYE84" s="538"/>
      <c r="TYF84" s="538"/>
      <c r="TYG84" s="538"/>
      <c r="TYH84" s="538"/>
      <c r="TYI84" s="538"/>
      <c r="TYJ84" s="538"/>
      <c r="TYK84" s="538"/>
      <c r="TYL84" s="538"/>
      <c r="TYM84" s="538"/>
      <c r="TYN84" s="538"/>
      <c r="TYO84" s="538"/>
      <c r="TYP84" s="538"/>
      <c r="TYQ84" s="538"/>
      <c r="TYR84" s="538"/>
      <c r="TYS84" s="538"/>
      <c r="TYT84" s="538"/>
      <c r="TYU84" s="538"/>
      <c r="TYV84" s="538"/>
      <c r="TYW84" s="538"/>
      <c r="TYX84" s="538"/>
      <c r="TYY84" s="538"/>
      <c r="TYZ84" s="538"/>
      <c r="TZA84" s="538"/>
      <c r="TZB84" s="538"/>
      <c r="TZC84" s="538"/>
      <c r="TZD84" s="538"/>
      <c r="TZE84" s="538"/>
      <c r="TZF84" s="538"/>
      <c r="TZG84" s="538"/>
      <c r="TZH84" s="538"/>
      <c r="TZI84" s="538"/>
      <c r="TZJ84" s="538"/>
      <c r="TZK84" s="538"/>
      <c r="TZL84" s="538"/>
      <c r="TZM84" s="538"/>
      <c r="TZN84" s="538"/>
      <c r="TZO84" s="538"/>
      <c r="TZP84" s="538"/>
      <c r="TZQ84" s="538"/>
      <c r="TZR84" s="538"/>
      <c r="TZS84" s="538"/>
      <c r="TZT84" s="538"/>
      <c r="TZU84" s="538"/>
      <c r="TZV84" s="538"/>
      <c r="TZW84" s="538"/>
      <c r="TZX84" s="538"/>
      <c r="TZY84" s="538"/>
      <c r="TZZ84" s="538"/>
      <c r="UAA84" s="538"/>
      <c r="UAB84" s="538"/>
      <c r="UAC84" s="538"/>
      <c r="UAD84" s="538"/>
      <c r="UAE84" s="538"/>
      <c r="UAF84" s="538"/>
      <c r="UAG84" s="538"/>
      <c r="UAH84" s="538"/>
      <c r="UAI84" s="538"/>
      <c r="UAJ84" s="538"/>
      <c r="UAK84" s="538"/>
      <c r="UAL84" s="538"/>
      <c r="UAM84" s="538"/>
      <c r="UAN84" s="538"/>
      <c r="UAO84" s="538"/>
      <c r="UAP84" s="538"/>
      <c r="UAQ84" s="538"/>
      <c r="UAR84" s="538"/>
      <c r="UAS84" s="538"/>
      <c r="UAT84" s="538"/>
      <c r="UAU84" s="538"/>
      <c r="UAV84" s="538"/>
      <c r="UAW84" s="538"/>
      <c r="UAX84" s="538"/>
      <c r="UAY84" s="538"/>
      <c r="UAZ84" s="538"/>
      <c r="UBA84" s="538"/>
      <c r="UBB84" s="538"/>
      <c r="UBC84" s="538"/>
      <c r="UBD84" s="538"/>
      <c r="UBE84" s="538"/>
      <c r="UBF84" s="538"/>
      <c r="UBG84" s="538"/>
      <c r="UBH84" s="538"/>
      <c r="UBI84" s="538"/>
      <c r="UBJ84" s="538"/>
      <c r="UBK84" s="538"/>
      <c r="UBL84" s="538"/>
      <c r="UBM84" s="538"/>
      <c r="UBN84" s="538"/>
      <c r="UBO84" s="538"/>
      <c r="UBP84" s="538"/>
      <c r="UBQ84" s="538"/>
      <c r="UBR84" s="538"/>
      <c r="UBS84" s="538"/>
      <c r="UBT84" s="538"/>
      <c r="UBU84" s="538"/>
      <c r="UBV84" s="538"/>
      <c r="UBW84" s="538"/>
      <c r="UBX84" s="538"/>
      <c r="UBY84" s="538"/>
      <c r="UBZ84" s="538"/>
      <c r="UCA84" s="538"/>
      <c r="UCB84" s="538"/>
      <c r="UCC84" s="538"/>
      <c r="UCD84" s="538"/>
      <c r="UCE84" s="538"/>
      <c r="UCF84" s="538"/>
      <c r="UCG84" s="538"/>
      <c r="UCH84" s="538"/>
      <c r="UCI84" s="538"/>
      <c r="UCJ84" s="538"/>
      <c r="UCK84" s="538"/>
      <c r="UCL84" s="538"/>
      <c r="UCM84" s="538"/>
      <c r="UCN84" s="538"/>
      <c r="UCO84" s="538"/>
      <c r="UCP84" s="538"/>
      <c r="UCQ84" s="538"/>
      <c r="UCR84" s="538"/>
      <c r="UCS84" s="538"/>
      <c r="UCT84" s="538"/>
      <c r="UCU84" s="538"/>
      <c r="UCV84" s="538"/>
      <c r="UCW84" s="538"/>
      <c r="UCX84" s="538"/>
      <c r="UCY84" s="538"/>
      <c r="UCZ84" s="538"/>
      <c r="UDA84" s="538"/>
      <c r="UDB84" s="538"/>
      <c r="UDC84" s="538"/>
      <c r="UDD84" s="538"/>
      <c r="UDE84" s="538"/>
      <c r="UDF84" s="538"/>
      <c r="UDG84" s="538"/>
      <c r="UDH84" s="538"/>
      <c r="UDI84" s="538"/>
      <c r="UDJ84" s="538"/>
      <c r="UDK84" s="538"/>
      <c r="UDL84" s="538"/>
      <c r="UDM84" s="538"/>
      <c r="UDN84" s="538"/>
      <c r="UDO84" s="538"/>
      <c r="UDP84" s="538"/>
      <c r="UDQ84" s="538"/>
      <c r="UDR84" s="538"/>
      <c r="UDS84" s="538"/>
      <c r="UDT84" s="538"/>
      <c r="UDU84" s="538"/>
      <c r="UDV84" s="538"/>
      <c r="UDW84" s="538"/>
      <c r="UDX84" s="538"/>
      <c r="UDY84" s="538"/>
      <c r="UDZ84" s="538"/>
      <c r="UEA84" s="538"/>
      <c r="UEB84" s="538"/>
      <c r="UEC84" s="538"/>
      <c r="UED84" s="538"/>
      <c r="UEE84" s="538"/>
      <c r="UEF84" s="538"/>
      <c r="UEG84" s="538"/>
      <c r="UEH84" s="538"/>
      <c r="UEI84" s="538"/>
      <c r="UEJ84" s="538"/>
      <c r="UEK84" s="538"/>
      <c r="UEL84" s="538"/>
      <c r="UEM84" s="538"/>
      <c r="UEN84" s="538"/>
      <c r="UEO84" s="538"/>
      <c r="UEP84" s="538"/>
      <c r="UEQ84" s="538"/>
      <c r="UER84" s="538"/>
      <c r="UES84" s="538"/>
      <c r="UET84" s="538"/>
      <c r="UEU84" s="538"/>
      <c r="UEV84" s="538"/>
      <c r="UEW84" s="538"/>
      <c r="UEX84" s="538"/>
      <c r="UEY84" s="538"/>
      <c r="UEZ84" s="538"/>
      <c r="UFA84" s="538"/>
      <c r="UFB84" s="538"/>
      <c r="UFC84" s="538"/>
      <c r="UFD84" s="538"/>
      <c r="UFE84" s="538"/>
      <c r="UFF84" s="538"/>
      <c r="UFG84" s="538"/>
      <c r="UFH84" s="538"/>
      <c r="UFI84" s="538"/>
      <c r="UFJ84" s="538"/>
      <c r="UFK84" s="538"/>
      <c r="UFL84" s="538"/>
      <c r="UFM84" s="538"/>
      <c r="UFN84" s="538"/>
      <c r="UFO84" s="538"/>
      <c r="UFP84" s="538"/>
      <c r="UFQ84" s="538"/>
      <c r="UFR84" s="538"/>
      <c r="UFS84" s="538"/>
      <c r="UFT84" s="538"/>
      <c r="UFU84" s="538"/>
      <c r="UFV84" s="538"/>
      <c r="UFW84" s="538"/>
      <c r="UFX84" s="538"/>
      <c r="UFY84" s="538"/>
      <c r="UFZ84" s="538"/>
      <c r="UGA84" s="538"/>
      <c r="UGB84" s="538"/>
      <c r="UGC84" s="538"/>
      <c r="UGD84" s="538"/>
      <c r="UGE84" s="538"/>
      <c r="UGF84" s="538"/>
      <c r="UGG84" s="538"/>
      <c r="UGH84" s="538"/>
      <c r="UGI84" s="538"/>
      <c r="UGJ84" s="538"/>
      <c r="UGK84" s="538"/>
      <c r="UGL84" s="538"/>
      <c r="UGM84" s="538"/>
      <c r="UGN84" s="538"/>
      <c r="UGO84" s="538"/>
      <c r="UGP84" s="538"/>
      <c r="UGQ84" s="538"/>
      <c r="UGR84" s="538"/>
      <c r="UGS84" s="538"/>
      <c r="UGT84" s="538"/>
      <c r="UGU84" s="538"/>
      <c r="UGV84" s="538"/>
      <c r="UGW84" s="538"/>
      <c r="UGX84" s="538"/>
      <c r="UGY84" s="538"/>
      <c r="UGZ84" s="538"/>
      <c r="UHA84" s="538"/>
      <c r="UHB84" s="538"/>
      <c r="UHC84" s="538"/>
      <c r="UHD84" s="538"/>
      <c r="UHE84" s="538"/>
      <c r="UHF84" s="538"/>
      <c r="UHG84" s="538"/>
      <c r="UHH84" s="538"/>
      <c r="UHI84" s="538"/>
      <c r="UHJ84" s="538"/>
      <c r="UHK84" s="538"/>
      <c r="UHL84" s="538"/>
      <c r="UHM84" s="538"/>
      <c r="UHN84" s="538"/>
      <c r="UHO84" s="538"/>
      <c r="UHP84" s="538"/>
      <c r="UHQ84" s="538"/>
      <c r="UHR84" s="538"/>
      <c r="UHS84" s="538"/>
      <c r="UHT84" s="538"/>
      <c r="UHU84" s="538"/>
      <c r="UHV84" s="538"/>
      <c r="UHW84" s="538"/>
      <c r="UHX84" s="538"/>
      <c r="UHY84" s="538"/>
      <c r="UHZ84" s="538"/>
      <c r="UIA84" s="538"/>
      <c r="UIB84" s="538"/>
      <c r="UIC84" s="538"/>
      <c r="UID84" s="538"/>
      <c r="UIE84" s="538"/>
      <c r="UIF84" s="538"/>
      <c r="UIG84" s="538"/>
      <c r="UIH84" s="538"/>
      <c r="UII84" s="538"/>
      <c r="UIJ84" s="538"/>
      <c r="UIK84" s="538"/>
      <c r="UIL84" s="538"/>
      <c r="UIM84" s="538"/>
      <c r="UIN84" s="538"/>
      <c r="UIO84" s="538"/>
      <c r="UIP84" s="538"/>
      <c r="UIQ84" s="538"/>
      <c r="UIR84" s="538"/>
      <c r="UIS84" s="538"/>
      <c r="UIT84" s="538"/>
      <c r="UIU84" s="538"/>
      <c r="UIV84" s="538"/>
      <c r="UIW84" s="538"/>
      <c r="UIX84" s="538"/>
      <c r="UIY84" s="538"/>
      <c r="UIZ84" s="538"/>
      <c r="UJA84" s="538"/>
      <c r="UJB84" s="538"/>
      <c r="UJC84" s="538"/>
      <c r="UJD84" s="538"/>
      <c r="UJE84" s="538"/>
      <c r="UJF84" s="538"/>
      <c r="UJG84" s="538"/>
      <c r="UJH84" s="538"/>
      <c r="UJI84" s="538"/>
      <c r="UJJ84" s="538"/>
      <c r="UJK84" s="538"/>
      <c r="UJL84" s="538"/>
      <c r="UJM84" s="538"/>
      <c r="UJN84" s="538"/>
      <c r="UJO84" s="538"/>
      <c r="UJP84" s="538"/>
      <c r="UJQ84" s="538"/>
      <c r="UJR84" s="538"/>
      <c r="UJS84" s="538"/>
      <c r="UJT84" s="538"/>
      <c r="UJU84" s="538"/>
      <c r="UJV84" s="538"/>
      <c r="UJW84" s="538"/>
      <c r="UJX84" s="538"/>
      <c r="UJY84" s="538"/>
      <c r="UJZ84" s="538"/>
      <c r="UKA84" s="538"/>
      <c r="UKB84" s="538"/>
      <c r="UKC84" s="538"/>
      <c r="UKD84" s="538"/>
      <c r="UKE84" s="538"/>
      <c r="UKF84" s="538"/>
      <c r="UKG84" s="538"/>
      <c r="UKH84" s="538"/>
      <c r="UKI84" s="538"/>
      <c r="UKJ84" s="538"/>
      <c r="UKK84" s="538"/>
      <c r="UKL84" s="538"/>
      <c r="UKM84" s="538"/>
      <c r="UKN84" s="538"/>
      <c r="UKO84" s="538"/>
      <c r="UKP84" s="538"/>
      <c r="UKQ84" s="538"/>
      <c r="UKR84" s="538"/>
      <c r="UKS84" s="538"/>
      <c r="UKT84" s="538"/>
      <c r="UKU84" s="538"/>
      <c r="UKV84" s="538"/>
      <c r="UKW84" s="538"/>
      <c r="UKX84" s="538"/>
      <c r="UKY84" s="538"/>
      <c r="UKZ84" s="538"/>
      <c r="ULA84" s="538"/>
      <c r="ULB84" s="538"/>
      <c r="ULC84" s="538"/>
      <c r="ULD84" s="538"/>
      <c r="ULE84" s="538"/>
      <c r="ULF84" s="538"/>
      <c r="ULG84" s="538"/>
      <c r="ULH84" s="538"/>
      <c r="ULI84" s="538"/>
      <c r="ULJ84" s="538"/>
      <c r="ULK84" s="538"/>
      <c r="ULL84" s="538"/>
      <c r="ULM84" s="538"/>
      <c r="ULN84" s="538"/>
      <c r="ULO84" s="538"/>
      <c r="ULP84" s="538"/>
      <c r="ULQ84" s="538"/>
      <c r="ULR84" s="538"/>
      <c r="ULS84" s="538"/>
      <c r="ULT84" s="538"/>
      <c r="ULU84" s="538"/>
      <c r="ULV84" s="538"/>
      <c r="ULW84" s="538"/>
      <c r="ULX84" s="538"/>
      <c r="ULY84" s="538"/>
      <c r="ULZ84" s="538"/>
      <c r="UMA84" s="538"/>
      <c r="UMB84" s="538"/>
      <c r="UMC84" s="538"/>
      <c r="UMD84" s="538"/>
      <c r="UME84" s="538"/>
      <c r="UMF84" s="538"/>
      <c r="UMG84" s="538"/>
      <c r="UMH84" s="538"/>
      <c r="UMI84" s="538"/>
      <c r="UMJ84" s="538"/>
      <c r="UMK84" s="538"/>
      <c r="UML84" s="538"/>
      <c r="UMM84" s="538"/>
      <c r="UMN84" s="538"/>
      <c r="UMO84" s="538"/>
      <c r="UMP84" s="538"/>
      <c r="UMQ84" s="538"/>
      <c r="UMR84" s="538"/>
      <c r="UMS84" s="538"/>
      <c r="UMT84" s="538"/>
      <c r="UMU84" s="538"/>
      <c r="UMV84" s="538"/>
      <c r="UMW84" s="538"/>
      <c r="UMX84" s="538"/>
      <c r="UMY84" s="538"/>
      <c r="UMZ84" s="538"/>
      <c r="UNA84" s="538"/>
      <c r="UNB84" s="538"/>
      <c r="UNC84" s="538"/>
      <c r="UND84" s="538"/>
      <c r="UNE84" s="538"/>
      <c r="UNF84" s="538"/>
      <c r="UNG84" s="538"/>
      <c r="UNH84" s="538"/>
      <c r="UNI84" s="538"/>
      <c r="UNJ84" s="538"/>
      <c r="UNK84" s="538"/>
      <c r="UNL84" s="538"/>
      <c r="UNM84" s="538"/>
      <c r="UNN84" s="538"/>
      <c r="UNO84" s="538"/>
      <c r="UNP84" s="538"/>
      <c r="UNQ84" s="538"/>
      <c r="UNR84" s="538"/>
      <c r="UNS84" s="538"/>
      <c r="UNT84" s="538"/>
      <c r="UNU84" s="538"/>
      <c r="UNV84" s="538"/>
      <c r="UNW84" s="538"/>
      <c r="UNX84" s="538"/>
      <c r="UNY84" s="538"/>
      <c r="UNZ84" s="538"/>
      <c r="UOA84" s="538"/>
      <c r="UOB84" s="538"/>
      <c r="UOC84" s="538"/>
      <c r="UOD84" s="538"/>
      <c r="UOE84" s="538"/>
      <c r="UOF84" s="538"/>
      <c r="UOG84" s="538"/>
      <c r="UOH84" s="538"/>
      <c r="UOI84" s="538"/>
      <c r="UOJ84" s="538"/>
      <c r="UOK84" s="538"/>
      <c r="UOL84" s="538"/>
      <c r="UOM84" s="538"/>
      <c r="UON84" s="538"/>
      <c r="UOO84" s="538"/>
      <c r="UOP84" s="538"/>
      <c r="UOQ84" s="538"/>
      <c r="UOR84" s="538"/>
      <c r="UOS84" s="538"/>
      <c r="UOT84" s="538"/>
      <c r="UOU84" s="538"/>
      <c r="UOV84" s="538"/>
      <c r="UOW84" s="538"/>
      <c r="UOX84" s="538"/>
      <c r="UOY84" s="538"/>
      <c r="UOZ84" s="538"/>
      <c r="UPA84" s="538"/>
      <c r="UPB84" s="538"/>
      <c r="UPC84" s="538"/>
      <c r="UPD84" s="538"/>
      <c r="UPE84" s="538"/>
      <c r="UPF84" s="538"/>
      <c r="UPG84" s="538"/>
      <c r="UPH84" s="538"/>
      <c r="UPI84" s="538"/>
      <c r="UPJ84" s="538"/>
      <c r="UPK84" s="538"/>
      <c r="UPL84" s="538"/>
      <c r="UPM84" s="538"/>
      <c r="UPN84" s="538"/>
      <c r="UPO84" s="538"/>
      <c r="UPP84" s="538"/>
      <c r="UPQ84" s="538"/>
      <c r="UPR84" s="538"/>
      <c r="UPS84" s="538"/>
      <c r="UPT84" s="538"/>
      <c r="UPU84" s="538"/>
      <c r="UPV84" s="538"/>
      <c r="UPW84" s="538"/>
      <c r="UPX84" s="538"/>
      <c r="UPY84" s="538"/>
      <c r="UPZ84" s="538"/>
      <c r="UQA84" s="538"/>
      <c r="UQB84" s="538"/>
      <c r="UQC84" s="538"/>
      <c r="UQD84" s="538"/>
      <c r="UQE84" s="538"/>
      <c r="UQF84" s="538"/>
      <c r="UQG84" s="538"/>
      <c r="UQH84" s="538"/>
      <c r="UQI84" s="538"/>
      <c r="UQJ84" s="538"/>
      <c r="UQK84" s="538"/>
      <c r="UQL84" s="538"/>
      <c r="UQM84" s="538"/>
      <c r="UQN84" s="538"/>
      <c r="UQO84" s="538"/>
      <c r="UQP84" s="538"/>
      <c r="UQQ84" s="538"/>
      <c r="UQR84" s="538"/>
      <c r="UQS84" s="538"/>
      <c r="UQT84" s="538"/>
      <c r="UQU84" s="538"/>
      <c r="UQV84" s="538"/>
      <c r="UQW84" s="538"/>
      <c r="UQX84" s="538"/>
      <c r="UQY84" s="538"/>
      <c r="UQZ84" s="538"/>
      <c r="URA84" s="538"/>
      <c r="URB84" s="538"/>
      <c r="URC84" s="538"/>
      <c r="URD84" s="538"/>
      <c r="URE84" s="538"/>
      <c r="URF84" s="538"/>
      <c r="URG84" s="538"/>
      <c r="URH84" s="538"/>
      <c r="URI84" s="538"/>
      <c r="URJ84" s="538"/>
      <c r="URK84" s="538"/>
      <c r="URL84" s="538"/>
      <c r="URM84" s="538"/>
      <c r="URN84" s="538"/>
      <c r="URO84" s="538"/>
      <c r="URP84" s="538"/>
      <c r="URQ84" s="538"/>
      <c r="URR84" s="538"/>
      <c r="URS84" s="538"/>
      <c r="URT84" s="538"/>
      <c r="URU84" s="538"/>
      <c r="URV84" s="538"/>
      <c r="URW84" s="538"/>
      <c r="URX84" s="538"/>
      <c r="URY84" s="538"/>
      <c r="URZ84" s="538"/>
      <c r="USA84" s="538"/>
      <c r="USB84" s="538"/>
      <c r="USC84" s="538"/>
      <c r="USD84" s="538"/>
      <c r="USE84" s="538"/>
      <c r="USF84" s="538"/>
      <c r="USG84" s="538"/>
      <c r="USH84" s="538"/>
      <c r="USI84" s="538"/>
      <c r="USJ84" s="538"/>
      <c r="USK84" s="538"/>
      <c r="USL84" s="538"/>
      <c r="USM84" s="538"/>
      <c r="USN84" s="538"/>
      <c r="USO84" s="538"/>
      <c r="USP84" s="538"/>
      <c r="USQ84" s="538"/>
      <c r="USR84" s="538"/>
      <c r="USS84" s="538"/>
      <c r="UST84" s="538"/>
      <c r="USU84" s="538"/>
      <c r="USV84" s="538"/>
      <c r="USW84" s="538"/>
      <c r="USX84" s="538"/>
      <c r="USY84" s="538"/>
      <c r="USZ84" s="538"/>
      <c r="UTA84" s="538"/>
      <c r="UTB84" s="538"/>
      <c r="UTC84" s="538"/>
      <c r="UTD84" s="538"/>
      <c r="UTE84" s="538"/>
      <c r="UTF84" s="538"/>
      <c r="UTG84" s="538"/>
      <c r="UTH84" s="538"/>
      <c r="UTI84" s="538"/>
      <c r="UTJ84" s="538"/>
      <c r="UTK84" s="538"/>
      <c r="UTL84" s="538"/>
      <c r="UTM84" s="538"/>
      <c r="UTN84" s="538"/>
      <c r="UTO84" s="538"/>
      <c r="UTP84" s="538"/>
      <c r="UTQ84" s="538"/>
      <c r="UTR84" s="538"/>
      <c r="UTS84" s="538"/>
      <c r="UTT84" s="538"/>
      <c r="UTU84" s="538"/>
      <c r="UTV84" s="538"/>
      <c r="UTW84" s="538"/>
      <c r="UTX84" s="538"/>
      <c r="UTY84" s="538"/>
      <c r="UTZ84" s="538"/>
      <c r="UUA84" s="538"/>
      <c r="UUB84" s="538"/>
      <c r="UUC84" s="538"/>
      <c r="UUD84" s="538"/>
      <c r="UUE84" s="538"/>
      <c r="UUF84" s="538"/>
      <c r="UUG84" s="538"/>
      <c r="UUH84" s="538"/>
      <c r="UUI84" s="538"/>
      <c r="UUJ84" s="538"/>
      <c r="UUK84" s="538"/>
      <c r="UUL84" s="538"/>
      <c r="UUM84" s="538"/>
      <c r="UUN84" s="538"/>
      <c r="UUO84" s="538"/>
      <c r="UUP84" s="538"/>
      <c r="UUQ84" s="538"/>
      <c r="UUR84" s="538"/>
      <c r="UUS84" s="538"/>
      <c r="UUT84" s="538"/>
      <c r="UUU84" s="538"/>
      <c r="UUV84" s="538"/>
      <c r="UUW84" s="538"/>
      <c r="UUX84" s="538"/>
      <c r="UUY84" s="538"/>
      <c r="UUZ84" s="538"/>
      <c r="UVA84" s="538"/>
      <c r="UVB84" s="538"/>
      <c r="UVC84" s="538"/>
      <c r="UVD84" s="538"/>
      <c r="UVE84" s="538"/>
      <c r="UVF84" s="538"/>
      <c r="UVG84" s="538"/>
      <c r="UVH84" s="538"/>
      <c r="UVI84" s="538"/>
      <c r="UVJ84" s="538"/>
      <c r="UVK84" s="538"/>
      <c r="UVL84" s="538"/>
      <c r="UVM84" s="538"/>
      <c r="UVN84" s="538"/>
      <c r="UVO84" s="538"/>
      <c r="UVP84" s="538"/>
      <c r="UVQ84" s="538"/>
      <c r="UVR84" s="538"/>
      <c r="UVS84" s="538"/>
      <c r="UVT84" s="538"/>
      <c r="UVU84" s="538"/>
      <c r="UVV84" s="538"/>
      <c r="UVW84" s="538"/>
      <c r="UVX84" s="538"/>
      <c r="UVY84" s="538"/>
      <c r="UVZ84" s="538"/>
      <c r="UWA84" s="538"/>
      <c r="UWB84" s="538"/>
      <c r="UWC84" s="538"/>
      <c r="UWD84" s="538"/>
      <c r="UWE84" s="538"/>
      <c r="UWF84" s="538"/>
      <c r="UWG84" s="538"/>
      <c r="UWH84" s="538"/>
      <c r="UWI84" s="538"/>
      <c r="UWJ84" s="538"/>
      <c r="UWK84" s="538"/>
      <c r="UWL84" s="538"/>
      <c r="UWM84" s="538"/>
      <c r="UWN84" s="538"/>
      <c r="UWO84" s="538"/>
      <c r="UWP84" s="538"/>
      <c r="UWQ84" s="538"/>
      <c r="UWR84" s="538"/>
      <c r="UWS84" s="538"/>
      <c r="UWT84" s="538"/>
      <c r="UWU84" s="538"/>
      <c r="UWV84" s="538"/>
      <c r="UWW84" s="538"/>
      <c r="UWX84" s="538"/>
      <c r="UWY84" s="538"/>
      <c r="UWZ84" s="538"/>
      <c r="UXA84" s="538"/>
      <c r="UXB84" s="538"/>
      <c r="UXC84" s="538"/>
      <c r="UXD84" s="538"/>
      <c r="UXE84" s="538"/>
      <c r="UXF84" s="538"/>
      <c r="UXG84" s="538"/>
      <c r="UXH84" s="538"/>
      <c r="UXI84" s="538"/>
      <c r="UXJ84" s="538"/>
      <c r="UXK84" s="538"/>
      <c r="UXL84" s="538"/>
      <c r="UXM84" s="538"/>
      <c r="UXN84" s="538"/>
      <c r="UXO84" s="538"/>
      <c r="UXP84" s="538"/>
      <c r="UXQ84" s="538"/>
      <c r="UXR84" s="538"/>
      <c r="UXS84" s="538"/>
      <c r="UXT84" s="538"/>
      <c r="UXU84" s="538"/>
      <c r="UXV84" s="538"/>
      <c r="UXW84" s="538"/>
      <c r="UXX84" s="538"/>
      <c r="UXY84" s="538"/>
      <c r="UXZ84" s="538"/>
      <c r="UYA84" s="538"/>
      <c r="UYB84" s="538"/>
      <c r="UYC84" s="538"/>
      <c r="UYD84" s="538"/>
      <c r="UYE84" s="538"/>
      <c r="UYF84" s="538"/>
      <c r="UYG84" s="538"/>
      <c r="UYH84" s="538"/>
      <c r="UYI84" s="538"/>
      <c r="UYJ84" s="538"/>
      <c r="UYK84" s="538"/>
      <c r="UYL84" s="538"/>
      <c r="UYM84" s="538"/>
      <c r="UYN84" s="538"/>
      <c r="UYO84" s="538"/>
      <c r="UYP84" s="538"/>
      <c r="UYQ84" s="538"/>
      <c r="UYR84" s="538"/>
      <c r="UYS84" s="538"/>
      <c r="UYT84" s="538"/>
      <c r="UYU84" s="538"/>
      <c r="UYV84" s="538"/>
      <c r="UYW84" s="538"/>
      <c r="UYX84" s="538"/>
      <c r="UYY84" s="538"/>
      <c r="UYZ84" s="538"/>
      <c r="UZA84" s="538"/>
      <c r="UZB84" s="538"/>
      <c r="UZC84" s="538"/>
      <c r="UZD84" s="538"/>
      <c r="UZE84" s="538"/>
      <c r="UZF84" s="538"/>
      <c r="UZG84" s="538"/>
      <c r="UZH84" s="538"/>
      <c r="UZI84" s="538"/>
      <c r="UZJ84" s="538"/>
      <c r="UZK84" s="538"/>
      <c r="UZL84" s="538"/>
      <c r="UZM84" s="538"/>
      <c r="UZN84" s="538"/>
      <c r="UZO84" s="538"/>
      <c r="UZP84" s="538"/>
      <c r="UZQ84" s="538"/>
      <c r="UZR84" s="538"/>
      <c r="UZS84" s="538"/>
      <c r="UZT84" s="538"/>
      <c r="UZU84" s="538"/>
      <c r="UZV84" s="538"/>
      <c r="UZW84" s="538"/>
      <c r="UZX84" s="538"/>
      <c r="UZY84" s="538"/>
      <c r="UZZ84" s="538"/>
      <c r="VAA84" s="538"/>
      <c r="VAB84" s="538"/>
      <c r="VAC84" s="538"/>
      <c r="VAD84" s="538"/>
      <c r="VAE84" s="538"/>
      <c r="VAF84" s="538"/>
      <c r="VAG84" s="538"/>
      <c r="VAH84" s="538"/>
      <c r="VAI84" s="538"/>
      <c r="VAJ84" s="538"/>
      <c r="VAK84" s="538"/>
      <c r="VAL84" s="538"/>
      <c r="VAM84" s="538"/>
      <c r="VAN84" s="538"/>
      <c r="VAO84" s="538"/>
      <c r="VAP84" s="538"/>
      <c r="VAQ84" s="538"/>
      <c r="VAR84" s="538"/>
      <c r="VAS84" s="538"/>
      <c r="VAT84" s="538"/>
      <c r="VAU84" s="538"/>
      <c r="VAV84" s="538"/>
      <c r="VAW84" s="538"/>
      <c r="VAX84" s="538"/>
      <c r="VAY84" s="538"/>
      <c r="VAZ84" s="538"/>
      <c r="VBA84" s="538"/>
      <c r="VBB84" s="538"/>
      <c r="VBC84" s="538"/>
      <c r="VBD84" s="538"/>
      <c r="VBE84" s="538"/>
      <c r="VBF84" s="538"/>
      <c r="VBG84" s="538"/>
      <c r="VBH84" s="538"/>
      <c r="VBI84" s="538"/>
      <c r="VBJ84" s="538"/>
      <c r="VBK84" s="538"/>
      <c r="VBL84" s="538"/>
      <c r="VBM84" s="538"/>
      <c r="VBN84" s="538"/>
      <c r="VBO84" s="538"/>
      <c r="VBP84" s="538"/>
      <c r="VBQ84" s="538"/>
      <c r="VBR84" s="538"/>
      <c r="VBS84" s="538"/>
      <c r="VBT84" s="538"/>
      <c r="VBU84" s="538"/>
      <c r="VBV84" s="538"/>
      <c r="VBW84" s="538"/>
      <c r="VBX84" s="538"/>
      <c r="VBY84" s="538"/>
      <c r="VBZ84" s="538"/>
      <c r="VCA84" s="538"/>
      <c r="VCB84" s="538"/>
      <c r="VCC84" s="538"/>
      <c r="VCD84" s="538"/>
      <c r="VCE84" s="538"/>
      <c r="VCF84" s="538"/>
      <c r="VCG84" s="538"/>
      <c r="VCH84" s="538"/>
      <c r="VCI84" s="538"/>
      <c r="VCJ84" s="538"/>
      <c r="VCK84" s="538"/>
      <c r="VCL84" s="538"/>
      <c r="VCM84" s="538"/>
      <c r="VCN84" s="538"/>
      <c r="VCO84" s="538"/>
      <c r="VCP84" s="538"/>
      <c r="VCQ84" s="538"/>
      <c r="VCR84" s="538"/>
      <c r="VCS84" s="538"/>
      <c r="VCT84" s="538"/>
      <c r="VCU84" s="538"/>
      <c r="VCV84" s="538"/>
      <c r="VCW84" s="538"/>
      <c r="VCX84" s="538"/>
      <c r="VCY84" s="538"/>
      <c r="VCZ84" s="538"/>
      <c r="VDA84" s="538"/>
      <c r="VDB84" s="538"/>
      <c r="VDC84" s="538"/>
      <c r="VDD84" s="538"/>
      <c r="VDE84" s="538"/>
      <c r="VDF84" s="538"/>
      <c r="VDG84" s="538"/>
      <c r="VDH84" s="538"/>
      <c r="VDI84" s="538"/>
      <c r="VDJ84" s="538"/>
      <c r="VDK84" s="538"/>
      <c r="VDL84" s="538"/>
      <c r="VDM84" s="538"/>
      <c r="VDN84" s="538"/>
      <c r="VDO84" s="538"/>
      <c r="VDP84" s="538"/>
      <c r="VDQ84" s="538"/>
      <c r="VDR84" s="538"/>
      <c r="VDS84" s="538"/>
      <c r="VDT84" s="538"/>
      <c r="VDU84" s="538"/>
      <c r="VDV84" s="538"/>
      <c r="VDW84" s="538"/>
      <c r="VDX84" s="538"/>
      <c r="VDY84" s="538"/>
      <c r="VDZ84" s="538"/>
      <c r="VEA84" s="538"/>
      <c r="VEB84" s="538"/>
      <c r="VEC84" s="538"/>
      <c r="VED84" s="538"/>
      <c r="VEE84" s="538"/>
      <c r="VEF84" s="538"/>
      <c r="VEG84" s="538"/>
      <c r="VEH84" s="538"/>
      <c r="VEI84" s="538"/>
      <c r="VEJ84" s="538"/>
      <c r="VEK84" s="538"/>
      <c r="VEL84" s="538"/>
      <c r="VEM84" s="538"/>
      <c r="VEN84" s="538"/>
      <c r="VEO84" s="538"/>
      <c r="VEP84" s="538"/>
      <c r="VEQ84" s="538"/>
      <c r="VER84" s="538"/>
      <c r="VES84" s="538"/>
      <c r="VET84" s="538"/>
      <c r="VEU84" s="538"/>
      <c r="VEV84" s="538"/>
      <c r="VEW84" s="538"/>
      <c r="VEX84" s="538"/>
      <c r="VEY84" s="538"/>
      <c r="VEZ84" s="538"/>
      <c r="VFA84" s="538"/>
      <c r="VFB84" s="538"/>
      <c r="VFC84" s="538"/>
      <c r="VFD84" s="538"/>
      <c r="VFE84" s="538"/>
      <c r="VFF84" s="538"/>
      <c r="VFG84" s="538"/>
      <c r="VFH84" s="538"/>
      <c r="VFI84" s="538"/>
      <c r="VFJ84" s="538"/>
      <c r="VFK84" s="538"/>
      <c r="VFL84" s="538"/>
      <c r="VFM84" s="538"/>
      <c r="VFN84" s="538"/>
      <c r="VFO84" s="538"/>
      <c r="VFP84" s="538"/>
      <c r="VFQ84" s="538"/>
      <c r="VFR84" s="538"/>
      <c r="VFS84" s="538"/>
      <c r="VFT84" s="538"/>
      <c r="VFU84" s="538"/>
      <c r="VFV84" s="538"/>
      <c r="VFW84" s="538"/>
      <c r="VFX84" s="538"/>
      <c r="VFY84" s="538"/>
      <c r="VFZ84" s="538"/>
      <c r="VGA84" s="538"/>
      <c r="VGB84" s="538"/>
      <c r="VGC84" s="538"/>
      <c r="VGD84" s="538"/>
      <c r="VGE84" s="538"/>
      <c r="VGF84" s="538"/>
      <c r="VGG84" s="538"/>
      <c r="VGH84" s="538"/>
      <c r="VGI84" s="538"/>
      <c r="VGJ84" s="538"/>
      <c r="VGK84" s="538"/>
      <c r="VGL84" s="538"/>
      <c r="VGM84" s="538"/>
      <c r="VGN84" s="538"/>
      <c r="VGO84" s="538"/>
      <c r="VGP84" s="538"/>
      <c r="VGQ84" s="538"/>
      <c r="VGR84" s="538"/>
      <c r="VGS84" s="538"/>
      <c r="VGT84" s="538"/>
      <c r="VGU84" s="538"/>
      <c r="VGV84" s="538"/>
      <c r="VGW84" s="538"/>
      <c r="VGX84" s="538"/>
      <c r="VGY84" s="538"/>
      <c r="VGZ84" s="538"/>
      <c r="VHA84" s="538"/>
      <c r="VHB84" s="538"/>
      <c r="VHC84" s="538"/>
      <c r="VHD84" s="538"/>
      <c r="VHE84" s="538"/>
      <c r="VHF84" s="538"/>
      <c r="VHG84" s="538"/>
      <c r="VHH84" s="538"/>
      <c r="VHI84" s="538"/>
      <c r="VHJ84" s="538"/>
      <c r="VHK84" s="538"/>
      <c r="VHL84" s="538"/>
      <c r="VHM84" s="538"/>
      <c r="VHN84" s="538"/>
      <c r="VHO84" s="538"/>
      <c r="VHP84" s="538"/>
      <c r="VHQ84" s="538"/>
      <c r="VHR84" s="538"/>
      <c r="VHS84" s="538"/>
      <c r="VHT84" s="538"/>
      <c r="VHU84" s="538"/>
      <c r="VHV84" s="538"/>
      <c r="VHW84" s="538"/>
      <c r="VHX84" s="538"/>
      <c r="VHY84" s="538"/>
      <c r="VHZ84" s="538"/>
      <c r="VIA84" s="538"/>
      <c r="VIB84" s="538"/>
      <c r="VIC84" s="538"/>
      <c r="VID84" s="538"/>
      <c r="VIE84" s="538"/>
      <c r="VIF84" s="538"/>
      <c r="VIG84" s="538"/>
      <c r="VIH84" s="538"/>
      <c r="VII84" s="538"/>
      <c r="VIJ84" s="538"/>
      <c r="VIK84" s="538"/>
      <c r="VIL84" s="538"/>
      <c r="VIM84" s="538"/>
      <c r="VIN84" s="538"/>
      <c r="VIO84" s="538"/>
      <c r="VIP84" s="538"/>
      <c r="VIQ84" s="538"/>
      <c r="VIR84" s="538"/>
      <c r="VIS84" s="538"/>
      <c r="VIT84" s="538"/>
      <c r="VIU84" s="538"/>
      <c r="VIV84" s="538"/>
      <c r="VIW84" s="538"/>
      <c r="VIX84" s="538"/>
      <c r="VIY84" s="538"/>
      <c r="VIZ84" s="538"/>
      <c r="VJA84" s="538"/>
      <c r="VJB84" s="538"/>
      <c r="VJC84" s="538"/>
      <c r="VJD84" s="538"/>
      <c r="VJE84" s="538"/>
      <c r="VJF84" s="538"/>
      <c r="VJG84" s="538"/>
      <c r="VJH84" s="538"/>
      <c r="VJI84" s="538"/>
      <c r="VJJ84" s="538"/>
      <c r="VJK84" s="538"/>
      <c r="VJL84" s="538"/>
      <c r="VJM84" s="538"/>
      <c r="VJN84" s="538"/>
      <c r="VJO84" s="538"/>
      <c r="VJP84" s="538"/>
      <c r="VJQ84" s="538"/>
      <c r="VJR84" s="538"/>
      <c r="VJS84" s="538"/>
      <c r="VJT84" s="538"/>
      <c r="VJU84" s="538"/>
      <c r="VJV84" s="538"/>
      <c r="VJW84" s="538"/>
      <c r="VJX84" s="538"/>
      <c r="VJY84" s="538"/>
      <c r="VJZ84" s="538"/>
      <c r="VKA84" s="538"/>
      <c r="VKB84" s="538"/>
      <c r="VKC84" s="538"/>
      <c r="VKD84" s="538"/>
      <c r="VKE84" s="538"/>
      <c r="VKF84" s="538"/>
      <c r="VKG84" s="538"/>
      <c r="VKH84" s="538"/>
      <c r="VKI84" s="538"/>
      <c r="VKJ84" s="538"/>
      <c r="VKK84" s="538"/>
      <c r="VKL84" s="538"/>
      <c r="VKM84" s="538"/>
      <c r="VKN84" s="538"/>
      <c r="VKO84" s="538"/>
      <c r="VKP84" s="538"/>
      <c r="VKQ84" s="538"/>
      <c r="VKR84" s="538"/>
      <c r="VKS84" s="538"/>
      <c r="VKT84" s="538"/>
      <c r="VKU84" s="538"/>
      <c r="VKV84" s="538"/>
      <c r="VKW84" s="538"/>
      <c r="VKX84" s="538"/>
      <c r="VKY84" s="538"/>
      <c r="VKZ84" s="538"/>
      <c r="VLA84" s="538"/>
      <c r="VLB84" s="538"/>
      <c r="VLC84" s="538"/>
      <c r="VLD84" s="538"/>
      <c r="VLE84" s="538"/>
      <c r="VLF84" s="538"/>
      <c r="VLG84" s="538"/>
      <c r="VLH84" s="538"/>
      <c r="VLI84" s="538"/>
      <c r="VLJ84" s="538"/>
      <c r="VLK84" s="538"/>
      <c r="VLL84" s="538"/>
      <c r="VLM84" s="538"/>
      <c r="VLN84" s="538"/>
      <c r="VLO84" s="538"/>
      <c r="VLP84" s="538"/>
      <c r="VLQ84" s="538"/>
      <c r="VLR84" s="538"/>
      <c r="VLS84" s="538"/>
      <c r="VLT84" s="538"/>
      <c r="VLU84" s="538"/>
      <c r="VLV84" s="538"/>
      <c r="VLW84" s="538"/>
      <c r="VLX84" s="538"/>
      <c r="VLY84" s="538"/>
      <c r="VLZ84" s="538"/>
      <c r="VMA84" s="538"/>
      <c r="VMB84" s="538"/>
      <c r="VMC84" s="538"/>
      <c r="VMD84" s="538"/>
      <c r="VME84" s="538"/>
      <c r="VMF84" s="538"/>
      <c r="VMG84" s="538"/>
      <c r="VMH84" s="538"/>
      <c r="VMI84" s="538"/>
      <c r="VMJ84" s="538"/>
      <c r="VMK84" s="538"/>
      <c r="VML84" s="538"/>
      <c r="VMM84" s="538"/>
      <c r="VMN84" s="538"/>
      <c r="VMO84" s="538"/>
      <c r="VMP84" s="538"/>
      <c r="VMQ84" s="538"/>
      <c r="VMR84" s="538"/>
      <c r="VMS84" s="538"/>
      <c r="VMT84" s="538"/>
      <c r="VMU84" s="538"/>
      <c r="VMV84" s="538"/>
      <c r="VMW84" s="538"/>
      <c r="VMX84" s="538"/>
      <c r="VMY84" s="538"/>
      <c r="VMZ84" s="538"/>
      <c r="VNA84" s="538"/>
      <c r="VNB84" s="538"/>
      <c r="VNC84" s="538"/>
      <c r="VND84" s="538"/>
      <c r="VNE84" s="538"/>
      <c r="VNF84" s="538"/>
      <c r="VNG84" s="538"/>
      <c r="VNH84" s="538"/>
      <c r="VNI84" s="538"/>
      <c r="VNJ84" s="538"/>
      <c r="VNK84" s="538"/>
      <c r="VNL84" s="538"/>
      <c r="VNM84" s="538"/>
      <c r="VNN84" s="538"/>
      <c r="VNO84" s="538"/>
      <c r="VNP84" s="538"/>
      <c r="VNQ84" s="538"/>
      <c r="VNR84" s="538"/>
      <c r="VNS84" s="538"/>
      <c r="VNT84" s="538"/>
      <c r="VNU84" s="538"/>
      <c r="VNV84" s="538"/>
      <c r="VNW84" s="538"/>
      <c r="VNX84" s="538"/>
      <c r="VNY84" s="538"/>
      <c r="VNZ84" s="538"/>
      <c r="VOA84" s="538"/>
      <c r="VOB84" s="538"/>
      <c r="VOC84" s="538"/>
      <c r="VOD84" s="538"/>
      <c r="VOE84" s="538"/>
      <c r="VOF84" s="538"/>
      <c r="VOG84" s="538"/>
      <c r="VOH84" s="538"/>
      <c r="VOI84" s="538"/>
      <c r="VOJ84" s="538"/>
      <c r="VOK84" s="538"/>
      <c r="VOL84" s="538"/>
      <c r="VOM84" s="538"/>
      <c r="VON84" s="538"/>
      <c r="VOO84" s="538"/>
      <c r="VOP84" s="538"/>
      <c r="VOQ84" s="538"/>
      <c r="VOR84" s="538"/>
      <c r="VOS84" s="538"/>
      <c r="VOT84" s="538"/>
      <c r="VOU84" s="538"/>
      <c r="VOV84" s="538"/>
      <c r="VOW84" s="538"/>
      <c r="VOX84" s="538"/>
      <c r="VOY84" s="538"/>
      <c r="VOZ84" s="538"/>
      <c r="VPA84" s="538"/>
      <c r="VPB84" s="538"/>
      <c r="VPC84" s="538"/>
      <c r="VPD84" s="538"/>
      <c r="VPE84" s="538"/>
      <c r="VPF84" s="538"/>
      <c r="VPG84" s="538"/>
      <c r="VPH84" s="538"/>
      <c r="VPI84" s="538"/>
      <c r="VPJ84" s="538"/>
      <c r="VPK84" s="538"/>
      <c r="VPL84" s="538"/>
      <c r="VPM84" s="538"/>
      <c r="VPN84" s="538"/>
      <c r="VPO84" s="538"/>
      <c r="VPP84" s="538"/>
      <c r="VPQ84" s="538"/>
      <c r="VPR84" s="538"/>
      <c r="VPS84" s="538"/>
      <c r="VPT84" s="538"/>
      <c r="VPU84" s="538"/>
      <c r="VPV84" s="538"/>
      <c r="VPW84" s="538"/>
      <c r="VPX84" s="538"/>
      <c r="VPY84" s="538"/>
      <c r="VPZ84" s="538"/>
      <c r="VQA84" s="538"/>
      <c r="VQB84" s="538"/>
      <c r="VQC84" s="538"/>
      <c r="VQD84" s="538"/>
      <c r="VQE84" s="538"/>
      <c r="VQF84" s="538"/>
      <c r="VQG84" s="538"/>
      <c r="VQH84" s="538"/>
      <c r="VQI84" s="538"/>
      <c r="VQJ84" s="538"/>
      <c r="VQK84" s="538"/>
      <c r="VQL84" s="538"/>
      <c r="VQM84" s="538"/>
      <c r="VQN84" s="538"/>
      <c r="VQO84" s="538"/>
      <c r="VQP84" s="538"/>
      <c r="VQQ84" s="538"/>
      <c r="VQR84" s="538"/>
      <c r="VQS84" s="538"/>
      <c r="VQT84" s="538"/>
      <c r="VQU84" s="538"/>
      <c r="VQV84" s="538"/>
      <c r="VQW84" s="538"/>
      <c r="VQX84" s="538"/>
      <c r="VQY84" s="538"/>
      <c r="VQZ84" s="538"/>
      <c r="VRA84" s="538"/>
      <c r="VRB84" s="538"/>
      <c r="VRC84" s="538"/>
      <c r="VRD84" s="538"/>
      <c r="VRE84" s="538"/>
      <c r="VRF84" s="538"/>
      <c r="VRG84" s="538"/>
      <c r="VRH84" s="538"/>
      <c r="VRI84" s="538"/>
      <c r="VRJ84" s="538"/>
      <c r="VRK84" s="538"/>
      <c r="VRL84" s="538"/>
      <c r="VRM84" s="538"/>
      <c r="VRN84" s="538"/>
      <c r="VRO84" s="538"/>
      <c r="VRP84" s="538"/>
      <c r="VRQ84" s="538"/>
      <c r="VRR84" s="538"/>
      <c r="VRS84" s="538"/>
      <c r="VRT84" s="538"/>
      <c r="VRU84" s="538"/>
      <c r="VRV84" s="538"/>
      <c r="VRW84" s="538"/>
      <c r="VRX84" s="538"/>
      <c r="VRY84" s="538"/>
      <c r="VRZ84" s="538"/>
      <c r="VSA84" s="538"/>
      <c r="VSB84" s="538"/>
      <c r="VSC84" s="538"/>
      <c r="VSD84" s="538"/>
      <c r="VSE84" s="538"/>
      <c r="VSF84" s="538"/>
      <c r="VSG84" s="538"/>
      <c r="VSH84" s="538"/>
      <c r="VSI84" s="538"/>
      <c r="VSJ84" s="538"/>
      <c r="VSK84" s="538"/>
      <c r="VSL84" s="538"/>
      <c r="VSM84" s="538"/>
      <c r="VSN84" s="538"/>
      <c r="VSO84" s="538"/>
      <c r="VSP84" s="538"/>
      <c r="VSQ84" s="538"/>
      <c r="VSR84" s="538"/>
      <c r="VSS84" s="538"/>
      <c r="VST84" s="538"/>
      <c r="VSU84" s="538"/>
      <c r="VSV84" s="538"/>
      <c r="VSW84" s="538"/>
      <c r="VSX84" s="538"/>
      <c r="VSY84" s="538"/>
      <c r="VSZ84" s="538"/>
      <c r="VTA84" s="538"/>
      <c r="VTB84" s="538"/>
      <c r="VTC84" s="538"/>
      <c r="VTD84" s="538"/>
      <c r="VTE84" s="538"/>
      <c r="VTF84" s="538"/>
      <c r="VTG84" s="538"/>
      <c r="VTH84" s="538"/>
      <c r="VTI84" s="538"/>
      <c r="VTJ84" s="538"/>
      <c r="VTK84" s="538"/>
      <c r="VTL84" s="538"/>
      <c r="VTM84" s="538"/>
      <c r="VTN84" s="538"/>
      <c r="VTO84" s="538"/>
      <c r="VTP84" s="538"/>
      <c r="VTQ84" s="538"/>
      <c r="VTR84" s="538"/>
      <c r="VTS84" s="538"/>
      <c r="VTT84" s="538"/>
      <c r="VTU84" s="538"/>
      <c r="VTV84" s="538"/>
      <c r="VTW84" s="538"/>
      <c r="VTX84" s="538"/>
      <c r="VTY84" s="538"/>
      <c r="VTZ84" s="538"/>
      <c r="VUA84" s="538"/>
      <c r="VUB84" s="538"/>
      <c r="VUC84" s="538"/>
      <c r="VUD84" s="538"/>
      <c r="VUE84" s="538"/>
      <c r="VUF84" s="538"/>
      <c r="VUG84" s="538"/>
      <c r="VUH84" s="538"/>
      <c r="VUI84" s="538"/>
      <c r="VUJ84" s="538"/>
      <c r="VUK84" s="538"/>
      <c r="VUL84" s="538"/>
      <c r="VUM84" s="538"/>
      <c r="VUN84" s="538"/>
      <c r="VUO84" s="538"/>
      <c r="VUP84" s="538"/>
      <c r="VUQ84" s="538"/>
      <c r="VUR84" s="538"/>
      <c r="VUS84" s="538"/>
      <c r="VUT84" s="538"/>
      <c r="VUU84" s="538"/>
      <c r="VUV84" s="538"/>
      <c r="VUW84" s="538"/>
      <c r="VUX84" s="538"/>
      <c r="VUY84" s="538"/>
      <c r="VUZ84" s="538"/>
      <c r="VVA84" s="538"/>
      <c r="VVB84" s="538"/>
      <c r="VVC84" s="538"/>
      <c r="VVD84" s="538"/>
      <c r="VVE84" s="538"/>
      <c r="VVF84" s="538"/>
      <c r="VVG84" s="538"/>
      <c r="VVH84" s="538"/>
      <c r="VVI84" s="538"/>
      <c r="VVJ84" s="538"/>
      <c r="VVK84" s="538"/>
      <c r="VVL84" s="538"/>
      <c r="VVM84" s="538"/>
      <c r="VVN84" s="538"/>
      <c r="VVO84" s="538"/>
      <c r="VVP84" s="538"/>
      <c r="VVQ84" s="538"/>
      <c r="VVR84" s="538"/>
      <c r="VVS84" s="538"/>
      <c r="VVT84" s="538"/>
      <c r="VVU84" s="538"/>
      <c r="VVV84" s="538"/>
      <c r="VVW84" s="538"/>
      <c r="VVX84" s="538"/>
      <c r="VVY84" s="538"/>
      <c r="VVZ84" s="538"/>
      <c r="VWA84" s="538"/>
      <c r="VWB84" s="538"/>
      <c r="VWC84" s="538"/>
      <c r="VWD84" s="538"/>
      <c r="VWE84" s="538"/>
      <c r="VWF84" s="538"/>
      <c r="VWG84" s="538"/>
      <c r="VWH84" s="538"/>
      <c r="VWI84" s="538"/>
      <c r="VWJ84" s="538"/>
      <c r="VWK84" s="538"/>
      <c r="VWL84" s="538"/>
      <c r="VWM84" s="538"/>
      <c r="VWN84" s="538"/>
      <c r="VWO84" s="538"/>
      <c r="VWP84" s="538"/>
      <c r="VWQ84" s="538"/>
      <c r="VWR84" s="538"/>
      <c r="VWS84" s="538"/>
      <c r="VWT84" s="538"/>
      <c r="VWU84" s="538"/>
      <c r="VWV84" s="538"/>
      <c r="VWW84" s="538"/>
      <c r="VWX84" s="538"/>
      <c r="VWY84" s="538"/>
      <c r="VWZ84" s="538"/>
      <c r="VXA84" s="538"/>
      <c r="VXB84" s="538"/>
      <c r="VXC84" s="538"/>
      <c r="VXD84" s="538"/>
      <c r="VXE84" s="538"/>
      <c r="VXF84" s="538"/>
      <c r="VXG84" s="538"/>
      <c r="VXH84" s="538"/>
      <c r="VXI84" s="538"/>
      <c r="VXJ84" s="538"/>
      <c r="VXK84" s="538"/>
      <c r="VXL84" s="538"/>
      <c r="VXM84" s="538"/>
      <c r="VXN84" s="538"/>
      <c r="VXO84" s="538"/>
      <c r="VXP84" s="538"/>
      <c r="VXQ84" s="538"/>
      <c r="VXR84" s="538"/>
      <c r="VXS84" s="538"/>
      <c r="VXT84" s="538"/>
      <c r="VXU84" s="538"/>
      <c r="VXV84" s="538"/>
      <c r="VXW84" s="538"/>
      <c r="VXX84" s="538"/>
      <c r="VXY84" s="538"/>
      <c r="VXZ84" s="538"/>
      <c r="VYA84" s="538"/>
      <c r="VYB84" s="538"/>
      <c r="VYC84" s="538"/>
      <c r="VYD84" s="538"/>
      <c r="VYE84" s="538"/>
      <c r="VYF84" s="538"/>
      <c r="VYG84" s="538"/>
      <c r="VYH84" s="538"/>
      <c r="VYI84" s="538"/>
      <c r="VYJ84" s="538"/>
      <c r="VYK84" s="538"/>
      <c r="VYL84" s="538"/>
      <c r="VYM84" s="538"/>
      <c r="VYN84" s="538"/>
      <c r="VYO84" s="538"/>
      <c r="VYP84" s="538"/>
      <c r="VYQ84" s="538"/>
      <c r="VYR84" s="538"/>
      <c r="VYS84" s="538"/>
      <c r="VYT84" s="538"/>
      <c r="VYU84" s="538"/>
      <c r="VYV84" s="538"/>
      <c r="VYW84" s="538"/>
      <c r="VYX84" s="538"/>
      <c r="VYY84" s="538"/>
      <c r="VYZ84" s="538"/>
      <c r="VZA84" s="538"/>
      <c r="VZB84" s="538"/>
      <c r="VZC84" s="538"/>
      <c r="VZD84" s="538"/>
      <c r="VZE84" s="538"/>
      <c r="VZF84" s="538"/>
      <c r="VZG84" s="538"/>
      <c r="VZH84" s="538"/>
      <c r="VZI84" s="538"/>
      <c r="VZJ84" s="538"/>
      <c r="VZK84" s="538"/>
      <c r="VZL84" s="538"/>
      <c r="VZM84" s="538"/>
      <c r="VZN84" s="538"/>
      <c r="VZO84" s="538"/>
      <c r="VZP84" s="538"/>
      <c r="VZQ84" s="538"/>
      <c r="VZR84" s="538"/>
      <c r="VZS84" s="538"/>
      <c r="VZT84" s="538"/>
      <c r="VZU84" s="538"/>
      <c r="VZV84" s="538"/>
      <c r="VZW84" s="538"/>
      <c r="VZX84" s="538"/>
      <c r="VZY84" s="538"/>
      <c r="VZZ84" s="538"/>
      <c r="WAA84" s="538"/>
      <c r="WAB84" s="538"/>
      <c r="WAC84" s="538"/>
      <c r="WAD84" s="538"/>
      <c r="WAE84" s="538"/>
      <c r="WAF84" s="538"/>
      <c r="WAG84" s="538"/>
      <c r="WAH84" s="538"/>
      <c r="WAI84" s="538"/>
      <c r="WAJ84" s="538"/>
      <c r="WAK84" s="538"/>
      <c r="WAL84" s="538"/>
      <c r="WAM84" s="538"/>
      <c r="WAN84" s="538"/>
      <c r="WAO84" s="538"/>
      <c r="WAP84" s="538"/>
      <c r="WAQ84" s="538"/>
      <c r="WAR84" s="538"/>
      <c r="WAS84" s="538"/>
      <c r="WAT84" s="538"/>
      <c r="WAU84" s="538"/>
      <c r="WAV84" s="538"/>
      <c r="WAW84" s="538"/>
      <c r="WAX84" s="538"/>
      <c r="WAY84" s="538"/>
      <c r="WAZ84" s="538"/>
      <c r="WBA84" s="538"/>
      <c r="WBB84" s="538"/>
      <c r="WBC84" s="538"/>
      <c r="WBD84" s="538"/>
      <c r="WBE84" s="538"/>
      <c r="WBF84" s="538"/>
      <c r="WBG84" s="538"/>
      <c r="WBH84" s="538"/>
      <c r="WBI84" s="538"/>
      <c r="WBJ84" s="538"/>
      <c r="WBK84" s="538"/>
      <c r="WBL84" s="538"/>
      <c r="WBM84" s="538"/>
      <c r="WBN84" s="538"/>
      <c r="WBO84" s="538"/>
      <c r="WBP84" s="538"/>
      <c r="WBQ84" s="538"/>
      <c r="WBR84" s="538"/>
      <c r="WBS84" s="538"/>
      <c r="WBT84" s="538"/>
      <c r="WBU84" s="538"/>
      <c r="WBV84" s="538"/>
      <c r="WBW84" s="538"/>
      <c r="WBX84" s="538"/>
      <c r="WBY84" s="538"/>
      <c r="WBZ84" s="538"/>
      <c r="WCA84" s="538"/>
      <c r="WCB84" s="538"/>
      <c r="WCC84" s="538"/>
      <c r="WCD84" s="538"/>
      <c r="WCE84" s="538"/>
      <c r="WCF84" s="538"/>
      <c r="WCG84" s="538"/>
      <c r="WCH84" s="538"/>
      <c r="WCI84" s="538"/>
      <c r="WCJ84" s="538"/>
      <c r="WCK84" s="538"/>
      <c r="WCL84" s="538"/>
      <c r="WCM84" s="538"/>
      <c r="WCN84" s="538"/>
      <c r="WCO84" s="538"/>
      <c r="WCP84" s="538"/>
      <c r="WCQ84" s="538"/>
      <c r="WCR84" s="538"/>
      <c r="WCS84" s="538"/>
      <c r="WCT84" s="538"/>
      <c r="WCU84" s="538"/>
      <c r="WCV84" s="538"/>
      <c r="WCW84" s="538"/>
      <c r="WCX84" s="538"/>
      <c r="WCY84" s="538"/>
      <c r="WCZ84" s="538"/>
      <c r="WDA84" s="538"/>
      <c r="WDB84" s="538"/>
      <c r="WDC84" s="538"/>
      <c r="WDD84" s="538"/>
      <c r="WDE84" s="538"/>
      <c r="WDF84" s="538"/>
      <c r="WDG84" s="538"/>
      <c r="WDH84" s="538"/>
      <c r="WDI84" s="538"/>
      <c r="WDJ84" s="538"/>
      <c r="WDK84" s="538"/>
      <c r="WDL84" s="538"/>
      <c r="WDM84" s="538"/>
      <c r="WDN84" s="538"/>
      <c r="WDO84" s="538"/>
      <c r="WDP84" s="538"/>
      <c r="WDQ84" s="538"/>
      <c r="WDR84" s="538"/>
      <c r="WDS84" s="538"/>
      <c r="WDT84" s="538"/>
      <c r="WDU84" s="538"/>
      <c r="WDV84" s="538"/>
      <c r="WDW84" s="538"/>
      <c r="WDX84" s="538"/>
      <c r="WDY84" s="538"/>
      <c r="WDZ84" s="538"/>
      <c r="WEA84" s="538"/>
      <c r="WEB84" s="538"/>
      <c r="WEC84" s="538"/>
      <c r="WED84" s="538"/>
      <c r="WEE84" s="538"/>
      <c r="WEF84" s="538"/>
      <c r="WEG84" s="538"/>
      <c r="WEH84" s="538"/>
      <c r="WEI84" s="538"/>
      <c r="WEJ84" s="538"/>
      <c r="WEK84" s="538"/>
      <c r="WEL84" s="538"/>
      <c r="WEM84" s="538"/>
      <c r="WEN84" s="538"/>
      <c r="WEO84" s="538"/>
      <c r="WEP84" s="538"/>
      <c r="WEQ84" s="538"/>
      <c r="WER84" s="538"/>
      <c r="WES84" s="538"/>
      <c r="WET84" s="538"/>
      <c r="WEU84" s="538"/>
      <c r="WEV84" s="538"/>
      <c r="WEW84" s="538"/>
      <c r="WEX84" s="538"/>
      <c r="WEY84" s="538"/>
      <c r="WEZ84" s="538"/>
      <c r="WFA84" s="538"/>
      <c r="WFB84" s="538"/>
      <c r="WFC84" s="538"/>
      <c r="WFD84" s="538"/>
      <c r="WFE84" s="538"/>
      <c r="WFF84" s="538"/>
      <c r="WFG84" s="538"/>
      <c r="WFH84" s="538"/>
      <c r="WFI84" s="538"/>
      <c r="WFJ84" s="538"/>
      <c r="WFK84" s="538"/>
      <c r="WFL84" s="538"/>
      <c r="WFM84" s="538"/>
      <c r="WFN84" s="538"/>
      <c r="WFO84" s="538"/>
      <c r="WFP84" s="538"/>
      <c r="WFQ84" s="538"/>
      <c r="WFR84" s="538"/>
      <c r="WFS84" s="538"/>
      <c r="WFT84" s="538"/>
      <c r="WFU84" s="538"/>
      <c r="WFV84" s="538"/>
      <c r="WFW84" s="538"/>
      <c r="WFX84" s="538"/>
      <c r="WFY84" s="538"/>
      <c r="WFZ84" s="538"/>
      <c r="WGA84" s="538"/>
      <c r="WGB84" s="538"/>
      <c r="WGC84" s="538"/>
      <c r="WGD84" s="538"/>
      <c r="WGE84" s="538"/>
      <c r="WGF84" s="538"/>
      <c r="WGG84" s="538"/>
      <c r="WGH84" s="538"/>
      <c r="WGI84" s="538"/>
      <c r="WGJ84" s="538"/>
      <c r="WGK84" s="538"/>
      <c r="WGL84" s="538"/>
      <c r="WGM84" s="538"/>
      <c r="WGN84" s="538"/>
      <c r="WGO84" s="538"/>
      <c r="WGP84" s="538"/>
      <c r="WGQ84" s="538"/>
      <c r="WGR84" s="538"/>
      <c r="WGS84" s="538"/>
      <c r="WGT84" s="538"/>
      <c r="WGU84" s="538"/>
      <c r="WGV84" s="538"/>
      <c r="WGW84" s="538"/>
      <c r="WGX84" s="538"/>
      <c r="WGY84" s="538"/>
      <c r="WGZ84" s="538"/>
      <c r="WHA84" s="538"/>
      <c r="WHB84" s="538"/>
      <c r="WHC84" s="538"/>
      <c r="WHD84" s="538"/>
      <c r="WHE84" s="538"/>
      <c r="WHF84" s="538"/>
      <c r="WHG84" s="538"/>
      <c r="WHH84" s="538"/>
      <c r="WHI84" s="538"/>
      <c r="WHJ84" s="538"/>
      <c r="WHK84" s="538"/>
      <c r="WHL84" s="538"/>
      <c r="WHM84" s="538"/>
      <c r="WHN84" s="538"/>
      <c r="WHO84" s="538"/>
      <c r="WHP84" s="538"/>
      <c r="WHQ84" s="538"/>
      <c r="WHR84" s="538"/>
      <c r="WHS84" s="538"/>
      <c r="WHT84" s="538"/>
      <c r="WHU84" s="538"/>
      <c r="WHV84" s="538"/>
      <c r="WHW84" s="538"/>
      <c r="WHX84" s="538"/>
      <c r="WHY84" s="538"/>
      <c r="WHZ84" s="538"/>
      <c r="WIA84" s="538"/>
      <c r="WIB84" s="538"/>
      <c r="WIC84" s="538"/>
      <c r="WID84" s="538"/>
      <c r="WIE84" s="538"/>
      <c r="WIF84" s="538"/>
      <c r="WIG84" s="538"/>
      <c r="WIH84" s="538"/>
      <c r="WII84" s="538"/>
      <c r="WIJ84" s="538"/>
      <c r="WIK84" s="538"/>
      <c r="WIL84" s="538"/>
      <c r="WIM84" s="538"/>
      <c r="WIN84" s="538"/>
      <c r="WIO84" s="538"/>
      <c r="WIP84" s="538"/>
      <c r="WIQ84" s="538"/>
      <c r="WIR84" s="538"/>
      <c r="WIS84" s="538"/>
      <c r="WIT84" s="538"/>
      <c r="WIU84" s="538"/>
      <c r="WIV84" s="538"/>
      <c r="WIW84" s="538"/>
      <c r="WIX84" s="538"/>
      <c r="WIY84" s="538"/>
      <c r="WIZ84" s="538"/>
      <c r="WJA84" s="538"/>
      <c r="WJB84" s="538"/>
      <c r="WJC84" s="538"/>
      <c r="WJD84" s="538"/>
      <c r="WJE84" s="538"/>
      <c r="WJF84" s="538"/>
      <c r="WJG84" s="538"/>
      <c r="WJH84" s="538"/>
      <c r="WJI84" s="538"/>
      <c r="WJJ84" s="538"/>
      <c r="WJK84" s="538"/>
      <c r="WJL84" s="538"/>
      <c r="WJM84" s="538"/>
      <c r="WJN84" s="538"/>
      <c r="WJO84" s="538"/>
      <c r="WJP84" s="538"/>
      <c r="WJQ84" s="538"/>
      <c r="WJR84" s="538"/>
      <c r="WJS84" s="538"/>
      <c r="WJT84" s="538"/>
      <c r="WJU84" s="538"/>
      <c r="WJV84" s="538"/>
      <c r="WJW84" s="538"/>
      <c r="WJX84" s="538"/>
      <c r="WJY84" s="538"/>
      <c r="WJZ84" s="538"/>
      <c r="WKA84" s="538"/>
      <c r="WKB84" s="538"/>
      <c r="WKC84" s="538"/>
      <c r="WKD84" s="538"/>
      <c r="WKE84" s="538"/>
      <c r="WKF84" s="538"/>
      <c r="WKG84" s="538"/>
      <c r="WKH84" s="538"/>
      <c r="WKI84" s="538"/>
      <c r="WKJ84" s="538"/>
      <c r="WKK84" s="538"/>
      <c r="WKL84" s="538"/>
      <c r="WKM84" s="538"/>
      <c r="WKN84" s="538"/>
      <c r="WKO84" s="538"/>
      <c r="WKP84" s="538"/>
      <c r="WKQ84" s="538"/>
      <c r="WKR84" s="538"/>
      <c r="WKS84" s="538"/>
      <c r="WKT84" s="538"/>
      <c r="WKU84" s="538"/>
      <c r="WKV84" s="538"/>
      <c r="WKW84" s="538"/>
      <c r="WKX84" s="538"/>
      <c r="WKY84" s="538"/>
      <c r="WKZ84" s="538"/>
      <c r="WLA84" s="538"/>
      <c r="WLB84" s="538"/>
      <c r="WLC84" s="538"/>
      <c r="WLD84" s="538"/>
      <c r="WLE84" s="538"/>
      <c r="WLF84" s="538"/>
      <c r="WLG84" s="538"/>
      <c r="WLH84" s="538"/>
      <c r="WLI84" s="538"/>
      <c r="WLJ84" s="538"/>
      <c r="WLK84" s="538"/>
      <c r="WLL84" s="538"/>
      <c r="WLM84" s="538"/>
      <c r="WLN84" s="538"/>
      <c r="WLO84" s="538"/>
      <c r="WLP84" s="538"/>
      <c r="WLQ84" s="538"/>
      <c r="WLR84" s="538"/>
      <c r="WLS84" s="538"/>
      <c r="WLT84" s="538"/>
      <c r="WLU84" s="538"/>
      <c r="WLV84" s="538"/>
      <c r="WLW84" s="538"/>
      <c r="WLX84" s="538"/>
      <c r="WLY84" s="538"/>
      <c r="WLZ84" s="538"/>
      <c r="WMA84" s="538"/>
      <c r="WMB84" s="538"/>
      <c r="WMC84" s="538"/>
      <c r="WMD84" s="538"/>
      <c r="WME84" s="538"/>
      <c r="WMF84" s="538"/>
      <c r="WMG84" s="538"/>
      <c r="WMH84" s="538"/>
      <c r="WMI84" s="538"/>
      <c r="WMJ84" s="538"/>
      <c r="WMK84" s="538"/>
      <c r="WML84" s="538"/>
      <c r="WMM84" s="538"/>
      <c r="WMN84" s="538"/>
      <c r="WMO84" s="538"/>
      <c r="WMP84" s="538"/>
      <c r="WMQ84" s="538"/>
      <c r="WMR84" s="538"/>
      <c r="WMS84" s="538"/>
      <c r="WMT84" s="538"/>
      <c r="WMU84" s="538"/>
      <c r="WMV84" s="538"/>
      <c r="WMW84" s="538"/>
      <c r="WMX84" s="538"/>
      <c r="WMY84" s="538"/>
      <c r="WMZ84" s="538"/>
      <c r="WNA84" s="538"/>
      <c r="WNB84" s="538"/>
      <c r="WNC84" s="538"/>
      <c r="WND84" s="538"/>
      <c r="WNE84" s="538"/>
      <c r="WNF84" s="538"/>
      <c r="WNG84" s="538"/>
      <c r="WNH84" s="538"/>
      <c r="WNI84" s="538"/>
      <c r="WNJ84" s="538"/>
      <c r="WNK84" s="538"/>
      <c r="WNL84" s="538"/>
      <c r="WNM84" s="538"/>
      <c r="WNN84" s="538"/>
      <c r="WNO84" s="538"/>
      <c r="WNP84" s="538"/>
      <c r="WNQ84" s="538"/>
      <c r="WNR84" s="538"/>
      <c r="WNS84" s="538"/>
      <c r="WNT84" s="538"/>
      <c r="WNU84" s="538"/>
      <c r="WNV84" s="538"/>
      <c r="WNW84" s="538"/>
      <c r="WNX84" s="538"/>
      <c r="WNY84" s="538"/>
      <c r="WNZ84" s="538"/>
      <c r="WOA84" s="538"/>
      <c r="WOB84" s="538"/>
      <c r="WOC84" s="538"/>
      <c r="WOD84" s="538"/>
      <c r="WOE84" s="538"/>
      <c r="WOF84" s="538"/>
      <c r="WOG84" s="538"/>
      <c r="WOH84" s="538"/>
      <c r="WOI84" s="538"/>
      <c r="WOJ84" s="538"/>
      <c r="WOK84" s="538"/>
      <c r="WOL84" s="538"/>
      <c r="WOM84" s="538"/>
      <c r="WON84" s="538"/>
      <c r="WOO84" s="538"/>
      <c r="WOP84" s="538"/>
      <c r="WOQ84" s="538"/>
      <c r="WOR84" s="538"/>
      <c r="WOS84" s="538"/>
      <c r="WOT84" s="538"/>
      <c r="WOU84" s="538"/>
      <c r="WOV84" s="538"/>
      <c r="WOW84" s="538"/>
      <c r="WOX84" s="538"/>
      <c r="WOY84" s="538"/>
      <c r="WOZ84" s="538"/>
      <c r="WPA84" s="538"/>
      <c r="WPB84" s="538"/>
      <c r="WPC84" s="538"/>
      <c r="WPD84" s="538"/>
      <c r="WPE84" s="538"/>
      <c r="WPF84" s="538"/>
      <c r="WPG84" s="538"/>
      <c r="WPH84" s="538"/>
      <c r="WPI84" s="538"/>
      <c r="WPJ84" s="538"/>
      <c r="WPK84" s="538"/>
      <c r="WPL84" s="538"/>
      <c r="WPM84" s="538"/>
      <c r="WPN84" s="538"/>
      <c r="WPO84" s="538"/>
      <c r="WPP84" s="538"/>
      <c r="WPQ84" s="538"/>
      <c r="WPR84" s="538"/>
      <c r="WPS84" s="538"/>
      <c r="WPT84" s="538"/>
      <c r="WPU84" s="538"/>
      <c r="WPV84" s="538"/>
      <c r="WPW84" s="538"/>
      <c r="WPX84" s="538"/>
      <c r="WPY84" s="538"/>
      <c r="WPZ84" s="538"/>
      <c r="WQA84" s="538"/>
      <c r="WQB84" s="538"/>
      <c r="WQC84" s="538"/>
      <c r="WQD84" s="538"/>
      <c r="WQE84" s="538"/>
      <c r="WQF84" s="538"/>
      <c r="WQG84" s="538"/>
      <c r="WQH84" s="538"/>
      <c r="WQI84" s="538"/>
      <c r="WQJ84" s="538"/>
      <c r="WQK84" s="538"/>
      <c r="WQL84" s="538"/>
      <c r="WQM84" s="538"/>
      <c r="WQN84" s="538"/>
      <c r="WQO84" s="538"/>
      <c r="WQP84" s="538"/>
      <c r="WQQ84" s="538"/>
      <c r="WQR84" s="538"/>
      <c r="WQS84" s="538"/>
      <c r="WQT84" s="538"/>
      <c r="WQU84" s="538"/>
      <c r="WQV84" s="538"/>
      <c r="WQW84" s="538"/>
      <c r="WQX84" s="538"/>
      <c r="WQY84" s="538"/>
      <c r="WQZ84" s="538"/>
      <c r="WRA84" s="538"/>
      <c r="WRB84" s="538"/>
      <c r="WRC84" s="538"/>
      <c r="WRD84" s="538"/>
      <c r="WRE84" s="538"/>
      <c r="WRF84" s="538"/>
      <c r="WRG84" s="538"/>
      <c r="WRH84" s="538"/>
      <c r="WRI84" s="538"/>
      <c r="WRJ84" s="538"/>
      <c r="WRK84" s="538"/>
      <c r="WRL84" s="538"/>
      <c r="WRM84" s="538"/>
      <c r="WRN84" s="538"/>
      <c r="WRO84" s="538"/>
      <c r="WRP84" s="538"/>
      <c r="WRQ84" s="538"/>
      <c r="WRR84" s="538"/>
      <c r="WRS84" s="538"/>
      <c r="WRT84" s="538"/>
      <c r="WRU84" s="538"/>
      <c r="WRV84" s="538"/>
      <c r="WRW84" s="538"/>
      <c r="WRX84" s="538"/>
      <c r="WRY84" s="538"/>
      <c r="WRZ84" s="538"/>
      <c r="WSA84" s="538"/>
      <c r="WSB84" s="538"/>
      <c r="WSC84" s="538"/>
      <c r="WSD84" s="538"/>
      <c r="WSE84" s="538"/>
      <c r="WSF84" s="538"/>
      <c r="WSG84" s="538"/>
      <c r="WSH84" s="538"/>
      <c r="WSI84" s="538"/>
      <c r="WSJ84" s="538"/>
      <c r="WSK84" s="538"/>
      <c r="WSL84" s="538"/>
      <c r="WSM84" s="538"/>
      <c r="WSN84" s="538"/>
      <c r="WSO84" s="538"/>
      <c r="WSP84" s="538"/>
      <c r="WSQ84" s="538"/>
      <c r="WSR84" s="538"/>
      <c r="WSS84" s="538"/>
      <c r="WST84" s="538"/>
      <c r="WSU84" s="538"/>
      <c r="WSV84" s="538"/>
      <c r="WSW84" s="538"/>
      <c r="WSX84" s="538"/>
      <c r="WSY84" s="538"/>
      <c r="WSZ84" s="538"/>
      <c r="WTA84" s="538"/>
      <c r="WTB84" s="538"/>
      <c r="WTC84" s="538"/>
      <c r="WTD84" s="538"/>
      <c r="WTE84" s="538"/>
      <c r="WTF84" s="538"/>
      <c r="WTG84" s="538"/>
      <c r="WTH84" s="538"/>
      <c r="WTI84" s="538"/>
      <c r="WTJ84" s="538"/>
      <c r="WTK84" s="538"/>
      <c r="WTL84" s="538"/>
      <c r="WTM84" s="538"/>
      <c r="WTN84" s="538"/>
      <c r="WTO84" s="538"/>
      <c r="WTP84" s="538"/>
      <c r="WTQ84" s="538"/>
      <c r="WTR84" s="538"/>
      <c r="WTS84" s="538"/>
      <c r="WTT84" s="538"/>
      <c r="WTU84" s="538"/>
      <c r="WTV84" s="538"/>
      <c r="WTW84" s="538"/>
      <c r="WTX84" s="538"/>
      <c r="WTY84" s="538"/>
      <c r="WTZ84" s="538"/>
      <c r="WUA84" s="538"/>
      <c r="WUB84" s="538"/>
      <c r="WUC84" s="538"/>
      <c r="WUD84" s="538"/>
      <c r="WUE84" s="538"/>
      <c r="WUF84" s="538"/>
      <c r="WUG84" s="538"/>
      <c r="WUH84" s="538"/>
      <c r="WUI84" s="538"/>
      <c r="WUJ84" s="538"/>
      <c r="WUK84" s="538"/>
      <c r="WUL84" s="538"/>
      <c r="WUM84" s="538"/>
      <c r="WUN84" s="538"/>
      <c r="WUO84" s="538"/>
      <c r="WUP84" s="538"/>
      <c r="WUQ84" s="538"/>
      <c r="WUR84" s="538"/>
      <c r="WUS84" s="538"/>
      <c r="WUT84" s="538"/>
      <c r="WUU84" s="538"/>
      <c r="WUV84" s="538"/>
      <c r="WUW84" s="538"/>
      <c r="WUX84" s="538"/>
      <c r="WUY84" s="538"/>
      <c r="WUZ84" s="538"/>
      <c r="WVA84" s="538"/>
      <c r="WVB84" s="538"/>
      <c r="WVC84" s="538"/>
      <c r="WVD84" s="538"/>
      <c r="WVE84" s="538"/>
      <c r="WVF84" s="538"/>
      <c r="WVG84" s="538"/>
      <c r="WVH84" s="538"/>
      <c r="WVI84" s="538"/>
      <c r="WVJ84" s="538"/>
      <c r="WVK84" s="538"/>
      <c r="WVL84" s="538"/>
      <c r="WVM84" s="538"/>
      <c r="WVN84" s="538"/>
      <c r="WVO84" s="538"/>
      <c r="WVP84" s="538"/>
      <c r="WVQ84" s="538"/>
      <c r="WVR84" s="538"/>
      <c r="WVS84" s="538"/>
      <c r="WVT84" s="538"/>
      <c r="WVU84" s="538"/>
      <c r="WVV84" s="538"/>
      <c r="WVW84" s="538"/>
      <c r="WVX84" s="538"/>
      <c r="WVY84" s="538"/>
      <c r="WVZ84" s="538"/>
      <c r="WWA84" s="538"/>
      <c r="WWB84" s="538"/>
      <c r="WWC84" s="538"/>
      <c r="WWD84" s="538"/>
      <c r="WWE84" s="538"/>
      <c r="WWF84" s="538"/>
      <c r="WWG84" s="538"/>
      <c r="WWH84" s="538"/>
      <c r="WWI84" s="538"/>
      <c r="WWJ84" s="538"/>
      <c r="WWK84" s="538"/>
      <c r="WWL84" s="538"/>
      <c r="WWM84" s="538"/>
      <c r="WWN84" s="538"/>
      <c r="WWO84" s="538"/>
      <c r="WWP84" s="538"/>
      <c r="WWQ84" s="538"/>
      <c r="WWR84" s="538"/>
      <c r="WWS84" s="538"/>
      <c r="WWT84" s="538"/>
      <c r="WWU84" s="538"/>
      <c r="WWV84" s="538"/>
      <c r="WWW84" s="538"/>
      <c r="WWX84" s="538"/>
      <c r="WWY84" s="538"/>
      <c r="WWZ84" s="538"/>
      <c r="WXA84" s="538"/>
      <c r="WXB84" s="538"/>
      <c r="WXC84" s="538"/>
      <c r="WXD84" s="538"/>
    </row>
    <row r="85" spans="1:16176" s="606" customFormat="1" ht="12" thickTop="1"/>
    <row r="86" spans="1:16176" s="606" customFormat="1">
      <c r="A86" s="607" t="s">
        <v>876</v>
      </c>
      <c r="E86" s="606">
        <v>8295291000</v>
      </c>
      <c r="F86" s="606">
        <v>766913000</v>
      </c>
      <c r="G86" s="606">
        <v>1560057000</v>
      </c>
      <c r="H86" s="606">
        <v>6603000</v>
      </c>
      <c r="J86" s="606">
        <v>485520000</v>
      </c>
      <c r="K86" s="606">
        <v>332213000</v>
      </c>
      <c r="L86" s="606">
        <v>79910000</v>
      </c>
      <c r="M86" s="606">
        <v>1053645000</v>
      </c>
      <c r="N86" s="606">
        <v>505750000</v>
      </c>
      <c r="P86" s="607">
        <f>SUM(E86:N86)</f>
        <v>13085902000</v>
      </c>
      <c r="V86" s="608">
        <f>+P86</f>
        <v>13085902000</v>
      </c>
      <c r="W86" s="606">
        <v>741766000</v>
      </c>
      <c r="X86" s="606">
        <v>180004000</v>
      </c>
      <c r="Y86" s="606">
        <v>53623000</v>
      </c>
      <c r="Z86" s="607">
        <f>+W86+X86+Y86</f>
        <v>975393000</v>
      </c>
      <c r="AA86" s="606">
        <v>1123173000</v>
      </c>
      <c r="AB86" s="606">
        <v>91164000</v>
      </c>
      <c r="AC86" s="606">
        <v>24654000</v>
      </c>
      <c r="AE86" s="607">
        <f>+AA86+AB86+AC86</f>
        <v>1238991000</v>
      </c>
      <c r="AF86" s="608">
        <f>+Z86+AE86</f>
        <v>2214384000</v>
      </c>
      <c r="AG86" s="606">
        <v>1419531000</v>
      </c>
      <c r="AH86" s="606">
        <v>1005501000</v>
      </c>
      <c r="AI86" s="606">
        <v>1171746000</v>
      </c>
      <c r="AJ86" s="606">
        <v>518161000</v>
      </c>
      <c r="AK86" s="606">
        <v>61750000</v>
      </c>
      <c r="AL86" s="606">
        <v>388621000</v>
      </c>
      <c r="AM86" s="606">
        <v>259081000</v>
      </c>
      <c r="AN86" s="606">
        <v>19298000</v>
      </c>
      <c r="AQ86" s="608">
        <f>SUM(AG86:AN86)</f>
        <v>4843689000</v>
      </c>
      <c r="AR86" s="606">
        <v>53275000</v>
      </c>
      <c r="AT86" s="608">
        <f>+AR86</f>
        <v>53275000</v>
      </c>
      <c r="AU86" s="608">
        <f>+V86+AF86+AQ86+AT86</f>
        <v>20197250000</v>
      </c>
    </row>
    <row r="87" spans="1:16176"/>
    <row r="88" spans="1:16176">
      <c r="C88" s="609" t="s">
        <v>877</v>
      </c>
    </row>
    <row r="89" spans="1:16176">
      <c r="C89" s="874"/>
      <c r="D89" s="874"/>
      <c r="E89" s="874"/>
      <c r="F89" s="874"/>
      <c r="G89" s="874"/>
    </row>
    <row r="90" spans="1:16176">
      <c r="C90" s="875" t="s">
        <v>878</v>
      </c>
      <c r="D90" s="876"/>
      <c r="E90" s="876"/>
      <c r="F90" s="877"/>
      <c r="G90" s="884" t="s">
        <v>879</v>
      </c>
      <c r="H90" s="885"/>
      <c r="I90" s="885"/>
      <c r="J90" s="885"/>
      <c r="K90" s="885"/>
      <c r="L90" s="886"/>
      <c r="M90" s="887" t="s">
        <v>875</v>
      </c>
      <c r="N90" s="888"/>
      <c r="O90" s="889"/>
    </row>
    <row r="91" spans="1:16176">
      <c r="C91" s="878"/>
      <c r="D91" s="879"/>
      <c r="E91" s="879"/>
      <c r="F91" s="880"/>
      <c r="G91" s="896" t="s">
        <v>880</v>
      </c>
      <c r="H91" s="897"/>
      <c r="I91" s="898"/>
      <c r="J91" s="896" t="s">
        <v>881</v>
      </c>
      <c r="K91" s="897"/>
      <c r="L91" s="898"/>
      <c r="M91" s="890"/>
      <c r="N91" s="891"/>
      <c r="O91" s="892"/>
    </row>
    <row r="92" spans="1:16176">
      <c r="C92" s="881"/>
      <c r="D92" s="882"/>
      <c r="E92" s="882"/>
      <c r="F92" s="883"/>
      <c r="G92" s="899"/>
      <c r="H92" s="900"/>
      <c r="I92" s="901"/>
      <c r="J92" s="902"/>
      <c r="K92" s="903"/>
      <c r="L92" s="904"/>
      <c r="M92" s="893"/>
      <c r="N92" s="894"/>
      <c r="O92" s="895"/>
    </row>
    <row r="93" spans="1:16176">
      <c r="C93" s="850" t="s">
        <v>882</v>
      </c>
      <c r="D93" s="851"/>
      <c r="E93" s="851"/>
      <c r="F93" s="852"/>
      <c r="G93" s="856">
        <f>G95+G101+G107</f>
        <v>20143975000</v>
      </c>
      <c r="H93" s="857"/>
      <c r="I93" s="858"/>
      <c r="J93" s="844">
        <f>J95+J101+J107</f>
        <v>0</v>
      </c>
      <c r="K93" s="845"/>
      <c r="L93" s="846"/>
      <c r="M93" s="862">
        <f>M95+M101+M107</f>
        <v>20143975000</v>
      </c>
      <c r="N93" s="863"/>
      <c r="O93" s="864"/>
    </row>
    <row r="94" spans="1:16176">
      <c r="C94" s="853"/>
      <c r="D94" s="854"/>
      <c r="E94" s="854"/>
      <c r="F94" s="855"/>
      <c r="G94" s="859"/>
      <c r="H94" s="860"/>
      <c r="I94" s="861"/>
      <c r="J94" s="847"/>
      <c r="K94" s="848"/>
      <c r="L94" s="849"/>
      <c r="M94" s="865"/>
      <c r="N94" s="866"/>
      <c r="O94" s="867"/>
    </row>
    <row r="95" spans="1:16176">
      <c r="C95" s="850" t="s">
        <v>883</v>
      </c>
      <c r="D95" s="851"/>
      <c r="E95" s="851"/>
      <c r="F95" s="852"/>
      <c r="G95" s="856">
        <f>G97+G99</f>
        <v>13085902000</v>
      </c>
      <c r="H95" s="857"/>
      <c r="I95" s="858"/>
      <c r="J95" s="856">
        <f>J97+J99</f>
        <v>0</v>
      </c>
      <c r="K95" s="857"/>
      <c r="L95" s="858"/>
      <c r="M95" s="862">
        <f>SUM(M97:O100)</f>
        <v>13085902000</v>
      </c>
      <c r="N95" s="863"/>
      <c r="O95" s="864"/>
    </row>
    <row r="96" spans="1:16176">
      <c r="C96" s="853"/>
      <c r="D96" s="854"/>
      <c r="E96" s="854"/>
      <c r="F96" s="855"/>
      <c r="G96" s="859"/>
      <c r="H96" s="860"/>
      <c r="I96" s="861"/>
      <c r="J96" s="859"/>
      <c r="K96" s="860"/>
      <c r="L96" s="861"/>
      <c r="M96" s="865"/>
      <c r="N96" s="866"/>
      <c r="O96" s="867"/>
    </row>
    <row r="97" spans="3:15">
      <c r="C97" s="838" t="s">
        <v>884</v>
      </c>
      <c r="D97" s="839"/>
      <c r="E97" s="839"/>
      <c r="F97" s="840"/>
      <c r="G97" s="844">
        <f>+V86</f>
        <v>13085902000</v>
      </c>
      <c r="H97" s="845"/>
      <c r="I97" s="846"/>
      <c r="J97" s="844">
        <f>P83</f>
        <v>0</v>
      </c>
      <c r="K97" s="845"/>
      <c r="L97" s="846"/>
      <c r="M97" s="868">
        <f>G97+J97</f>
        <v>13085902000</v>
      </c>
      <c r="N97" s="869"/>
      <c r="O97" s="870"/>
    </row>
    <row r="98" spans="3:15">
      <c r="C98" s="841"/>
      <c r="D98" s="842"/>
      <c r="E98" s="842"/>
      <c r="F98" s="843"/>
      <c r="G98" s="847"/>
      <c r="H98" s="848"/>
      <c r="I98" s="849"/>
      <c r="J98" s="847"/>
      <c r="K98" s="848"/>
      <c r="L98" s="849"/>
      <c r="M98" s="871"/>
      <c r="N98" s="872"/>
      <c r="O98" s="873"/>
    </row>
    <row r="99" spans="3:15">
      <c r="C99" s="838" t="s">
        <v>885</v>
      </c>
      <c r="D99" s="839"/>
      <c r="E99" s="839"/>
      <c r="F99" s="840"/>
      <c r="G99" s="844">
        <f>U68</f>
        <v>0</v>
      </c>
      <c r="H99" s="845"/>
      <c r="I99" s="846"/>
      <c r="J99" s="844">
        <f>U83</f>
        <v>0</v>
      </c>
      <c r="K99" s="845"/>
      <c r="L99" s="846"/>
      <c r="M99" s="868">
        <f>G99+J99</f>
        <v>0</v>
      </c>
      <c r="N99" s="869"/>
      <c r="O99" s="870"/>
    </row>
    <row r="100" spans="3:15">
      <c r="C100" s="841"/>
      <c r="D100" s="842"/>
      <c r="E100" s="842"/>
      <c r="F100" s="843"/>
      <c r="G100" s="847"/>
      <c r="H100" s="848"/>
      <c r="I100" s="849"/>
      <c r="J100" s="847"/>
      <c r="K100" s="848"/>
      <c r="L100" s="849"/>
      <c r="M100" s="871"/>
      <c r="N100" s="872"/>
      <c r="O100" s="873"/>
    </row>
    <row r="101" spans="3:15">
      <c r="C101" s="850" t="s">
        <v>886</v>
      </c>
      <c r="D101" s="851"/>
      <c r="E101" s="851"/>
      <c r="F101" s="852"/>
      <c r="G101" s="856">
        <f>G103+G105</f>
        <v>2214384000</v>
      </c>
      <c r="H101" s="857"/>
      <c r="I101" s="858"/>
      <c r="J101" s="856">
        <f>J103+J105</f>
        <v>0</v>
      </c>
      <c r="K101" s="857"/>
      <c r="L101" s="858"/>
      <c r="M101" s="862">
        <f>SUM(M103:O106)</f>
        <v>2214384000</v>
      </c>
      <c r="N101" s="863"/>
      <c r="O101" s="864"/>
    </row>
    <row r="102" spans="3:15">
      <c r="C102" s="853"/>
      <c r="D102" s="854"/>
      <c r="E102" s="854"/>
      <c r="F102" s="855"/>
      <c r="G102" s="859"/>
      <c r="H102" s="860"/>
      <c r="I102" s="861"/>
      <c r="J102" s="859"/>
      <c r="K102" s="860"/>
      <c r="L102" s="861"/>
      <c r="M102" s="865"/>
      <c r="N102" s="866"/>
      <c r="O102" s="867"/>
    </row>
    <row r="103" spans="3:15">
      <c r="C103" s="838" t="s">
        <v>887</v>
      </c>
      <c r="D103" s="839"/>
      <c r="E103" s="839"/>
      <c r="F103" s="840"/>
      <c r="G103" s="844">
        <f>+Z86</f>
        <v>975393000</v>
      </c>
      <c r="H103" s="845"/>
      <c r="I103" s="846"/>
      <c r="J103" s="844">
        <f>Z83</f>
        <v>0</v>
      </c>
      <c r="K103" s="845"/>
      <c r="L103" s="846"/>
      <c r="M103" s="868">
        <f>G103+J103</f>
        <v>975393000</v>
      </c>
      <c r="N103" s="869"/>
      <c r="O103" s="870"/>
    </row>
    <row r="104" spans="3:15">
      <c r="C104" s="841"/>
      <c r="D104" s="842"/>
      <c r="E104" s="842"/>
      <c r="F104" s="843"/>
      <c r="G104" s="847"/>
      <c r="H104" s="848"/>
      <c r="I104" s="849"/>
      <c r="J104" s="847"/>
      <c r="K104" s="848"/>
      <c r="L104" s="849"/>
      <c r="M104" s="871"/>
      <c r="N104" s="872"/>
      <c r="O104" s="873"/>
    </row>
    <row r="105" spans="3:15">
      <c r="C105" s="838" t="s">
        <v>888</v>
      </c>
      <c r="D105" s="839"/>
      <c r="E105" s="839"/>
      <c r="F105" s="840"/>
      <c r="G105" s="844">
        <f>+AE86</f>
        <v>1238991000</v>
      </c>
      <c r="H105" s="845"/>
      <c r="I105" s="846"/>
      <c r="J105" s="844">
        <f>AE83</f>
        <v>0</v>
      </c>
      <c r="K105" s="845"/>
      <c r="L105" s="846"/>
      <c r="M105" s="868">
        <f>G105+J105</f>
        <v>1238991000</v>
      </c>
      <c r="N105" s="869"/>
      <c r="O105" s="870"/>
    </row>
    <row r="106" spans="3:15">
      <c r="C106" s="841"/>
      <c r="D106" s="842"/>
      <c r="E106" s="842"/>
      <c r="F106" s="843"/>
      <c r="G106" s="847"/>
      <c r="H106" s="848"/>
      <c r="I106" s="849"/>
      <c r="J106" s="847"/>
      <c r="K106" s="848"/>
      <c r="L106" s="849"/>
      <c r="M106" s="871"/>
      <c r="N106" s="872"/>
      <c r="O106" s="873"/>
    </row>
    <row r="107" spans="3:15">
      <c r="C107" s="850" t="s">
        <v>889</v>
      </c>
      <c r="D107" s="851"/>
      <c r="E107" s="851"/>
      <c r="F107" s="852"/>
      <c r="G107" s="856">
        <f>+AQ86</f>
        <v>4843689000</v>
      </c>
      <c r="H107" s="857"/>
      <c r="I107" s="858"/>
      <c r="J107" s="856">
        <f>AQ83</f>
        <v>0</v>
      </c>
      <c r="K107" s="857"/>
      <c r="L107" s="858"/>
      <c r="M107" s="862">
        <f>G107+J107</f>
        <v>4843689000</v>
      </c>
      <c r="N107" s="863"/>
      <c r="O107" s="864"/>
    </row>
    <row r="108" spans="3:15">
      <c r="C108" s="853"/>
      <c r="D108" s="854"/>
      <c r="E108" s="854"/>
      <c r="F108" s="855"/>
      <c r="G108" s="859"/>
      <c r="H108" s="860"/>
      <c r="I108" s="861"/>
      <c r="J108" s="859"/>
      <c r="K108" s="860"/>
      <c r="L108" s="861"/>
      <c r="M108" s="865"/>
      <c r="N108" s="866"/>
      <c r="O108" s="867"/>
    </row>
    <row r="109" spans="3:15">
      <c r="C109" s="850" t="s">
        <v>890</v>
      </c>
      <c r="D109" s="851"/>
      <c r="E109" s="851"/>
      <c r="F109" s="852"/>
      <c r="G109" s="856">
        <f>G111</f>
        <v>53275000</v>
      </c>
      <c r="H109" s="857"/>
      <c r="I109" s="858"/>
      <c r="J109" s="856">
        <f>J111</f>
        <v>0</v>
      </c>
      <c r="K109" s="857"/>
      <c r="L109" s="858"/>
      <c r="M109" s="862">
        <f>M111</f>
        <v>53275000</v>
      </c>
      <c r="N109" s="863"/>
      <c r="O109" s="864"/>
    </row>
    <row r="110" spans="3:15">
      <c r="C110" s="853"/>
      <c r="D110" s="854"/>
      <c r="E110" s="854"/>
      <c r="F110" s="855"/>
      <c r="G110" s="859"/>
      <c r="H110" s="860"/>
      <c r="I110" s="861"/>
      <c r="J110" s="859"/>
      <c r="K110" s="860"/>
      <c r="L110" s="861"/>
      <c r="M110" s="865"/>
      <c r="N110" s="866"/>
      <c r="O110" s="867"/>
    </row>
    <row r="111" spans="3:15">
      <c r="C111" s="838" t="s">
        <v>891</v>
      </c>
      <c r="D111" s="839"/>
      <c r="E111" s="839"/>
      <c r="F111" s="840"/>
      <c r="G111" s="844">
        <f>G113+G115</f>
        <v>53275000</v>
      </c>
      <c r="H111" s="845"/>
      <c r="I111" s="846"/>
      <c r="J111" s="844">
        <f>J113+J115</f>
        <v>0</v>
      </c>
      <c r="K111" s="845"/>
      <c r="L111" s="846"/>
      <c r="M111" s="868">
        <f>G111+J111</f>
        <v>53275000</v>
      </c>
      <c r="N111" s="869"/>
      <c r="O111" s="870"/>
    </row>
    <row r="112" spans="3:15">
      <c r="C112" s="841"/>
      <c r="D112" s="842"/>
      <c r="E112" s="842"/>
      <c r="F112" s="843"/>
      <c r="G112" s="847"/>
      <c r="H112" s="848"/>
      <c r="I112" s="849"/>
      <c r="J112" s="847"/>
      <c r="K112" s="848"/>
      <c r="L112" s="849"/>
      <c r="M112" s="871"/>
      <c r="N112" s="872"/>
      <c r="O112" s="873"/>
    </row>
    <row r="113" spans="3:15">
      <c r="C113" s="838" t="s">
        <v>892</v>
      </c>
      <c r="D113" s="839"/>
      <c r="E113" s="839"/>
      <c r="F113" s="840"/>
      <c r="G113" s="844">
        <f>AR86</f>
        <v>53275000</v>
      </c>
      <c r="H113" s="845"/>
      <c r="I113" s="846"/>
      <c r="J113" s="844">
        <f>AR83</f>
        <v>0</v>
      </c>
      <c r="K113" s="845"/>
      <c r="L113" s="846"/>
      <c r="M113" s="844">
        <f>G113+J113</f>
        <v>53275000</v>
      </c>
      <c r="N113" s="845"/>
      <c r="O113" s="846"/>
    </row>
    <row r="114" spans="3:15">
      <c r="C114" s="841"/>
      <c r="D114" s="842"/>
      <c r="E114" s="842"/>
      <c r="F114" s="843"/>
      <c r="G114" s="847"/>
      <c r="H114" s="848"/>
      <c r="I114" s="849"/>
      <c r="J114" s="847"/>
      <c r="K114" s="848"/>
      <c r="L114" s="849"/>
      <c r="M114" s="847"/>
      <c r="N114" s="848"/>
      <c r="O114" s="849"/>
    </row>
    <row r="115" spans="3:15">
      <c r="C115" s="838" t="s">
        <v>893</v>
      </c>
      <c r="D115" s="839"/>
      <c r="E115" s="839"/>
      <c r="F115" s="840"/>
      <c r="G115" s="844">
        <f>AS68</f>
        <v>0</v>
      </c>
      <c r="H115" s="845"/>
      <c r="I115" s="846"/>
      <c r="J115" s="844">
        <f>AS83</f>
        <v>0</v>
      </c>
      <c r="K115" s="845"/>
      <c r="L115" s="846"/>
      <c r="M115" s="844">
        <f>G115+J115</f>
        <v>0</v>
      </c>
      <c r="N115" s="845"/>
      <c r="O115" s="846"/>
    </row>
    <row r="116" spans="3:15">
      <c r="C116" s="841"/>
      <c r="D116" s="842"/>
      <c r="E116" s="842"/>
      <c r="F116" s="843"/>
      <c r="G116" s="847"/>
      <c r="H116" s="848"/>
      <c r="I116" s="849"/>
      <c r="J116" s="847"/>
      <c r="K116" s="848"/>
      <c r="L116" s="849"/>
      <c r="M116" s="847"/>
      <c r="N116" s="848"/>
      <c r="O116" s="849"/>
    </row>
    <row r="117" spans="3:15">
      <c r="G117" s="610"/>
      <c r="H117" s="610"/>
      <c r="I117" s="610"/>
      <c r="J117" s="610"/>
      <c r="K117" s="610"/>
      <c r="L117" s="610"/>
      <c r="M117" s="610"/>
      <c r="N117" s="610"/>
      <c r="O117" s="610"/>
    </row>
    <row r="118" spans="3:15">
      <c r="G118" s="610"/>
      <c r="H118" s="610"/>
      <c r="I118" s="610"/>
      <c r="J118" s="610"/>
      <c r="K118" s="610"/>
      <c r="L118" s="610"/>
      <c r="M118" s="610"/>
      <c r="N118" s="610"/>
      <c r="O118" s="610"/>
    </row>
    <row r="119" spans="3:15">
      <c r="G119" s="610"/>
      <c r="H119" s="610"/>
      <c r="I119" s="610"/>
      <c r="J119" s="610"/>
      <c r="K119" s="610"/>
      <c r="L119" s="610"/>
      <c r="M119" s="610"/>
      <c r="N119" s="610"/>
      <c r="O119" s="610"/>
    </row>
    <row r="120" spans="3:15"/>
    <row r="121" spans="3:15"/>
    <row r="122" spans="3:15"/>
    <row r="123" spans="3:15"/>
    <row r="124" spans="3:15"/>
    <row r="125" spans="3:15"/>
    <row r="126" spans="3:15"/>
    <row r="127" spans="3:15"/>
    <row r="128" spans="3:15"/>
    <row r="129"/>
    <row r="130"/>
    <row r="131"/>
    <row r="132"/>
    <row r="133"/>
    <row r="134"/>
    <row r="135"/>
    <row r="136"/>
    <row r="137"/>
    <row r="138"/>
    <row r="139"/>
    <row r="140"/>
    <row r="141"/>
    <row r="142"/>
    <row r="143"/>
    <row r="144"/>
    <row r="145"/>
    <row r="146"/>
    <row r="147"/>
    <row r="148"/>
    <row r="149"/>
    <row r="150"/>
    <row r="151"/>
    <row r="152"/>
    <row r="153"/>
    <row r="154"/>
    <row r="155"/>
    <row r="156"/>
    <row r="157"/>
  </sheetData>
  <sheetProtection selectLockedCells="1"/>
  <mergeCells count="114">
    <mergeCell ref="A1:AU1"/>
    <mergeCell ref="A2:AU2"/>
    <mergeCell ref="A3:AU3"/>
    <mergeCell ref="B4:L4"/>
    <mergeCell ref="B5:L5"/>
    <mergeCell ref="D7:K7"/>
    <mergeCell ref="A9:A12"/>
    <mergeCell ref="B9:B12"/>
    <mergeCell ref="C9:C12"/>
    <mergeCell ref="D9:V9"/>
    <mergeCell ref="W9:AF9"/>
    <mergeCell ref="AG9:AQ9"/>
    <mergeCell ref="AI10:AI12"/>
    <mergeCell ref="AJ10:AJ12"/>
    <mergeCell ref="AK10:AK12"/>
    <mergeCell ref="AL10:AL12"/>
    <mergeCell ref="AR9:AT9"/>
    <mergeCell ref="AU9:AU12"/>
    <mergeCell ref="D10:P10"/>
    <mergeCell ref="Q10:U10"/>
    <mergeCell ref="V10:V12"/>
    <mergeCell ref="W10:Z10"/>
    <mergeCell ref="AA10:AE10"/>
    <mergeCell ref="AF10:AF12"/>
    <mergeCell ref="AG10:AG12"/>
    <mergeCell ref="AH10:AH12"/>
    <mergeCell ref="AS10:AS12"/>
    <mergeCell ref="AT10:AT12"/>
    <mergeCell ref="D11:E11"/>
    <mergeCell ref="F11:F12"/>
    <mergeCell ref="G11:G12"/>
    <mergeCell ref="H11:H12"/>
    <mergeCell ref="I11:I12"/>
    <mergeCell ref="J11:J12"/>
    <mergeCell ref="K11:K12"/>
    <mergeCell ref="L11:L12"/>
    <mergeCell ref="AM10:AM12"/>
    <mergeCell ref="AN10:AN12"/>
    <mergeCell ref="AO10:AO12"/>
    <mergeCell ref="AP10:AP12"/>
    <mergeCell ref="AQ10:AQ12"/>
    <mergeCell ref="AR10:AR12"/>
    <mergeCell ref="AC11:AC12"/>
    <mergeCell ref="AD11:AD12"/>
    <mergeCell ref="AE11:AE12"/>
    <mergeCell ref="S11:S12"/>
    <mergeCell ref="T11:T12"/>
    <mergeCell ref="U11:U12"/>
    <mergeCell ref="W11:W12"/>
    <mergeCell ref="X11:X12"/>
    <mergeCell ref="Y11:Y12"/>
    <mergeCell ref="C89:G89"/>
    <mergeCell ref="C90:F92"/>
    <mergeCell ref="G90:L90"/>
    <mergeCell ref="M90:O92"/>
    <mergeCell ref="G91:I92"/>
    <mergeCell ref="J91:L92"/>
    <mergeCell ref="Z11:Z12"/>
    <mergeCell ref="AA11:AA12"/>
    <mergeCell ref="AB11:AB12"/>
    <mergeCell ref="M11:M12"/>
    <mergeCell ref="N11:N12"/>
    <mergeCell ref="O11:O12"/>
    <mergeCell ref="P11:P12"/>
    <mergeCell ref="Q11:Q12"/>
    <mergeCell ref="R11:R12"/>
    <mergeCell ref="C97:F98"/>
    <mergeCell ref="G97:I98"/>
    <mergeCell ref="J97:L98"/>
    <mergeCell ref="M97:O98"/>
    <mergeCell ref="C99:F100"/>
    <mergeCell ref="G99:I100"/>
    <mergeCell ref="J99:L100"/>
    <mergeCell ref="M99:O100"/>
    <mergeCell ref="C93:F94"/>
    <mergeCell ref="G93:I94"/>
    <mergeCell ref="J93:L94"/>
    <mergeCell ref="M93:O94"/>
    <mergeCell ref="C95:F96"/>
    <mergeCell ref="G95:I96"/>
    <mergeCell ref="J95:L96"/>
    <mergeCell ref="M95:O96"/>
    <mergeCell ref="C105:F106"/>
    <mergeCell ref="G105:I106"/>
    <mergeCell ref="J105:L106"/>
    <mergeCell ref="M105:O106"/>
    <mergeCell ref="C107:F108"/>
    <mergeCell ref="G107:I108"/>
    <mergeCell ref="J107:L108"/>
    <mergeCell ref="M107:O108"/>
    <mergeCell ref="C101:F102"/>
    <mergeCell ref="G101:I102"/>
    <mergeCell ref="J101:L102"/>
    <mergeCell ref="M101:O102"/>
    <mergeCell ref="C103:F104"/>
    <mergeCell ref="G103:I104"/>
    <mergeCell ref="J103:L104"/>
    <mergeCell ref="M103:O104"/>
    <mergeCell ref="C113:F114"/>
    <mergeCell ref="G113:I114"/>
    <mergeCell ref="J113:L114"/>
    <mergeCell ref="M113:O114"/>
    <mergeCell ref="C115:F116"/>
    <mergeCell ref="G115:I116"/>
    <mergeCell ref="J115:L116"/>
    <mergeCell ref="M115:O116"/>
    <mergeCell ref="C109:F110"/>
    <mergeCell ref="G109:I110"/>
    <mergeCell ref="J109:L110"/>
    <mergeCell ref="M109:O110"/>
    <mergeCell ref="C111:F112"/>
    <mergeCell ref="G111:I112"/>
    <mergeCell ref="J111:L112"/>
    <mergeCell ref="M111:O112"/>
  </mergeCells>
  <printOptions horizontalCentered="1" verticalCentered="1" gridLinesSet="0"/>
  <pageMargins left="0.11811023622047245" right="0.46" top="0.27" bottom="1" header="0" footer="0"/>
  <pageSetup scale="29" orientation="landscape" horizontalDpi="240" verticalDpi="144"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CA5AB-24F0-4A58-B811-CA0EE4B89933}">
  <sheetPr>
    <pageSetUpPr fitToPage="1"/>
  </sheetPr>
  <dimension ref="A1:L69"/>
  <sheetViews>
    <sheetView showGridLines="0" zoomScale="80" zoomScaleNormal="80" workbookViewId="0">
      <selection activeCell="JC24" sqref="JC24"/>
    </sheetView>
  </sheetViews>
  <sheetFormatPr baseColWidth="10" defaultColWidth="0" defaultRowHeight="0" customHeight="1" zeroHeight="1"/>
  <cols>
    <col min="1" max="1" width="6.28515625" style="52" customWidth="1"/>
    <col min="2" max="2" width="21.140625" style="52" customWidth="1"/>
    <col min="3" max="3" width="8.140625" style="52" bestFit="1" customWidth="1"/>
    <col min="4" max="4" width="7.5703125" style="52" customWidth="1"/>
    <col min="5" max="5" width="10.5703125" style="52" customWidth="1"/>
    <col min="6" max="6" width="12.85546875" style="52" customWidth="1"/>
    <col min="7" max="7" width="11.42578125" style="52" customWidth="1"/>
    <col min="8" max="8" width="11.7109375" style="52" customWidth="1"/>
    <col min="9" max="9" width="11.140625" style="52" customWidth="1"/>
    <col min="10" max="10" width="5.85546875" style="52" customWidth="1"/>
    <col min="11" max="11" width="11.42578125" style="52" customWidth="1"/>
    <col min="12" max="258" width="0" style="52" hidden="1"/>
    <col min="259" max="259" width="6.28515625" style="52" customWidth="1"/>
    <col min="260" max="260" width="8.140625" style="52" bestFit="1" customWidth="1"/>
    <col min="261" max="261" width="11.42578125" style="52" customWidth="1"/>
    <col min="262" max="262" width="11.7109375" style="52" bestFit="1" customWidth="1"/>
    <col min="263" max="263" width="14.85546875" style="52" bestFit="1" customWidth="1"/>
    <col min="264" max="264" width="13.28515625" style="52" bestFit="1" customWidth="1"/>
    <col min="265" max="265" width="5.85546875" style="52" customWidth="1"/>
    <col min="266" max="266" width="11.42578125" style="52" customWidth="1"/>
    <col min="267" max="513" width="0" style="52" hidden="1"/>
    <col min="514" max="514" width="6.28515625" style="52" customWidth="1"/>
    <col min="515" max="515" width="37.140625" style="52" customWidth="1"/>
    <col min="516" max="516" width="8.140625" style="52" bestFit="1" customWidth="1"/>
    <col min="517" max="517" width="11.42578125" style="52" customWidth="1"/>
    <col min="518" max="518" width="11.7109375" style="52" bestFit="1" customWidth="1"/>
    <col min="519" max="519" width="14.85546875" style="52" bestFit="1" customWidth="1"/>
    <col min="520" max="520" width="13.28515625" style="52" bestFit="1" customWidth="1"/>
    <col min="521" max="521" width="5.85546875" style="52" customWidth="1"/>
    <col min="522" max="522" width="11.42578125" style="52" customWidth="1"/>
    <col min="523" max="769" width="0" style="52" hidden="1"/>
    <col min="770" max="770" width="6.28515625" style="52" customWidth="1"/>
    <col min="771" max="771" width="37.140625" style="52" customWidth="1"/>
    <col min="772" max="772" width="8.140625" style="52" bestFit="1" customWidth="1"/>
    <col min="773" max="773" width="11.42578125" style="52" customWidth="1"/>
    <col min="774" max="774" width="11.7109375" style="52" bestFit="1" customWidth="1"/>
    <col min="775" max="775" width="14.85546875" style="52" bestFit="1" customWidth="1"/>
    <col min="776" max="776" width="13.28515625" style="52" bestFit="1" customWidth="1"/>
    <col min="777" max="777" width="5.85546875" style="52" customWidth="1"/>
    <col min="778" max="778" width="11.42578125" style="52" customWidth="1"/>
    <col min="779" max="1025" width="0" style="52" hidden="1"/>
    <col min="1026" max="1026" width="6.28515625" style="52" customWidth="1"/>
    <col min="1027" max="1027" width="37.140625" style="52" customWidth="1"/>
    <col min="1028" max="1028" width="8.140625" style="52" bestFit="1" customWidth="1"/>
    <col min="1029" max="1029" width="11.42578125" style="52" customWidth="1"/>
    <col min="1030" max="1030" width="11.7109375" style="52" bestFit="1" customWidth="1"/>
    <col min="1031" max="1031" width="14.85546875" style="52" bestFit="1" customWidth="1"/>
    <col min="1032" max="1032" width="13.28515625" style="52" bestFit="1" customWidth="1"/>
    <col min="1033" max="1033" width="5.85546875" style="52" customWidth="1"/>
    <col min="1034" max="1034" width="11.42578125" style="52" customWidth="1"/>
    <col min="1035" max="1281" width="0" style="52" hidden="1"/>
    <col min="1282" max="1282" width="6.28515625" style="52" customWidth="1"/>
    <col min="1283" max="1283" width="37.140625" style="52" customWidth="1"/>
    <col min="1284" max="1284" width="8.140625" style="52" bestFit="1" customWidth="1"/>
    <col min="1285" max="1285" width="11.42578125" style="52" customWidth="1"/>
    <col min="1286" max="1286" width="11.7109375" style="52" bestFit="1" customWidth="1"/>
    <col min="1287" max="1287" width="14.85546875" style="52" bestFit="1" customWidth="1"/>
    <col min="1288" max="1288" width="13.28515625" style="52" bestFit="1" customWidth="1"/>
    <col min="1289" max="1289" width="5.85546875" style="52" customWidth="1"/>
    <col min="1290" max="1290" width="11.42578125" style="52" customWidth="1"/>
    <col min="1291" max="1537" width="0" style="52" hidden="1"/>
    <col min="1538" max="1538" width="6.28515625" style="52" customWidth="1"/>
    <col min="1539" max="1539" width="37.140625" style="52" customWidth="1"/>
    <col min="1540" max="1540" width="8.140625" style="52" bestFit="1" customWidth="1"/>
    <col min="1541" max="1541" width="11.42578125" style="52" customWidth="1"/>
    <col min="1542" max="1542" width="11.7109375" style="52" bestFit="1" customWidth="1"/>
    <col min="1543" max="1543" width="14.85546875" style="52" bestFit="1" customWidth="1"/>
    <col min="1544" max="1544" width="13.28515625" style="52" bestFit="1" customWidth="1"/>
    <col min="1545" max="1545" width="5.85546875" style="52" customWidth="1"/>
    <col min="1546" max="1546" width="11.42578125" style="52" customWidth="1"/>
    <col min="1547" max="1793" width="0" style="52" hidden="1"/>
    <col min="1794" max="1794" width="6.28515625" style="52" customWidth="1"/>
    <col min="1795" max="1795" width="37.140625" style="52" customWidth="1"/>
    <col min="1796" max="1796" width="8.140625" style="52" bestFit="1" customWidth="1"/>
    <col min="1797" max="1797" width="11.42578125" style="52" customWidth="1"/>
    <col min="1798" max="1798" width="11.7109375" style="52" bestFit="1" customWidth="1"/>
    <col min="1799" max="1799" width="14.85546875" style="52" bestFit="1" customWidth="1"/>
    <col min="1800" max="1800" width="13.28515625" style="52" bestFit="1" customWidth="1"/>
    <col min="1801" max="1801" width="5.85546875" style="52" customWidth="1"/>
    <col min="1802" max="1802" width="11.42578125" style="52" customWidth="1"/>
    <col min="1803" max="2049" width="0" style="52" hidden="1"/>
    <col min="2050" max="2050" width="6.28515625" style="52" customWidth="1"/>
    <col min="2051" max="2051" width="37.140625" style="52" customWidth="1"/>
    <col min="2052" max="2052" width="8.140625" style="52" bestFit="1" customWidth="1"/>
    <col min="2053" max="2053" width="11.42578125" style="52" customWidth="1"/>
    <col min="2054" max="2054" width="11.7109375" style="52" bestFit="1" customWidth="1"/>
    <col min="2055" max="2055" width="14.85546875" style="52" bestFit="1" customWidth="1"/>
    <col min="2056" max="2056" width="13.28515625" style="52" bestFit="1" customWidth="1"/>
    <col min="2057" max="2057" width="5.85546875" style="52" customWidth="1"/>
    <col min="2058" max="2058" width="11.42578125" style="52" customWidth="1"/>
    <col min="2059" max="2305" width="0" style="52" hidden="1"/>
    <col min="2306" max="2306" width="6.28515625" style="52" customWidth="1"/>
    <col min="2307" max="2307" width="37.140625" style="52" customWidth="1"/>
    <col min="2308" max="2308" width="8.140625" style="52" bestFit="1" customWidth="1"/>
    <col min="2309" max="2309" width="11.42578125" style="52" customWidth="1"/>
    <col min="2310" max="2310" width="11.7109375" style="52" bestFit="1" customWidth="1"/>
    <col min="2311" max="2311" width="14.85546875" style="52" bestFit="1" customWidth="1"/>
    <col min="2312" max="2312" width="13.28515625" style="52" bestFit="1" customWidth="1"/>
    <col min="2313" max="2313" width="5.85546875" style="52" customWidth="1"/>
    <col min="2314" max="2314" width="11.42578125" style="52" customWidth="1"/>
    <col min="2315" max="2561" width="0" style="52" hidden="1"/>
    <col min="2562" max="2562" width="6.28515625" style="52" customWidth="1"/>
    <col min="2563" max="2563" width="37.140625" style="52" customWidth="1"/>
    <col min="2564" max="2564" width="8.140625" style="52" bestFit="1" customWidth="1"/>
    <col min="2565" max="2565" width="11.42578125" style="52" customWidth="1"/>
    <col min="2566" max="2566" width="11.7109375" style="52" bestFit="1" customWidth="1"/>
    <col min="2567" max="2567" width="14.85546875" style="52" bestFit="1" customWidth="1"/>
    <col min="2568" max="2568" width="13.28515625" style="52" bestFit="1" customWidth="1"/>
    <col min="2569" max="2569" width="5.85546875" style="52" customWidth="1"/>
    <col min="2570" max="2570" width="11.42578125" style="52" customWidth="1"/>
    <col min="2571" max="2817" width="0" style="52" hidden="1"/>
    <col min="2818" max="2818" width="6.28515625" style="52" customWidth="1"/>
    <col min="2819" max="2819" width="37.140625" style="52" customWidth="1"/>
    <col min="2820" max="2820" width="8.140625" style="52" bestFit="1" customWidth="1"/>
    <col min="2821" max="2821" width="11.42578125" style="52" customWidth="1"/>
    <col min="2822" max="2822" width="11.7109375" style="52" bestFit="1" customWidth="1"/>
    <col min="2823" max="2823" width="14.85546875" style="52" bestFit="1" customWidth="1"/>
    <col min="2824" max="2824" width="13.28515625" style="52" bestFit="1" customWidth="1"/>
    <col min="2825" max="2825" width="5.85546875" style="52" customWidth="1"/>
    <col min="2826" max="2826" width="11.42578125" style="52" customWidth="1"/>
    <col min="2827" max="3073" width="0" style="52" hidden="1"/>
    <col min="3074" max="3074" width="6.28515625" style="52" customWidth="1"/>
    <col min="3075" max="3075" width="37.140625" style="52" customWidth="1"/>
    <col min="3076" max="3076" width="8.140625" style="52" bestFit="1" customWidth="1"/>
    <col min="3077" max="3077" width="11.42578125" style="52" customWidth="1"/>
    <col min="3078" max="3078" width="11.7109375" style="52" bestFit="1" customWidth="1"/>
    <col min="3079" max="3079" width="14.85546875" style="52" bestFit="1" customWidth="1"/>
    <col min="3080" max="3080" width="13.28515625" style="52" bestFit="1" customWidth="1"/>
    <col min="3081" max="3081" width="5.85546875" style="52" customWidth="1"/>
    <col min="3082" max="3082" width="11.42578125" style="52" customWidth="1"/>
    <col min="3083" max="3329" width="0" style="52" hidden="1"/>
    <col min="3330" max="3330" width="6.28515625" style="52" customWidth="1"/>
    <col min="3331" max="3331" width="37.140625" style="52" customWidth="1"/>
    <col min="3332" max="3332" width="8.140625" style="52" bestFit="1" customWidth="1"/>
    <col min="3333" max="3333" width="11.42578125" style="52" customWidth="1"/>
    <col min="3334" max="3334" width="11.7109375" style="52" bestFit="1" customWidth="1"/>
    <col min="3335" max="3335" width="14.85546875" style="52" bestFit="1" customWidth="1"/>
    <col min="3336" max="3336" width="13.28515625" style="52" bestFit="1" customWidth="1"/>
    <col min="3337" max="3337" width="5.85546875" style="52" customWidth="1"/>
    <col min="3338" max="3338" width="11.42578125" style="52" customWidth="1"/>
    <col min="3339" max="3585" width="0" style="52" hidden="1"/>
    <col min="3586" max="3586" width="6.28515625" style="52" customWidth="1"/>
    <col min="3587" max="3587" width="37.140625" style="52" customWidth="1"/>
    <col min="3588" max="3588" width="8.140625" style="52" bestFit="1" customWidth="1"/>
    <col min="3589" max="3589" width="11.42578125" style="52" customWidth="1"/>
    <col min="3590" max="3590" width="11.7109375" style="52" bestFit="1" customWidth="1"/>
    <col min="3591" max="3591" width="14.85546875" style="52" bestFit="1" customWidth="1"/>
    <col min="3592" max="3592" width="13.28515625" style="52" bestFit="1" customWidth="1"/>
    <col min="3593" max="3593" width="5.85546875" style="52" customWidth="1"/>
    <col min="3594" max="3594" width="11.42578125" style="52" customWidth="1"/>
    <col min="3595" max="3841" width="0" style="52" hidden="1"/>
    <col min="3842" max="3842" width="6.28515625" style="52" customWidth="1"/>
    <col min="3843" max="3843" width="37.140625" style="52" customWidth="1"/>
    <col min="3844" max="3844" width="8.140625" style="52" bestFit="1" customWidth="1"/>
    <col min="3845" max="3845" width="11.42578125" style="52" customWidth="1"/>
    <col min="3846" max="3846" width="11.7109375" style="52" bestFit="1" customWidth="1"/>
    <col min="3847" max="3847" width="14.85546875" style="52" bestFit="1" customWidth="1"/>
    <col min="3848" max="3848" width="13.28515625" style="52" bestFit="1" customWidth="1"/>
    <col min="3849" max="3849" width="5.85546875" style="52" customWidth="1"/>
    <col min="3850" max="3850" width="11.42578125" style="52" customWidth="1"/>
    <col min="3851" max="4097" width="0" style="52" hidden="1"/>
    <col min="4098" max="4098" width="6.28515625" style="52" customWidth="1"/>
    <col min="4099" max="4099" width="37.140625" style="52" customWidth="1"/>
    <col min="4100" max="4100" width="8.140625" style="52" bestFit="1" customWidth="1"/>
    <col min="4101" max="4101" width="11.42578125" style="52" customWidth="1"/>
    <col min="4102" max="4102" width="11.7109375" style="52" bestFit="1" customWidth="1"/>
    <col min="4103" max="4103" width="14.85546875" style="52" bestFit="1" customWidth="1"/>
    <col min="4104" max="4104" width="13.28515625" style="52" bestFit="1" customWidth="1"/>
    <col min="4105" max="4105" width="5.85546875" style="52" customWidth="1"/>
    <col min="4106" max="4106" width="11.42578125" style="52" customWidth="1"/>
    <col min="4107" max="4353" width="0" style="52" hidden="1"/>
    <col min="4354" max="4354" width="6.28515625" style="52" customWidth="1"/>
    <col min="4355" max="4355" width="37.140625" style="52" customWidth="1"/>
    <col min="4356" max="4356" width="8.140625" style="52" bestFit="1" customWidth="1"/>
    <col min="4357" max="4357" width="11.42578125" style="52" customWidth="1"/>
    <col min="4358" max="4358" width="11.7109375" style="52" bestFit="1" customWidth="1"/>
    <col min="4359" max="4359" width="14.85546875" style="52" bestFit="1" customWidth="1"/>
    <col min="4360" max="4360" width="13.28515625" style="52" bestFit="1" customWidth="1"/>
    <col min="4361" max="4361" width="5.85546875" style="52" customWidth="1"/>
    <col min="4362" max="4362" width="11.42578125" style="52" customWidth="1"/>
    <col min="4363" max="4609" width="0" style="52" hidden="1"/>
    <col min="4610" max="4610" width="6.28515625" style="52" customWidth="1"/>
    <col min="4611" max="4611" width="37.140625" style="52" customWidth="1"/>
    <col min="4612" max="4612" width="8.140625" style="52" bestFit="1" customWidth="1"/>
    <col min="4613" max="4613" width="11.42578125" style="52" customWidth="1"/>
    <col min="4614" max="4614" width="11.7109375" style="52" bestFit="1" customWidth="1"/>
    <col min="4615" max="4615" width="14.85546875" style="52" bestFit="1" customWidth="1"/>
    <col min="4616" max="4616" width="13.28515625" style="52" bestFit="1" customWidth="1"/>
    <col min="4617" max="4617" width="5.85546875" style="52" customWidth="1"/>
    <col min="4618" max="4618" width="11.42578125" style="52" customWidth="1"/>
    <col min="4619" max="4865" width="0" style="52" hidden="1"/>
    <col min="4866" max="4866" width="6.28515625" style="52" customWidth="1"/>
    <col min="4867" max="4867" width="37.140625" style="52" customWidth="1"/>
    <col min="4868" max="4868" width="8.140625" style="52" bestFit="1" customWidth="1"/>
    <col min="4869" max="4869" width="11.42578125" style="52" customWidth="1"/>
    <col min="4870" max="4870" width="11.7109375" style="52" bestFit="1" customWidth="1"/>
    <col min="4871" max="4871" width="14.85546875" style="52" bestFit="1" customWidth="1"/>
    <col min="4872" max="4872" width="13.28515625" style="52" bestFit="1" customWidth="1"/>
    <col min="4873" max="4873" width="5.85546875" style="52" customWidth="1"/>
    <col min="4874" max="4874" width="11.42578125" style="52" customWidth="1"/>
    <col min="4875" max="5121" width="0" style="52" hidden="1"/>
    <col min="5122" max="5122" width="6.28515625" style="52" customWidth="1"/>
    <col min="5123" max="5123" width="37.140625" style="52" customWidth="1"/>
    <col min="5124" max="5124" width="8.140625" style="52" bestFit="1" customWidth="1"/>
    <col min="5125" max="5125" width="11.42578125" style="52" customWidth="1"/>
    <col min="5126" max="5126" width="11.7109375" style="52" bestFit="1" customWidth="1"/>
    <col min="5127" max="5127" width="14.85546875" style="52" bestFit="1" customWidth="1"/>
    <col min="5128" max="5128" width="13.28515625" style="52" bestFit="1" customWidth="1"/>
    <col min="5129" max="5129" width="5.85546875" style="52" customWidth="1"/>
    <col min="5130" max="5130" width="11.42578125" style="52" customWidth="1"/>
    <col min="5131" max="5377" width="0" style="52" hidden="1"/>
    <col min="5378" max="5378" width="6.28515625" style="52" customWidth="1"/>
    <col min="5379" max="5379" width="37.140625" style="52" customWidth="1"/>
    <col min="5380" max="5380" width="8.140625" style="52" bestFit="1" customWidth="1"/>
    <col min="5381" max="5381" width="11.42578125" style="52" customWidth="1"/>
    <col min="5382" max="5382" width="11.7109375" style="52" bestFit="1" customWidth="1"/>
    <col min="5383" max="5383" width="14.85546875" style="52" bestFit="1" customWidth="1"/>
    <col min="5384" max="5384" width="13.28515625" style="52" bestFit="1" customWidth="1"/>
    <col min="5385" max="5385" width="5.85546875" style="52" customWidth="1"/>
    <col min="5386" max="5386" width="11.42578125" style="52" customWidth="1"/>
    <col min="5387" max="5633" width="0" style="52" hidden="1"/>
    <col min="5634" max="5634" width="6.28515625" style="52" customWidth="1"/>
    <col min="5635" max="5635" width="37.140625" style="52" customWidth="1"/>
    <col min="5636" max="5636" width="8.140625" style="52" bestFit="1" customWidth="1"/>
    <col min="5637" max="5637" width="11.42578125" style="52" customWidth="1"/>
    <col min="5638" max="5638" width="11.7109375" style="52" bestFit="1" customWidth="1"/>
    <col min="5639" max="5639" width="14.85546875" style="52" bestFit="1" customWidth="1"/>
    <col min="5640" max="5640" width="13.28515625" style="52" bestFit="1" customWidth="1"/>
    <col min="5641" max="5641" width="5.85546875" style="52" customWidth="1"/>
    <col min="5642" max="5642" width="11.42578125" style="52" customWidth="1"/>
    <col min="5643" max="5889" width="0" style="52" hidden="1"/>
    <col min="5890" max="5890" width="6.28515625" style="52" customWidth="1"/>
    <col min="5891" max="5891" width="37.140625" style="52" customWidth="1"/>
    <col min="5892" max="5892" width="8.140625" style="52" bestFit="1" customWidth="1"/>
    <col min="5893" max="5893" width="11.42578125" style="52" customWidth="1"/>
    <col min="5894" max="5894" width="11.7109375" style="52" bestFit="1" customWidth="1"/>
    <col min="5895" max="5895" width="14.85546875" style="52" bestFit="1" customWidth="1"/>
    <col min="5896" max="5896" width="13.28515625" style="52" bestFit="1" customWidth="1"/>
    <col min="5897" max="5897" width="5.85546875" style="52" customWidth="1"/>
    <col min="5898" max="5898" width="11.42578125" style="52" customWidth="1"/>
    <col min="5899" max="6145" width="0" style="52" hidden="1"/>
    <col min="6146" max="6146" width="6.28515625" style="52" customWidth="1"/>
    <col min="6147" max="6147" width="37.140625" style="52" customWidth="1"/>
    <col min="6148" max="6148" width="8.140625" style="52" bestFit="1" customWidth="1"/>
    <col min="6149" max="6149" width="11.42578125" style="52" customWidth="1"/>
    <col min="6150" max="6150" width="11.7109375" style="52" bestFit="1" customWidth="1"/>
    <col min="6151" max="6151" width="14.85546875" style="52" bestFit="1" customWidth="1"/>
    <col min="6152" max="6152" width="13.28515625" style="52" bestFit="1" customWidth="1"/>
    <col min="6153" max="6153" width="5.85546875" style="52" customWidth="1"/>
    <col min="6154" max="6154" width="11.42578125" style="52" customWidth="1"/>
    <col min="6155" max="6401" width="0" style="52" hidden="1"/>
    <col min="6402" max="6402" width="6.28515625" style="52" customWidth="1"/>
    <col min="6403" max="6403" width="37.140625" style="52" customWidth="1"/>
    <col min="6404" max="6404" width="8.140625" style="52" bestFit="1" customWidth="1"/>
    <col min="6405" max="6405" width="11.42578125" style="52" customWidth="1"/>
    <col min="6406" max="6406" width="11.7109375" style="52" bestFit="1" customWidth="1"/>
    <col min="6407" max="6407" width="14.85546875" style="52" bestFit="1" customWidth="1"/>
    <col min="6408" max="6408" width="13.28515625" style="52" bestFit="1" customWidth="1"/>
    <col min="6409" max="6409" width="5.85546875" style="52" customWidth="1"/>
    <col min="6410" max="6410" width="11.42578125" style="52" customWidth="1"/>
    <col min="6411" max="6657" width="0" style="52" hidden="1"/>
    <col min="6658" max="6658" width="6.28515625" style="52" customWidth="1"/>
    <col min="6659" max="6659" width="37.140625" style="52" customWidth="1"/>
    <col min="6660" max="6660" width="8.140625" style="52" bestFit="1" customWidth="1"/>
    <col min="6661" max="6661" width="11.42578125" style="52" customWidth="1"/>
    <col min="6662" max="6662" width="11.7109375" style="52" bestFit="1" customWidth="1"/>
    <col min="6663" max="6663" width="14.85546875" style="52" bestFit="1" customWidth="1"/>
    <col min="6664" max="6664" width="13.28515625" style="52" bestFit="1" customWidth="1"/>
    <col min="6665" max="6665" width="5.85546875" style="52" customWidth="1"/>
    <col min="6666" max="6666" width="11.42578125" style="52" customWidth="1"/>
    <col min="6667" max="6913" width="0" style="52" hidden="1"/>
    <col min="6914" max="6914" width="6.28515625" style="52" customWidth="1"/>
    <col min="6915" max="6915" width="37.140625" style="52" customWidth="1"/>
    <col min="6916" max="6916" width="8.140625" style="52" bestFit="1" customWidth="1"/>
    <col min="6917" max="6917" width="11.42578125" style="52" customWidth="1"/>
    <col min="6918" max="6918" width="11.7109375" style="52" bestFit="1" customWidth="1"/>
    <col min="6919" max="6919" width="14.85546875" style="52" bestFit="1" customWidth="1"/>
    <col min="6920" max="6920" width="13.28515625" style="52" bestFit="1" customWidth="1"/>
    <col min="6921" max="6921" width="5.85546875" style="52" customWidth="1"/>
    <col min="6922" max="6922" width="11.42578125" style="52" customWidth="1"/>
    <col min="6923" max="7169" width="0" style="52" hidden="1"/>
    <col min="7170" max="7170" width="6.28515625" style="52" customWidth="1"/>
    <col min="7171" max="7171" width="37.140625" style="52" customWidth="1"/>
    <col min="7172" max="7172" width="8.140625" style="52" bestFit="1" customWidth="1"/>
    <col min="7173" max="7173" width="11.42578125" style="52" customWidth="1"/>
    <col min="7174" max="7174" width="11.7109375" style="52" bestFit="1" customWidth="1"/>
    <col min="7175" max="7175" width="14.85546875" style="52" bestFit="1" customWidth="1"/>
    <col min="7176" max="7176" width="13.28515625" style="52" bestFit="1" customWidth="1"/>
    <col min="7177" max="7177" width="5.85546875" style="52" customWidth="1"/>
    <col min="7178" max="7178" width="11.42578125" style="52" customWidth="1"/>
    <col min="7179" max="7425" width="0" style="52" hidden="1"/>
    <col min="7426" max="7426" width="6.28515625" style="52" customWidth="1"/>
    <col min="7427" max="7427" width="37.140625" style="52" customWidth="1"/>
    <col min="7428" max="7428" width="8.140625" style="52" bestFit="1" customWidth="1"/>
    <col min="7429" max="7429" width="11.42578125" style="52" customWidth="1"/>
    <col min="7430" max="7430" width="11.7109375" style="52" bestFit="1" customWidth="1"/>
    <col min="7431" max="7431" width="14.85546875" style="52" bestFit="1" customWidth="1"/>
    <col min="7432" max="7432" width="13.28515625" style="52" bestFit="1" customWidth="1"/>
    <col min="7433" max="7433" width="5.85546875" style="52" customWidth="1"/>
    <col min="7434" max="7434" width="11.42578125" style="52" customWidth="1"/>
    <col min="7435" max="7681" width="0" style="52" hidden="1"/>
    <col min="7682" max="7682" width="6.28515625" style="52" customWidth="1"/>
    <col min="7683" max="7683" width="37.140625" style="52" customWidth="1"/>
    <col min="7684" max="7684" width="8.140625" style="52" bestFit="1" customWidth="1"/>
    <col min="7685" max="7685" width="11.42578125" style="52" customWidth="1"/>
    <col min="7686" max="7686" width="11.7109375" style="52" bestFit="1" customWidth="1"/>
    <col min="7687" max="7687" width="14.85546875" style="52" bestFit="1" customWidth="1"/>
    <col min="7688" max="7688" width="13.28515625" style="52" bestFit="1" customWidth="1"/>
    <col min="7689" max="7689" width="5.85546875" style="52" customWidth="1"/>
    <col min="7690" max="7690" width="11.42578125" style="52" customWidth="1"/>
    <col min="7691" max="7937" width="0" style="52" hidden="1"/>
    <col min="7938" max="7938" width="6.28515625" style="52" customWidth="1"/>
    <col min="7939" max="7939" width="37.140625" style="52" customWidth="1"/>
    <col min="7940" max="7940" width="8.140625" style="52" bestFit="1" customWidth="1"/>
    <col min="7941" max="7941" width="11.42578125" style="52" customWidth="1"/>
    <col min="7942" max="7942" width="11.7109375" style="52" bestFit="1" customWidth="1"/>
    <col min="7943" max="7943" width="14.85546875" style="52" bestFit="1" customWidth="1"/>
    <col min="7944" max="7944" width="13.28515625" style="52" bestFit="1" customWidth="1"/>
    <col min="7945" max="7945" width="5.85546875" style="52" customWidth="1"/>
    <col min="7946" max="7946" width="11.42578125" style="52" customWidth="1"/>
    <col min="7947" max="8193" width="0" style="52" hidden="1"/>
    <col min="8194" max="8194" width="6.28515625" style="52" customWidth="1"/>
    <col min="8195" max="8195" width="37.140625" style="52" customWidth="1"/>
    <col min="8196" max="8196" width="8.140625" style="52" bestFit="1" customWidth="1"/>
    <col min="8197" max="8197" width="11.42578125" style="52" customWidth="1"/>
    <col min="8198" max="8198" width="11.7109375" style="52" bestFit="1" customWidth="1"/>
    <col min="8199" max="8199" width="14.85546875" style="52" bestFit="1" customWidth="1"/>
    <col min="8200" max="8200" width="13.28515625" style="52" bestFit="1" customWidth="1"/>
    <col min="8201" max="8201" width="5.85546875" style="52" customWidth="1"/>
    <col min="8202" max="8202" width="11.42578125" style="52" customWidth="1"/>
    <col min="8203" max="8449" width="0" style="52" hidden="1"/>
    <col min="8450" max="8450" width="6.28515625" style="52" customWidth="1"/>
    <col min="8451" max="8451" width="37.140625" style="52" customWidth="1"/>
    <col min="8452" max="8452" width="8.140625" style="52" bestFit="1" customWidth="1"/>
    <col min="8453" max="8453" width="11.42578125" style="52" customWidth="1"/>
    <col min="8454" max="8454" width="11.7109375" style="52" bestFit="1" customWidth="1"/>
    <col min="8455" max="8455" width="14.85546875" style="52" bestFit="1" customWidth="1"/>
    <col min="8456" max="8456" width="13.28515625" style="52" bestFit="1" customWidth="1"/>
    <col min="8457" max="8457" width="5.85546875" style="52" customWidth="1"/>
    <col min="8458" max="8458" width="11.42578125" style="52" customWidth="1"/>
    <col min="8459" max="8705" width="0" style="52" hidden="1"/>
    <col min="8706" max="8706" width="6.28515625" style="52" customWidth="1"/>
    <col min="8707" max="8707" width="37.140625" style="52" customWidth="1"/>
    <col min="8708" max="8708" width="8.140625" style="52" bestFit="1" customWidth="1"/>
    <col min="8709" max="8709" width="11.42578125" style="52" customWidth="1"/>
    <col min="8710" max="8710" width="11.7109375" style="52" bestFit="1" customWidth="1"/>
    <col min="8711" max="8711" width="14.85546875" style="52" bestFit="1" customWidth="1"/>
    <col min="8712" max="8712" width="13.28515625" style="52" bestFit="1" customWidth="1"/>
    <col min="8713" max="8713" width="5.85546875" style="52" customWidth="1"/>
    <col min="8714" max="8714" width="11.42578125" style="52" customWidth="1"/>
    <col min="8715" max="8961" width="0" style="52" hidden="1"/>
    <col min="8962" max="8962" width="6.28515625" style="52" customWidth="1"/>
    <col min="8963" max="8963" width="37.140625" style="52" customWidth="1"/>
    <col min="8964" max="8964" width="8.140625" style="52" bestFit="1" customWidth="1"/>
    <col min="8965" max="8965" width="11.42578125" style="52" customWidth="1"/>
    <col min="8966" max="8966" width="11.7109375" style="52" bestFit="1" customWidth="1"/>
    <col min="8967" max="8967" width="14.85546875" style="52" bestFit="1" customWidth="1"/>
    <col min="8968" max="8968" width="13.28515625" style="52" bestFit="1" customWidth="1"/>
    <col min="8969" max="8969" width="5.85546875" style="52" customWidth="1"/>
    <col min="8970" max="8970" width="11.42578125" style="52" customWidth="1"/>
    <col min="8971" max="9217" width="0" style="52" hidden="1"/>
    <col min="9218" max="9218" width="6.28515625" style="52" customWidth="1"/>
    <col min="9219" max="9219" width="37.140625" style="52" customWidth="1"/>
    <col min="9220" max="9220" width="8.140625" style="52" bestFit="1" customWidth="1"/>
    <col min="9221" max="9221" width="11.42578125" style="52" customWidth="1"/>
    <col min="9222" max="9222" width="11.7109375" style="52" bestFit="1" customWidth="1"/>
    <col min="9223" max="9223" width="14.85546875" style="52" bestFit="1" customWidth="1"/>
    <col min="9224" max="9224" width="13.28515625" style="52" bestFit="1" customWidth="1"/>
    <col min="9225" max="9225" width="5.85546875" style="52" customWidth="1"/>
    <col min="9226" max="9226" width="11.42578125" style="52" customWidth="1"/>
    <col min="9227" max="9473" width="0" style="52" hidden="1"/>
    <col min="9474" max="9474" width="6.28515625" style="52" customWidth="1"/>
    <col min="9475" max="9475" width="37.140625" style="52" customWidth="1"/>
    <col min="9476" max="9476" width="8.140625" style="52" bestFit="1" customWidth="1"/>
    <col min="9477" max="9477" width="11.42578125" style="52" customWidth="1"/>
    <col min="9478" max="9478" width="11.7109375" style="52" bestFit="1" customWidth="1"/>
    <col min="9479" max="9479" width="14.85546875" style="52" bestFit="1" customWidth="1"/>
    <col min="9480" max="9480" width="13.28515625" style="52" bestFit="1" customWidth="1"/>
    <col min="9481" max="9481" width="5.85546875" style="52" customWidth="1"/>
    <col min="9482" max="9482" width="11.42578125" style="52" customWidth="1"/>
    <col min="9483" max="9729" width="0" style="52" hidden="1"/>
    <col min="9730" max="9730" width="6.28515625" style="52" customWidth="1"/>
    <col min="9731" max="9731" width="37.140625" style="52" customWidth="1"/>
    <col min="9732" max="9732" width="8.140625" style="52" bestFit="1" customWidth="1"/>
    <col min="9733" max="9733" width="11.42578125" style="52" customWidth="1"/>
    <col min="9734" max="9734" width="11.7109375" style="52" bestFit="1" customWidth="1"/>
    <col min="9735" max="9735" width="14.85546875" style="52" bestFit="1" customWidth="1"/>
    <col min="9736" max="9736" width="13.28515625" style="52" bestFit="1" customWidth="1"/>
    <col min="9737" max="9737" width="5.85546875" style="52" customWidth="1"/>
    <col min="9738" max="9738" width="11.42578125" style="52" customWidth="1"/>
    <col min="9739" max="9985" width="0" style="52" hidden="1"/>
    <col min="9986" max="9986" width="6.28515625" style="52" customWidth="1"/>
    <col min="9987" max="9987" width="37.140625" style="52" customWidth="1"/>
    <col min="9988" max="9988" width="8.140625" style="52" bestFit="1" customWidth="1"/>
    <col min="9989" max="9989" width="11.42578125" style="52" customWidth="1"/>
    <col min="9990" max="9990" width="11.7109375" style="52" bestFit="1" customWidth="1"/>
    <col min="9991" max="9991" width="14.85546875" style="52" bestFit="1" customWidth="1"/>
    <col min="9992" max="9992" width="13.28515625" style="52" bestFit="1" customWidth="1"/>
    <col min="9993" max="9993" width="5.85546875" style="52" customWidth="1"/>
    <col min="9994" max="9994" width="11.42578125" style="52" customWidth="1"/>
    <col min="9995" max="10241" width="0" style="52" hidden="1"/>
    <col min="10242" max="10242" width="6.28515625" style="52" customWidth="1"/>
    <col min="10243" max="10243" width="37.140625" style="52" customWidth="1"/>
    <col min="10244" max="10244" width="8.140625" style="52" bestFit="1" customWidth="1"/>
    <col min="10245" max="10245" width="11.42578125" style="52" customWidth="1"/>
    <col min="10246" max="10246" width="11.7109375" style="52" bestFit="1" customWidth="1"/>
    <col min="10247" max="10247" width="14.85546875" style="52" bestFit="1" customWidth="1"/>
    <col min="10248" max="10248" width="13.28515625" style="52" bestFit="1" customWidth="1"/>
    <col min="10249" max="10249" width="5.85546875" style="52" customWidth="1"/>
    <col min="10250" max="10250" width="11.42578125" style="52" customWidth="1"/>
    <col min="10251" max="10497" width="0" style="52" hidden="1"/>
    <col min="10498" max="10498" width="6.28515625" style="52" customWidth="1"/>
    <col min="10499" max="10499" width="37.140625" style="52" customWidth="1"/>
    <col min="10500" max="10500" width="8.140625" style="52" bestFit="1" customWidth="1"/>
    <col min="10501" max="10501" width="11.42578125" style="52" customWidth="1"/>
    <col min="10502" max="10502" width="11.7109375" style="52" bestFit="1" customWidth="1"/>
    <col min="10503" max="10503" width="14.85546875" style="52" bestFit="1" customWidth="1"/>
    <col min="10504" max="10504" width="13.28515625" style="52" bestFit="1" customWidth="1"/>
    <col min="10505" max="10505" width="5.85546875" style="52" customWidth="1"/>
    <col min="10506" max="10506" width="11.42578125" style="52" customWidth="1"/>
    <col min="10507" max="10753" width="0" style="52" hidden="1"/>
    <col min="10754" max="10754" width="6.28515625" style="52" customWidth="1"/>
    <col min="10755" max="10755" width="37.140625" style="52" customWidth="1"/>
    <col min="10756" max="10756" width="8.140625" style="52" bestFit="1" customWidth="1"/>
    <col min="10757" max="10757" width="11.42578125" style="52" customWidth="1"/>
    <col min="10758" max="10758" width="11.7109375" style="52" bestFit="1" customWidth="1"/>
    <col min="10759" max="10759" width="14.85546875" style="52" bestFit="1" customWidth="1"/>
    <col min="10760" max="10760" width="13.28515625" style="52" bestFit="1" customWidth="1"/>
    <col min="10761" max="10761" width="5.85546875" style="52" customWidth="1"/>
    <col min="10762" max="10762" width="11.42578125" style="52" customWidth="1"/>
    <col min="10763" max="11009" width="0" style="52" hidden="1"/>
    <col min="11010" max="11010" width="6.28515625" style="52" customWidth="1"/>
    <col min="11011" max="11011" width="37.140625" style="52" customWidth="1"/>
    <col min="11012" max="11012" width="8.140625" style="52" bestFit="1" customWidth="1"/>
    <col min="11013" max="11013" width="11.42578125" style="52" customWidth="1"/>
    <col min="11014" max="11014" width="11.7109375" style="52" bestFit="1" customWidth="1"/>
    <col min="11015" max="11015" width="14.85546875" style="52" bestFit="1" customWidth="1"/>
    <col min="11016" max="11016" width="13.28515625" style="52" bestFit="1" customWidth="1"/>
    <col min="11017" max="11017" width="5.85546875" style="52" customWidth="1"/>
    <col min="11018" max="11018" width="11.42578125" style="52" customWidth="1"/>
    <col min="11019" max="11265" width="0" style="52" hidden="1"/>
    <col min="11266" max="11266" width="6.28515625" style="52" customWidth="1"/>
    <col min="11267" max="11267" width="37.140625" style="52" customWidth="1"/>
    <col min="11268" max="11268" width="8.140625" style="52" bestFit="1" customWidth="1"/>
    <col min="11269" max="11269" width="11.42578125" style="52" customWidth="1"/>
    <col min="11270" max="11270" width="11.7109375" style="52" bestFit="1" customWidth="1"/>
    <col min="11271" max="11271" width="14.85546875" style="52" bestFit="1" customWidth="1"/>
    <col min="11272" max="11272" width="13.28515625" style="52" bestFit="1" customWidth="1"/>
    <col min="11273" max="11273" width="5.85546875" style="52" customWidth="1"/>
    <col min="11274" max="11274" width="11.42578125" style="52" customWidth="1"/>
    <col min="11275" max="11521" width="0" style="52" hidden="1"/>
    <col min="11522" max="11522" width="6.28515625" style="52" customWidth="1"/>
    <col min="11523" max="11523" width="37.140625" style="52" customWidth="1"/>
    <col min="11524" max="11524" width="8.140625" style="52" bestFit="1" customWidth="1"/>
    <col min="11525" max="11525" width="11.42578125" style="52" customWidth="1"/>
    <col min="11526" max="11526" width="11.7109375" style="52" bestFit="1" customWidth="1"/>
    <col min="11527" max="11527" width="14.85546875" style="52" bestFit="1" customWidth="1"/>
    <col min="11528" max="11528" width="13.28515625" style="52" bestFit="1" customWidth="1"/>
    <col min="11529" max="11529" width="5.85546875" style="52" customWidth="1"/>
    <col min="11530" max="11530" width="11.42578125" style="52" customWidth="1"/>
    <col min="11531" max="11777" width="0" style="52" hidden="1"/>
    <col min="11778" max="11778" width="6.28515625" style="52" customWidth="1"/>
    <col min="11779" max="11779" width="37.140625" style="52" customWidth="1"/>
    <col min="11780" max="11780" width="8.140625" style="52" bestFit="1" customWidth="1"/>
    <col min="11781" max="11781" width="11.42578125" style="52" customWidth="1"/>
    <col min="11782" max="11782" width="11.7109375" style="52" bestFit="1" customWidth="1"/>
    <col min="11783" max="11783" width="14.85546875" style="52" bestFit="1" customWidth="1"/>
    <col min="11784" max="11784" width="13.28515625" style="52" bestFit="1" customWidth="1"/>
    <col min="11785" max="11785" width="5.85546875" style="52" customWidth="1"/>
    <col min="11786" max="11786" width="11.42578125" style="52" customWidth="1"/>
    <col min="11787" max="12033" width="0" style="52" hidden="1"/>
    <col min="12034" max="12034" width="6.28515625" style="52" customWidth="1"/>
    <col min="12035" max="12035" width="37.140625" style="52" customWidth="1"/>
    <col min="12036" max="12036" width="8.140625" style="52" bestFit="1" customWidth="1"/>
    <col min="12037" max="12037" width="11.42578125" style="52" customWidth="1"/>
    <col min="12038" max="12038" width="11.7109375" style="52" bestFit="1" customWidth="1"/>
    <col min="12039" max="12039" width="14.85546875" style="52" bestFit="1" customWidth="1"/>
    <col min="12040" max="12040" width="13.28515625" style="52" bestFit="1" customWidth="1"/>
    <col min="12041" max="12041" width="5.85546875" style="52" customWidth="1"/>
    <col min="12042" max="12042" width="11.42578125" style="52" customWidth="1"/>
    <col min="12043" max="12289" width="0" style="52" hidden="1"/>
    <col min="12290" max="12290" width="6.28515625" style="52" customWidth="1"/>
    <col min="12291" max="12291" width="37.140625" style="52" customWidth="1"/>
    <col min="12292" max="12292" width="8.140625" style="52" bestFit="1" customWidth="1"/>
    <col min="12293" max="12293" width="11.42578125" style="52" customWidth="1"/>
    <col min="12294" max="12294" width="11.7109375" style="52" bestFit="1" customWidth="1"/>
    <col min="12295" max="12295" width="14.85546875" style="52" bestFit="1" customWidth="1"/>
    <col min="12296" max="12296" width="13.28515625" style="52" bestFit="1" customWidth="1"/>
    <col min="12297" max="12297" width="5.85546875" style="52" customWidth="1"/>
    <col min="12298" max="12298" width="11.42578125" style="52" customWidth="1"/>
    <col min="12299" max="12545" width="0" style="52" hidden="1"/>
    <col min="12546" max="12546" width="6.28515625" style="52" customWidth="1"/>
    <col min="12547" max="12547" width="37.140625" style="52" customWidth="1"/>
    <col min="12548" max="12548" width="8.140625" style="52" bestFit="1" customWidth="1"/>
    <col min="12549" max="12549" width="11.42578125" style="52" customWidth="1"/>
    <col min="12550" max="12550" width="11.7109375" style="52" bestFit="1" customWidth="1"/>
    <col min="12551" max="12551" width="14.85546875" style="52" bestFit="1" customWidth="1"/>
    <col min="12552" max="12552" width="13.28515625" style="52" bestFit="1" customWidth="1"/>
    <col min="12553" max="12553" width="5.85546875" style="52" customWidth="1"/>
    <col min="12554" max="12554" width="11.42578125" style="52" customWidth="1"/>
    <col min="12555" max="12801" width="0" style="52" hidden="1"/>
    <col min="12802" max="12802" width="6.28515625" style="52" customWidth="1"/>
    <col min="12803" max="12803" width="37.140625" style="52" customWidth="1"/>
    <col min="12804" max="12804" width="8.140625" style="52" bestFit="1" customWidth="1"/>
    <col min="12805" max="12805" width="11.42578125" style="52" customWidth="1"/>
    <col min="12806" max="12806" width="11.7109375" style="52" bestFit="1" customWidth="1"/>
    <col min="12807" max="12807" width="14.85546875" style="52" bestFit="1" customWidth="1"/>
    <col min="12808" max="12808" width="13.28515625" style="52" bestFit="1" customWidth="1"/>
    <col min="12809" max="12809" width="5.85546875" style="52" customWidth="1"/>
    <col min="12810" max="12810" width="11.42578125" style="52" customWidth="1"/>
    <col min="12811" max="13057" width="0" style="52" hidden="1"/>
    <col min="13058" max="13058" width="6.28515625" style="52" customWidth="1"/>
    <col min="13059" max="13059" width="37.140625" style="52" customWidth="1"/>
    <col min="13060" max="13060" width="8.140625" style="52" bestFit="1" customWidth="1"/>
    <col min="13061" max="13061" width="11.42578125" style="52" customWidth="1"/>
    <col min="13062" max="13062" width="11.7109375" style="52" bestFit="1" customWidth="1"/>
    <col min="13063" max="13063" width="14.85546875" style="52" bestFit="1" customWidth="1"/>
    <col min="13064" max="13064" width="13.28515625" style="52" bestFit="1" customWidth="1"/>
    <col min="13065" max="13065" width="5.85546875" style="52" customWidth="1"/>
    <col min="13066" max="13066" width="11.42578125" style="52" customWidth="1"/>
    <col min="13067" max="13313" width="0" style="52" hidden="1"/>
    <col min="13314" max="13314" width="6.28515625" style="52" customWidth="1"/>
    <col min="13315" max="13315" width="37.140625" style="52" customWidth="1"/>
    <col min="13316" max="13316" width="8.140625" style="52" bestFit="1" customWidth="1"/>
    <col min="13317" max="13317" width="11.42578125" style="52" customWidth="1"/>
    <col min="13318" max="13318" width="11.7109375" style="52" bestFit="1" customWidth="1"/>
    <col min="13319" max="13319" width="14.85546875" style="52" bestFit="1" customWidth="1"/>
    <col min="13320" max="13320" width="13.28515625" style="52" bestFit="1" customWidth="1"/>
    <col min="13321" max="13321" width="5.85546875" style="52" customWidth="1"/>
    <col min="13322" max="13322" width="11.42578125" style="52" customWidth="1"/>
    <col min="13323" max="13569" width="0" style="52" hidden="1"/>
    <col min="13570" max="13570" width="6.28515625" style="52" customWidth="1"/>
    <col min="13571" max="13571" width="37.140625" style="52" customWidth="1"/>
    <col min="13572" max="13572" width="8.140625" style="52" bestFit="1" customWidth="1"/>
    <col min="13573" max="13573" width="11.42578125" style="52" customWidth="1"/>
    <col min="13574" max="13574" width="11.7109375" style="52" bestFit="1" customWidth="1"/>
    <col min="13575" max="13575" width="14.85546875" style="52" bestFit="1" customWidth="1"/>
    <col min="13576" max="13576" width="13.28515625" style="52" bestFit="1" customWidth="1"/>
    <col min="13577" max="13577" width="5.85546875" style="52" customWidth="1"/>
    <col min="13578" max="13578" width="11.42578125" style="52" customWidth="1"/>
    <col min="13579" max="13825" width="0" style="52" hidden="1"/>
    <col min="13826" max="13826" width="6.28515625" style="52" customWidth="1"/>
    <col min="13827" max="13827" width="37.140625" style="52" customWidth="1"/>
    <col min="13828" max="13828" width="8.140625" style="52" bestFit="1" customWidth="1"/>
    <col min="13829" max="13829" width="11.42578125" style="52" customWidth="1"/>
    <col min="13830" max="13830" width="11.7109375" style="52" bestFit="1" customWidth="1"/>
    <col min="13831" max="13831" width="14.85546875" style="52" bestFit="1" customWidth="1"/>
    <col min="13832" max="13832" width="13.28515625" style="52" bestFit="1" customWidth="1"/>
    <col min="13833" max="13833" width="5.85546875" style="52" customWidth="1"/>
    <col min="13834" max="13834" width="11.42578125" style="52" customWidth="1"/>
    <col min="13835" max="14081" width="0" style="52" hidden="1"/>
    <col min="14082" max="14082" width="6.28515625" style="52" customWidth="1"/>
    <col min="14083" max="14083" width="37.140625" style="52" customWidth="1"/>
    <col min="14084" max="14084" width="8.140625" style="52" bestFit="1" customWidth="1"/>
    <col min="14085" max="14085" width="11.42578125" style="52" customWidth="1"/>
    <col min="14086" max="14086" width="11.7109375" style="52" bestFit="1" customWidth="1"/>
    <col min="14087" max="14087" width="14.85546875" style="52" bestFit="1" customWidth="1"/>
    <col min="14088" max="14088" width="13.28515625" style="52" bestFit="1" customWidth="1"/>
    <col min="14089" max="14089" width="5.85546875" style="52" customWidth="1"/>
    <col min="14090" max="14090" width="11.42578125" style="52" customWidth="1"/>
    <col min="14091" max="14337" width="0" style="52" hidden="1"/>
    <col min="14338" max="14338" width="6.28515625" style="52" customWidth="1"/>
    <col min="14339" max="14339" width="37.140625" style="52" customWidth="1"/>
    <col min="14340" max="14340" width="8.140625" style="52" bestFit="1" customWidth="1"/>
    <col min="14341" max="14341" width="11.42578125" style="52" customWidth="1"/>
    <col min="14342" max="14342" width="11.7109375" style="52" bestFit="1" customWidth="1"/>
    <col min="14343" max="14343" width="14.85546875" style="52" bestFit="1" customWidth="1"/>
    <col min="14344" max="14344" width="13.28515625" style="52" bestFit="1" customWidth="1"/>
    <col min="14345" max="14345" width="5.85546875" style="52" customWidth="1"/>
    <col min="14346" max="14346" width="11.42578125" style="52" customWidth="1"/>
    <col min="14347" max="14593" width="0" style="52" hidden="1"/>
    <col min="14594" max="14594" width="6.28515625" style="52" customWidth="1"/>
    <col min="14595" max="14595" width="37.140625" style="52" customWidth="1"/>
    <col min="14596" max="14596" width="8.140625" style="52" bestFit="1" customWidth="1"/>
    <col min="14597" max="14597" width="11.42578125" style="52" customWidth="1"/>
    <col min="14598" max="14598" width="11.7109375" style="52" bestFit="1" customWidth="1"/>
    <col min="14599" max="14599" width="14.85546875" style="52" bestFit="1" customWidth="1"/>
    <col min="14600" max="14600" width="13.28515625" style="52" bestFit="1" customWidth="1"/>
    <col min="14601" max="14601" width="5.85546875" style="52" customWidth="1"/>
    <col min="14602" max="14602" width="11.42578125" style="52" customWidth="1"/>
    <col min="14603" max="14849" width="0" style="52" hidden="1"/>
    <col min="14850" max="14850" width="6.28515625" style="52" customWidth="1"/>
    <col min="14851" max="14851" width="37.140625" style="52" customWidth="1"/>
    <col min="14852" max="14852" width="8.140625" style="52" bestFit="1" customWidth="1"/>
    <col min="14853" max="14853" width="11.42578125" style="52" customWidth="1"/>
    <col min="14854" max="14854" width="11.7109375" style="52" bestFit="1" customWidth="1"/>
    <col min="14855" max="14855" width="14.85546875" style="52" bestFit="1" customWidth="1"/>
    <col min="14856" max="14856" width="13.28515625" style="52" bestFit="1" customWidth="1"/>
    <col min="14857" max="14857" width="5.85546875" style="52" customWidth="1"/>
    <col min="14858" max="14858" width="11.42578125" style="52" customWidth="1"/>
    <col min="14859" max="15105" width="0" style="52" hidden="1"/>
    <col min="15106" max="15106" width="6.28515625" style="52" customWidth="1"/>
    <col min="15107" max="15107" width="37.140625" style="52" customWidth="1"/>
    <col min="15108" max="15108" width="8.140625" style="52" bestFit="1" customWidth="1"/>
    <col min="15109" max="15109" width="11.42578125" style="52" customWidth="1"/>
    <col min="15110" max="15110" width="11.7109375" style="52" bestFit="1" customWidth="1"/>
    <col min="15111" max="15111" width="14.85546875" style="52" bestFit="1" customWidth="1"/>
    <col min="15112" max="15112" width="13.28515625" style="52" bestFit="1" customWidth="1"/>
    <col min="15113" max="15113" width="5.85546875" style="52" customWidth="1"/>
    <col min="15114" max="15114" width="11.42578125" style="52" customWidth="1"/>
    <col min="15115" max="15361" width="0" style="52" hidden="1"/>
    <col min="15362" max="15362" width="6.28515625" style="52" customWidth="1"/>
    <col min="15363" max="15363" width="37.140625" style="52" customWidth="1"/>
    <col min="15364" max="15364" width="8.140625" style="52" bestFit="1" customWidth="1"/>
    <col min="15365" max="15365" width="11.42578125" style="52" customWidth="1"/>
    <col min="15366" max="15366" width="11.7109375" style="52" bestFit="1" customWidth="1"/>
    <col min="15367" max="15367" width="14.85546875" style="52" bestFit="1" customWidth="1"/>
    <col min="15368" max="15368" width="13.28515625" style="52" bestFit="1" customWidth="1"/>
    <col min="15369" max="15369" width="5.85546875" style="52" customWidth="1"/>
    <col min="15370" max="15370" width="11.42578125" style="52" customWidth="1"/>
    <col min="15371" max="15617" width="0" style="52" hidden="1"/>
    <col min="15618" max="15618" width="6.28515625" style="52" customWidth="1"/>
    <col min="15619" max="15619" width="37.140625" style="52" customWidth="1"/>
    <col min="15620" max="15620" width="8.140625" style="52" bestFit="1" customWidth="1"/>
    <col min="15621" max="15621" width="11.42578125" style="52" customWidth="1"/>
    <col min="15622" max="15622" width="11.7109375" style="52" bestFit="1" customWidth="1"/>
    <col min="15623" max="15623" width="14.85546875" style="52" bestFit="1" customWidth="1"/>
    <col min="15624" max="15624" width="13.28515625" style="52" bestFit="1" customWidth="1"/>
    <col min="15625" max="15625" width="5.85546875" style="52" customWidth="1"/>
    <col min="15626" max="15626" width="11.42578125" style="52" customWidth="1"/>
    <col min="15627" max="15873" width="0" style="52" hidden="1"/>
    <col min="15874" max="15874" width="6.28515625" style="52" customWidth="1"/>
    <col min="15875" max="15875" width="37.140625" style="52" customWidth="1"/>
    <col min="15876" max="15876" width="8.140625" style="52" bestFit="1" customWidth="1"/>
    <col min="15877" max="15877" width="11.42578125" style="52" customWidth="1"/>
    <col min="15878" max="15878" width="11.7109375" style="52" bestFit="1" customWidth="1"/>
    <col min="15879" max="15879" width="14.85546875" style="52" bestFit="1" customWidth="1"/>
    <col min="15880" max="15880" width="13.28515625" style="52" bestFit="1" customWidth="1"/>
    <col min="15881" max="15881" width="5.85546875" style="52" customWidth="1"/>
    <col min="15882" max="15882" width="11.42578125" style="52" customWidth="1"/>
    <col min="15883" max="16129" width="0" style="52" hidden="1"/>
    <col min="16130" max="16130" width="6.28515625" style="52" customWidth="1"/>
    <col min="16131" max="16131" width="37.140625" style="52" customWidth="1"/>
    <col min="16132" max="16132" width="8.140625" style="52" bestFit="1" customWidth="1"/>
    <col min="16133" max="16133" width="11.42578125" style="52" customWidth="1"/>
    <col min="16134" max="16134" width="11.7109375" style="52" bestFit="1" customWidth="1"/>
    <col min="16135" max="16135" width="14.85546875" style="52" bestFit="1" customWidth="1"/>
    <col min="16136" max="16136" width="13.28515625" style="52" bestFit="1" customWidth="1"/>
    <col min="16137" max="16137" width="5.85546875" style="52" customWidth="1"/>
    <col min="16138" max="16138" width="11.42578125" style="52" customWidth="1"/>
    <col min="16139" max="16384" width="0" style="52" hidden="1"/>
  </cols>
  <sheetData>
    <row r="1" spans="1:12" s="2" customFormat="1" ht="11.25">
      <c r="A1" s="679" t="s">
        <v>0</v>
      </c>
      <c r="B1" s="679"/>
      <c r="C1" s="679"/>
      <c r="D1" s="679"/>
      <c r="E1" s="679"/>
      <c r="F1" s="679"/>
      <c r="G1" s="679"/>
      <c r="H1" s="679"/>
      <c r="I1" s="679"/>
      <c r="J1" s="679"/>
      <c r="K1" s="45"/>
      <c r="L1" s="45"/>
    </row>
    <row r="2" spans="1:12" s="2" customFormat="1" ht="11.25">
      <c r="A2" s="679" t="s">
        <v>38</v>
      </c>
      <c r="B2" s="679"/>
      <c r="C2" s="679"/>
      <c r="D2" s="679"/>
      <c r="E2" s="679"/>
      <c r="F2" s="679"/>
      <c r="G2" s="679"/>
      <c r="H2" s="679"/>
      <c r="I2" s="679"/>
      <c r="J2" s="679"/>
      <c r="K2" s="45"/>
      <c r="L2" s="45"/>
    </row>
    <row r="3" spans="1:12" s="2" customFormat="1" ht="11.25">
      <c r="A3" s="679" t="s">
        <v>894</v>
      </c>
      <c r="B3" s="679"/>
      <c r="C3" s="679"/>
      <c r="D3" s="679"/>
      <c r="E3" s="679"/>
      <c r="F3" s="679"/>
      <c r="G3" s="679"/>
      <c r="H3" s="679"/>
      <c r="I3" s="679"/>
      <c r="J3" s="679"/>
      <c r="K3" s="45"/>
      <c r="L3" s="45"/>
    </row>
    <row r="4" spans="1:12" ht="12.75">
      <c r="A4" s="48"/>
      <c r="B4" s="611"/>
      <c r="C4" s="612"/>
      <c r="D4" s="612"/>
      <c r="E4" s="612"/>
      <c r="F4" s="612"/>
      <c r="G4" s="612"/>
      <c r="H4" s="612"/>
      <c r="I4" s="612"/>
    </row>
    <row r="5" spans="1:12" s="2" customFormat="1" ht="11.25">
      <c r="A5" s="613"/>
      <c r="B5" s="614" t="s">
        <v>33</v>
      </c>
      <c r="C5" s="932" t="s">
        <v>176</v>
      </c>
      <c r="D5" s="932"/>
      <c r="E5" s="932"/>
      <c r="F5" s="932"/>
      <c r="G5" s="932"/>
      <c r="H5" s="932"/>
      <c r="I5" s="932"/>
      <c r="K5" s="45"/>
      <c r="L5" s="45"/>
    </row>
    <row r="6" spans="1:12" s="2" customFormat="1" ht="12.75">
      <c r="A6" s="18"/>
      <c r="B6" s="614" t="s">
        <v>47</v>
      </c>
      <c r="C6" s="942" t="str">
        <f>IFERROR(VLOOKUP(C5,[3]DESPLEGABLES!A1:B198,2,FALSE),"")</f>
        <v>UNIDAD ADMINISTRATIVA ESPECIAL COMISION DE REGULACION DE COMUNICACIONES</v>
      </c>
      <c r="D6" s="942"/>
      <c r="E6" s="942"/>
      <c r="F6" s="942"/>
      <c r="G6" s="942"/>
      <c r="H6" s="942"/>
      <c r="I6" s="942"/>
      <c r="J6" s="52"/>
      <c r="K6" s="45"/>
      <c r="L6" s="45"/>
    </row>
    <row r="7" spans="1:12" ht="12.75">
      <c r="A7" s="48"/>
      <c r="B7" s="615"/>
    </row>
    <row r="8" spans="1:12" ht="12.75">
      <c r="A8" s="48"/>
      <c r="B8" s="943" t="s">
        <v>895</v>
      </c>
      <c r="C8" s="944"/>
      <c r="D8" s="944"/>
      <c r="E8" s="945"/>
      <c r="F8" s="616"/>
      <c r="G8" s="616"/>
      <c r="H8" s="617">
        <v>2022</v>
      </c>
    </row>
    <row r="9" spans="1:12" ht="16.5" thickBot="1">
      <c r="A9" s="48"/>
      <c r="B9" s="56"/>
    </row>
    <row r="10" spans="1:12" ht="13.5" customHeight="1" thickTop="1">
      <c r="A10" s="618"/>
      <c r="B10" s="936" t="s">
        <v>896</v>
      </c>
      <c r="C10" s="923" t="s">
        <v>766</v>
      </c>
      <c r="D10" s="923" t="s">
        <v>897</v>
      </c>
      <c r="E10" s="939" t="s">
        <v>898</v>
      </c>
      <c r="F10" s="940"/>
      <c r="G10" s="941"/>
      <c r="H10" s="923" t="s">
        <v>899</v>
      </c>
      <c r="I10" s="923" t="s">
        <v>900</v>
      </c>
    </row>
    <row r="11" spans="1:12" ht="15" customHeight="1">
      <c r="A11" s="618"/>
      <c r="B11" s="912"/>
      <c r="C11" s="906"/>
      <c r="D11" s="906"/>
      <c r="E11" s="905" t="s">
        <v>901</v>
      </c>
      <c r="F11" s="908" t="s">
        <v>902</v>
      </c>
      <c r="G11" s="909"/>
      <c r="H11" s="906"/>
      <c r="I11" s="906"/>
    </row>
    <row r="12" spans="1:12" ht="15.75" customHeight="1" thickBot="1">
      <c r="A12" s="618"/>
      <c r="B12" s="937"/>
      <c r="C12" s="938"/>
      <c r="D12" s="938"/>
      <c r="E12" s="938"/>
      <c r="F12" s="619" t="s">
        <v>903</v>
      </c>
      <c r="G12" s="619" t="s">
        <v>904</v>
      </c>
      <c r="H12" s="938"/>
      <c r="I12" s="938"/>
    </row>
    <row r="13" spans="1:12" ht="15.75" customHeight="1" thickTop="1" thickBot="1">
      <c r="A13" s="618"/>
      <c r="B13" s="620"/>
      <c r="C13" s="619"/>
      <c r="D13" s="619">
        <v>1</v>
      </c>
      <c r="E13" s="619">
        <v>2</v>
      </c>
      <c r="F13" s="619">
        <v>3</v>
      </c>
      <c r="G13" s="619">
        <v>4</v>
      </c>
      <c r="H13" s="621" t="s">
        <v>905</v>
      </c>
      <c r="I13" s="619" t="s">
        <v>906</v>
      </c>
    </row>
    <row r="14" spans="1:12" ht="14.25" thickTop="1" thickBot="1">
      <c r="A14" s="618"/>
      <c r="B14" s="622" t="s">
        <v>907</v>
      </c>
      <c r="C14" s="623"/>
      <c r="D14" s="560"/>
      <c r="E14" s="560"/>
      <c r="F14" s="560"/>
      <c r="G14" s="560"/>
      <c r="H14" s="624"/>
      <c r="I14" s="623"/>
    </row>
    <row r="15" spans="1:12" ht="13.5" thickTop="1">
      <c r="A15" s="618"/>
      <c r="B15" s="625" t="s">
        <v>819</v>
      </c>
      <c r="C15" s="626"/>
      <c r="D15" s="627">
        <f>+D16</f>
        <v>7</v>
      </c>
      <c r="E15" s="627">
        <f>+E16</f>
        <v>7</v>
      </c>
      <c r="F15" s="627">
        <f>+F16</f>
        <v>0</v>
      </c>
      <c r="G15" s="627">
        <f>+G16</f>
        <v>0</v>
      </c>
      <c r="H15" s="628">
        <f>F15+E15+G15</f>
        <v>7</v>
      </c>
      <c r="I15" s="628">
        <f>D15-H15</f>
        <v>0</v>
      </c>
    </row>
    <row r="16" spans="1:12" ht="12.75">
      <c r="A16" s="618"/>
      <c r="B16" s="629" t="s">
        <v>908</v>
      </c>
      <c r="C16" s="630" t="s">
        <v>909</v>
      </c>
      <c r="D16" s="631">
        <v>7</v>
      </c>
      <c r="E16" s="631">
        <v>7</v>
      </c>
      <c r="F16" s="631"/>
      <c r="G16" s="631"/>
      <c r="H16" s="632">
        <f t="shared" ref="H16:H46" si="0">F16+E16+G16</f>
        <v>7</v>
      </c>
      <c r="I16" s="632">
        <f t="shared" ref="I16:I46" si="1">D16-H16</f>
        <v>0</v>
      </c>
    </row>
    <row r="17" spans="1:9" ht="12.75">
      <c r="A17" s="618"/>
      <c r="B17" s="633" t="s">
        <v>822</v>
      </c>
      <c r="C17" s="634"/>
      <c r="D17" s="627">
        <f>SUM(D18:D25)</f>
        <v>39</v>
      </c>
      <c r="E17" s="627">
        <f>SUM(E18:E25)</f>
        <v>38</v>
      </c>
      <c r="F17" s="627">
        <f>SUM(F18:F25)</f>
        <v>0</v>
      </c>
      <c r="G17" s="627">
        <f>SUM(G18:G25)</f>
        <v>0</v>
      </c>
      <c r="H17" s="628">
        <f t="shared" si="0"/>
        <v>38</v>
      </c>
      <c r="I17" s="628">
        <f t="shared" si="1"/>
        <v>1</v>
      </c>
    </row>
    <row r="18" spans="1:9" ht="12.75">
      <c r="A18" s="618"/>
      <c r="B18" s="629" t="s">
        <v>910</v>
      </c>
      <c r="C18" s="630" t="s">
        <v>824</v>
      </c>
      <c r="D18" s="631">
        <v>1</v>
      </c>
      <c r="E18" s="631">
        <v>1</v>
      </c>
      <c r="F18" s="631"/>
      <c r="G18" s="631"/>
      <c r="H18" s="632">
        <f t="shared" si="0"/>
        <v>1</v>
      </c>
      <c r="I18" s="632">
        <f t="shared" si="1"/>
        <v>0</v>
      </c>
    </row>
    <row r="19" spans="1:9" ht="12.75">
      <c r="A19" s="618"/>
      <c r="B19" s="629" t="s">
        <v>911</v>
      </c>
      <c r="C19" s="630" t="s">
        <v>826</v>
      </c>
      <c r="D19" s="631">
        <v>9</v>
      </c>
      <c r="E19" s="631">
        <v>9</v>
      </c>
      <c r="F19" s="631"/>
      <c r="G19" s="631"/>
      <c r="H19" s="632">
        <f t="shared" si="0"/>
        <v>9</v>
      </c>
      <c r="I19" s="632">
        <f t="shared" si="1"/>
        <v>0</v>
      </c>
    </row>
    <row r="20" spans="1:9" ht="12.75">
      <c r="A20" s="618"/>
      <c r="B20" s="629" t="s">
        <v>912</v>
      </c>
      <c r="C20" s="630" t="s">
        <v>829</v>
      </c>
      <c r="D20" s="631">
        <v>7</v>
      </c>
      <c r="E20" s="631">
        <v>7</v>
      </c>
      <c r="F20" s="631"/>
      <c r="G20" s="631"/>
      <c r="H20" s="632">
        <f t="shared" si="0"/>
        <v>7</v>
      </c>
      <c r="I20" s="632">
        <f t="shared" si="1"/>
        <v>0</v>
      </c>
    </row>
    <row r="21" spans="1:9" ht="12.75">
      <c r="A21" s="618"/>
      <c r="B21" s="629" t="s">
        <v>913</v>
      </c>
      <c r="C21" s="630" t="s">
        <v>832</v>
      </c>
      <c r="D21" s="631">
        <v>7</v>
      </c>
      <c r="E21" s="631">
        <v>6</v>
      </c>
      <c r="F21" s="631"/>
      <c r="G21" s="631"/>
      <c r="H21" s="632">
        <f t="shared" si="0"/>
        <v>6</v>
      </c>
      <c r="I21" s="632">
        <f t="shared" si="1"/>
        <v>1</v>
      </c>
    </row>
    <row r="22" spans="1:9" ht="12.75">
      <c r="A22" s="618"/>
      <c r="B22" s="629" t="s">
        <v>914</v>
      </c>
      <c r="C22" s="630" t="s">
        <v>835</v>
      </c>
      <c r="D22" s="631">
        <v>5</v>
      </c>
      <c r="E22" s="631">
        <v>5</v>
      </c>
      <c r="F22" s="631"/>
      <c r="G22" s="631"/>
      <c r="H22" s="632">
        <f t="shared" si="0"/>
        <v>5</v>
      </c>
      <c r="I22" s="632">
        <f t="shared" si="1"/>
        <v>0</v>
      </c>
    </row>
    <row r="23" spans="1:9" ht="12.75">
      <c r="A23" s="618"/>
      <c r="B23" s="629" t="s">
        <v>915</v>
      </c>
      <c r="C23" s="630" t="s">
        <v>838</v>
      </c>
      <c r="D23" s="631">
        <v>2</v>
      </c>
      <c r="E23" s="631">
        <v>2</v>
      </c>
      <c r="F23" s="631"/>
      <c r="G23" s="631"/>
      <c r="H23" s="632">
        <f t="shared" si="0"/>
        <v>2</v>
      </c>
      <c r="I23" s="632">
        <f t="shared" si="1"/>
        <v>0</v>
      </c>
    </row>
    <row r="24" spans="1:9" ht="12.75">
      <c r="A24" s="618"/>
      <c r="B24" s="629" t="s">
        <v>916</v>
      </c>
      <c r="C24" s="630" t="s">
        <v>841</v>
      </c>
      <c r="D24" s="631">
        <v>6</v>
      </c>
      <c r="E24" s="631">
        <v>6</v>
      </c>
      <c r="F24" s="631"/>
      <c r="G24" s="631"/>
      <c r="H24" s="632">
        <f t="shared" si="0"/>
        <v>6</v>
      </c>
      <c r="I24" s="632">
        <f t="shared" si="1"/>
        <v>0</v>
      </c>
    </row>
    <row r="25" spans="1:9" ht="12.75">
      <c r="A25" s="618"/>
      <c r="B25" s="629" t="s">
        <v>917</v>
      </c>
      <c r="C25" s="630" t="s">
        <v>844</v>
      </c>
      <c r="D25" s="631">
        <v>2</v>
      </c>
      <c r="E25" s="631">
        <v>2</v>
      </c>
      <c r="F25" s="631"/>
      <c r="G25" s="631"/>
      <c r="H25" s="632">
        <f t="shared" si="0"/>
        <v>2</v>
      </c>
      <c r="I25" s="632">
        <f t="shared" si="1"/>
        <v>0</v>
      </c>
    </row>
    <row r="26" spans="1:9" ht="12.75">
      <c r="A26" s="618"/>
      <c r="B26" s="633" t="s">
        <v>847</v>
      </c>
      <c r="C26" s="634"/>
      <c r="D26" s="627">
        <f>SUM(D27:D40)</f>
        <v>55</v>
      </c>
      <c r="E26" s="627">
        <f>SUM(E27:E40)</f>
        <v>0</v>
      </c>
      <c r="F26" s="627">
        <f>SUM(F27:F40)</f>
        <v>1</v>
      </c>
      <c r="G26" s="627">
        <f>SUM(G27:G40)</f>
        <v>49</v>
      </c>
      <c r="H26" s="628">
        <f t="shared" si="0"/>
        <v>50</v>
      </c>
      <c r="I26" s="628">
        <f t="shared" si="1"/>
        <v>5</v>
      </c>
    </row>
    <row r="27" spans="1:9" ht="12.75">
      <c r="A27" s="618"/>
      <c r="B27" s="629" t="s">
        <v>918</v>
      </c>
      <c r="C27" s="630" t="s">
        <v>849</v>
      </c>
      <c r="D27" s="631">
        <v>3</v>
      </c>
      <c r="E27" s="631"/>
      <c r="F27" s="631"/>
      <c r="G27" s="631">
        <v>3</v>
      </c>
      <c r="H27" s="632">
        <f t="shared" si="0"/>
        <v>3</v>
      </c>
      <c r="I27" s="632">
        <f t="shared" si="1"/>
        <v>0</v>
      </c>
    </row>
    <row r="28" spans="1:9" ht="12.75">
      <c r="A28" s="618"/>
      <c r="B28" s="629" t="s">
        <v>918</v>
      </c>
      <c r="C28" s="630" t="s">
        <v>850</v>
      </c>
      <c r="D28" s="631">
        <v>3</v>
      </c>
      <c r="E28" s="631"/>
      <c r="F28" s="631"/>
      <c r="G28" s="631">
        <v>3</v>
      </c>
      <c r="H28" s="632">
        <f t="shared" si="0"/>
        <v>3</v>
      </c>
      <c r="I28" s="632">
        <f t="shared" si="1"/>
        <v>0</v>
      </c>
    </row>
    <row r="29" spans="1:9" ht="12.75">
      <c r="A29" s="618"/>
      <c r="B29" s="629" t="s">
        <v>918</v>
      </c>
      <c r="C29" s="630" t="s">
        <v>851</v>
      </c>
      <c r="D29" s="631">
        <v>10</v>
      </c>
      <c r="E29" s="631"/>
      <c r="F29" s="631">
        <v>1</v>
      </c>
      <c r="G29" s="631">
        <v>9</v>
      </c>
      <c r="H29" s="632">
        <f t="shared" si="0"/>
        <v>10</v>
      </c>
      <c r="I29" s="632">
        <f t="shared" si="1"/>
        <v>0</v>
      </c>
    </row>
    <row r="30" spans="1:9" ht="12.75">
      <c r="A30" s="618"/>
      <c r="B30" s="629" t="s">
        <v>918</v>
      </c>
      <c r="C30" s="630" t="s">
        <v>852</v>
      </c>
      <c r="D30" s="631">
        <v>9</v>
      </c>
      <c r="E30" s="631"/>
      <c r="F30" s="631"/>
      <c r="G30" s="631">
        <v>9</v>
      </c>
      <c r="H30" s="632">
        <f t="shared" si="0"/>
        <v>9</v>
      </c>
      <c r="I30" s="632">
        <f t="shared" si="1"/>
        <v>0</v>
      </c>
    </row>
    <row r="31" spans="1:9" ht="12.75">
      <c r="A31" s="618"/>
      <c r="B31" s="629" t="s">
        <v>918</v>
      </c>
      <c r="C31" s="630" t="s">
        <v>853</v>
      </c>
      <c r="D31" s="631">
        <v>6</v>
      </c>
      <c r="E31" s="631"/>
      <c r="F31" s="631"/>
      <c r="G31" s="631">
        <v>4</v>
      </c>
      <c r="H31" s="632">
        <f t="shared" si="0"/>
        <v>4</v>
      </c>
      <c r="I31" s="632">
        <f t="shared" si="1"/>
        <v>2</v>
      </c>
    </row>
    <row r="32" spans="1:9" ht="12.75">
      <c r="A32" s="618"/>
      <c r="B32" s="629" t="s">
        <v>918</v>
      </c>
      <c r="C32" s="630" t="s">
        <v>854</v>
      </c>
      <c r="D32" s="631">
        <v>2</v>
      </c>
      <c r="E32" s="631"/>
      <c r="F32" s="631"/>
      <c r="G32" s="631">
        <v>2</v>
      </c>
      <c r="H32" s="632">
        <f t="shared" si="0"/>
        <v>2</v>
      </c>
      <c r="I32" s="632">
        <f t="shared" si="1"/>
        <v>0</v>
      </c>
    </row>
    <row r="33" spans="1:9" ht="12.75">
      <c r="A33" s="618"/>
      <c r="B33" s="629" t="s">
        <v>918</v>
      </c>
      <c r="C33" s="630" t="s">
        <v>855</v>
      </c>
      <c r="D33" s="631">
        <v>3</v>
      </c>
      <c r="E33" s="631"/>
      <c r="F33" s="631"/>
      <c r="G33" s="631">
        <v>3</v>
      </c>
      <c r="H33" s="632">
        <f t="shared" si="0"/>
        <v>3</v>
      </c>
      <c r="I33" s="632">
        <f t="shared" si="1"/>
        <v>0</v>
      </c>
    </row>
    <row r="34" spans="1:9" ht="12.75">
      <c r="A34" s="618"/>
      <c r="B34" s="629" t="s">
        <v>918</v>
      </c>
      <c r="C34" s="630" t="s">
        <v>856</v>
      </c>
      <c r="D34" s="631">
        <v>1</v>
      </c>
      <c r="E34" s="631"/>
      <c r="F34" s="631"/>
      <c r="G34" s="631">
        <v>1</v>
      </c>
      <c r="H34" s="632">
        <f t="shared" si="0"/>
        <v>1</v>
      </c>
      <c r="I34" s="632">
        <f t="shared" si="1"/>
        <v>0</v>
      </c>
    </row>
    <row r="35" spans="1:9" ht="12.75">
      <c r="A35" s="618"/>
      <c r="B35" s="629" t="s">
        <v>919</v>
      </c>
      <c r="C35" s="630" t="s">
        <v>858</v>
      </c>
      <c r="D35" s="631">
        <v>9</v>
      </c>
      <c r="E35" s="631"/>
      <c r="F35" s="631"/>
      <c r="G35" s="631">
        <v>6</v>
      </c>
      <c r="H35" s="632">
        <f t="shared" si="0"/>
        <v>6</v>
      </c>
      <c r="I35" s="632">
        <f t="shared" si="1"/>
        <v>3</v>
      </c>
    </row>
    <row r="36" spans="1:9" ht="12.75">
      <c r="A36" s="618"/>
      <c r="B36" s="629" t="s">
        <v>919</v>
      </c>
      <c r="C36" s="630" t="s">
        <v>859</v>
      </c>
      <c r="D36" s="631">
        <v>2</v>
      </c>
      <c r="E36" s="631"/>
      <c r="F36" s="631"/>
      <c r="G36" s="631">
        <v>2</v>
      </c>
      <c r="H36" s="632">
        <f t="shared" si="0"/>
        <v>2</v>
      </c>
      <c r="I36" s="632">
        <f t="shared" si="1"/>
        <v>0</v>
      </c>
    </row>
    <row r="37" spans="1:9" ht="12.75">
      <c r="A37" s="618"/>
      <c r="B37" s="629" t="s">
        <v>920</v>
      </c>
      <c r="C37" s="630" t="s">
        <v>860</v>
      </c>
      <c r="D37" s="631">
        <v>1</v>
      </c>
      <c r="E37" s="631"/>
      <c r="F37" s="631"/>
      <c r="G37" s="631">
        <v>1</v>
      </c>
      <c r="H37" s="632">
        <f t="shared" si="0"/>
        <v>1</v>
      </c>
      <c r="I37" s="632">
        <f t="shared" si="1"/>
        <v>0</v>
      </c>
    </row>
    <row r="38" spans="1:9" ht="12.75">
      <c r="A38" s="618"/>
      <c r="B38" s="629" t="s">
        <v>920</v>
      </c>
      <c r="C38" s="630" t="s">
        <v>861</v>
      </c>
      <c r="D38" s="631">
        <v>1</v>
      </c>
      <c r="E38" s="631"/>
      <c r="F38" s="631"/>
      <c r="G38" s="631">
        <v>1</v>
      </c>
      <c r="H38" s="632">
        <f t="shared" si="0"/>
        <v>1</v>
      </c>
      <c r="I38" s="632">
        <f t="shared" si="1"/>
        <v>0</v>
      </c>
    </row>
    <row r="39" spans="1:9" ht="12.75">
      <c r="A39" s="618"/>
      <c r="B39" s="629" t="s">
        <v>920</v>
      </c>
      <c r="C39" s="630" t="s">
        <v>862</v>
      </c>
      <c r="D39" s="631">
        <v>4</v>
      </c>
      <c r="E39" s="631"/>
      <c r="F39" s="631"/>
      <c r="G39" s="631">
        <v>4</v>
      </c>
      <c r="H39" s="632">
        <f t="shared" si="0"/>
        <v>4</v>
      </c>
      <c r="I39" s="632">
        <f t="shared" si="1"/>
        <v>0</v>
      </c>
    </row>
    <row r="40" spans="1:9" ht="12.75">
      <c r="A40" s="618"/>
      <c r="B40" s="629" t="s">
        <v>920</v>
      </c>
      <c r="C40" s="630" t="s">
        <v>863</v>
      </c>
      <c r="D40" s="631">
        <v>1</v>
      </c>
      <c r="E40" s="631"/>
      <c r="F40" s="631"/>
      <c r="G40" s="631">
        <v>1</v>
      </c>
      <c r="H40" s="632">
        <f t="shared" si="0"/>
        <v>1</v>
      </c>
      <c r="I40" s="632">
        <f t="shared" si="1"/>
        <v>0</v>
      </c>
    </row>
    <row r="41" spans="1:9" ht="12.75">
      <c r="A41" s="618"/>
      <c r="B41" s="633" t="s">
        <v>921</v>
      </c>
      <c r="C41" s="634"/>
      <c r="D41" s="627">
        <f>+D42</f>
        <v>4</v>
      </c>
      <c r="E41" s="627">
        <f>+E42</f>
        <v>0</v>
      </c>
      <c r="F41" s="627">
        <f>+F42</f>
        <v>2</v>
      </c>
      <c r="G41" s="627">
        <f>+G42</f>
        <v>2</v>
      </c>
      <c r="H41" s="628">
        <f t="shared" si="0"/>
        <v>4</v>
      </c>
      <c r="I41" s="628">
        <f t="shared" si="1"/>
        <v>0</v>
      </c>
    </row>
    <row r="42" spans="1:9" ht="12.75">
      <c r="A42" s="618"/>
      <c r="B42" s="629" t="s">
        <v>922</v>
      </c>
      <c r="C42" s="630" t="s">
        <v>866</v>
      </c>
      <c r="D42" s="631">
        <v>4</v>
      </c>
      <c r="E42" s="631">
        <v>0</v>
      </c>
      <c r="F42" s="631">
        <v>2</v>
      </c>
      <c r="G42" s="631">
        <v>2</v>
      </c>
      <c r="H42" s="632">
        <f t="shared" si="0"/>
        <v>4</v>
      </c>
      <c r="I42" s="632">
        <f t="shared" si="1"/>
        <v>0</v>
      </c>
    </row>
    <row r="43" spans="1:9" ht="12.75">
      <c r="A43" s="618"/>
      <c r="B43" s="633" t="s">
        <v>867</v>
      </c>
      <c r="C43" s="634"/>
      <c r="D43" s="627">
        <f>+D44+D45</f>
        <v>12</v>
      </c>
      <c r="E43" s="627">
        <f>+E44+E45</f>
        <v>6</v>
      </c>
      <c r="F43" s="627">
        <f>+F44+F45</f>
        <v>2</v>
      </c>
      <c r="G43" s="627">
        <f>+G44+G45</f>
        <v>4</v>
      </c>
      <c r="H43" s="628">
        <f t="shared" si="0"/>
        <v>12</v>
      </c>
      <c r="I43" s="628">
        <f t="shared" si="1"/>
        <v>0</v>
      </c>
    </row>
    <row r="44" spans="1:9" ht="12.75">
      <c r="A44" s="618"/>
      <c r="B44" s="629" t="s">
        <v>923</v>
      </c>
      <c r="C44" s="630" t="s">
        <v>869</v>
      </c>
      <c r="D44" s="631">
        <v>4</v>
      </c>
      <c r="E44" s="632">
        <v>2</v>
      </c>
      <c r="F44" s="632">
        <v>1</v>
      </c>
      <c r="G44" s="632">
        <v>1</v>
      </c>
      <c r="H44" s="632">
        <f t="shared" si="0"/>
        <v>4</v>
      </c>
      <c r="I44" s="632">
        <f t="shared" si="1"/>
        <v>0</v>
      </c>
    </row>
    <row r="45" spans="1:9" ht="12.75">
      <c r="A45" s="618"/>
      <c r="B45" s="629" t="s">
        <v>924</v>
      </c>
      <c r="C45" s="630" t="s">
        <v>871</v>
      </c>
      <c r="D45" s="631">
        <v>8</v>
      </c>
      <c r="E45" s="631">
        <v>4</v>
      </c>
      <c r="F45" s="631">
        <v>1</v>
      </c>
      <c r="G45" s="631">
        <v>3</v>
      </c>
      <c r="H45" s="632">
        <f t="shared" si="0"/>
        <v>8</v>
      </c>
      <c r="I45" s="632">
        <f t="shared" si="1"/>
        <v>0</v>
      </c>
    </row>
    <row r="46" spans="1:9" ht="13.5" thickBot="1">
      <c r="A46" s="618"/>
      <c r="B46" s="635"/>
      <c r="C46" s="635"/>
      <c r="D46" s="635"/>
      <c r="E46" s="635"/>
      <c r="F46" s="635"/>
      <c r="G46" s="635"/>
      <c r="H46" s="635">
        <f t="shared" si="0"/>
        <v>0</v>
      </c>
      <c r="I46" s="635">
        <f t="shared" si="1"/>
        <v>0</v>
      </c>
    </row>
    <row r="47" spans="1:9" ht="14.25" thickTop="1" thickBot="1">
      <c r="A47" s="618"/>
      <c r="B47" s="636" t="s">
        <v>925</v>
      </c>
      <c r="C47" s="637"/>
      <c r="D47" s="638">
        <f t="shared" ref="D47:I47" si="2">+D15+D17+D26+D41+D43</f>
        <v>117</v>
      </c>
      <c r="E47" s="638">
        <f t="shared" si="2"/>
        <v>51</v>
      </c>
      <c r="F47" s="638">
        <f t="shared" si="2"/>
        <v>5</v>
      </c>
      <c r="G47" s="638">
        <f t="shared" si="2"/>
        <v>55</v>
      </c>
      <c r="H47" s="638">
        <f t="shared" si="2"/>
        <v>111</v>
      </c>
      <c r="I47" s="638">
        <f t="shared" si="2"/>
        <v>6</v>
      </c>
    </row>
    <row r="48" spans="1:9" ht="14.25" hidden="1" thickTop="1" thickBot="1">
      <c r="A48" s="618"/>
      <c r="B48" s="622" t="s">
        <v>926</v>
      </c>
      <c r="C48" s="623"/>
      <c r="D48" s="560"/>
      <c r="E48" s="560"/>
      <c r="F48" s="560"/>
      <c r="G48" s="560"/>
      <c r="H48" s="624"/>
      <c r="I48" s="623"/>
    </row>
    <row r="49" spans="1:10" ht="14.25" hidden="1" thickTop="1" thickBot="1">
      <c r="A49" s="618"/>
      <c r="B49" s="54"/>
      <c r="C49" s="54"/>
      <c r="D49" s="54"/>
      <c r="E49" s="54"/>
      <c r="F49" s="54"/>
      <c r="G49" s="54"/>
      <c r="H49" s="54">
        <f>E49+F49+G49</f>
        <v>0</v>
      </c>
      <c r="I49" s="54">
        <f>D49-H49</f>
        <v>0</v>
      </c>
    </row>
    <row r="50" spans="1:10" ht="14.25" hidden="1" thickTop="1" thickBot="1">
      <c r="A50" s="618"/>
      <c r="B50" s="54"/>
      <c r="C50" s="54"/>
      <c r="D50" s="54"/>
      <c r="E50" s="54"/>
      <c r="F50" s="54"/>
      <c r="G50" s="54"/>
      <c r="H50" s="54">
        <f>E50+F50+G50</f>
        <v>0</v>
      </c>
      <c r="I50" s="54">
        <f t="shared" ref="I50:I55" si="3">D50-H50</f>
        <v>0</v>
      </c>
    </row>
    <row r="51" spans="1:10" ht="14.25" hidden="1" thickTop="1" thickBot="1">
      <c r="A51" s="618"/>
      <c r="B51" s="54"/>
      <c r="C51" s="54"/>
      <c r="D51" s="54"/>
      <c r="E51" s="54"/>
      <c r="F51" s="54"/>
      <c r="G51" s="54"/>
      <c r="H51" s="54">
        <f t="shared" ref="H51:H55" si="4">E51+F51+G51</f>
        <v>0</v>
      </c>
      <c r="I51" s="54">
        <f t="shared" si="3"/>
        <v>0</v>
      </c>
    </row>
    <row r="52" spans="1:10" ht="14.25" hidden="1" thickTop="1" thickBot="1">
      <c r="A52" s="618"/>
      <c r="B52" s="54"/>
      <c r="C52" s="54"/>
      <c r="D52" s="54"/>
      <c r="E52" s="54"/>
      <c r="F52" s="54"/>
      <c r="G52" s="54"/>
      <c r="H52" s="54">
        <f t="shared" si="4"/>
        <v>0</v>
      </c>
      <c r="I52" s="54">
        <f t="shared" si="3"/>
        <v>0</v>
      </c>
    </row>
    <row r="53" spans="1:10" ht="14.25" hidden="1" thickTop="1" thickBot="1">
      <c r="A53" s="618"/>
      <c r="B53" s="54"/>
      <c r="C53" s="54"/>
      <c r="D53" s="54"/>
      <c r="E53" s="54"/>
      <c r="F53" s="54"/>
      <c r="G53" s="54"/>
      <c r="H53" s="54">
        <f t="shared" si="4"/>
        <v>0</v>
      </c>
      <c r="I53" s="54">
        <f t="shared" si="3"/>
        <v>0</v>
      </c>
    </row>
    <row r="54" spans="1:10" ht="14.25" hidden="1" thickTop="1" thickBot="1">
      <c r="A54" s="618"/>
      <c r="B54" s="54"/>
      <c r="C54" s="54"/>
      <c r="D54" s="54"/>
      <c r="E54" s="54"/>
      <c r="F54" s="54"/>
      <c r="G54" s="54"/>
      <c r="H54" s="54">
        <f t="shared" si="4"/>
        <v>0</v>
      </c>
      <c r="I54" s="54">
        <f>D54-H54</f>
        <v>0</v>
      </c>
    </row>
    <row r="55" spans="1:10" ht="14.25" hidden="1" thickTop="1" thickBot="1">
      <c r="A55" s="618"/>
      <c r="B55" s="54"/>
      <c r="C55" s="54"/>
      <c r="D55" s="54"/>
      <c r="E55" s="54"/>
      <c r="F55" s="54"/>
      <c r="G55" s="54"/>
      <c r="H55" s="54">
        <f t="shared" si="4"/>
        <v>0</v>
      </c>
      <c r="I55" s="54">
        <f t="shared" si="3"/>
        <v>0</v>
      </c>
    </row>
    <row r="56" spans="1:10" ht="14.25" hidden="1" thickTop="1" thickBot="1">
      <c r="A56" s="618"/>
      <c r="B56" s="636" t="s">
        <v>927</v>
      </c>
      <c r="C56" s="637"/>
      <c r="D56" s="638">
        <f>SUM(D49:D55)</f>
        <v>0</v>
      </c>
      <c r="E56" s="638">
        <f t="shared" ref="E56:G56" si="5">SUM(E49:E55)</f>
        <v>0</v>
      </c>
      <c r="F56" s="638">
        <f t="shared" si="5"/>
        <v>0</v>
      </c>
      <c r="G56" s="638">
        <f t="shared" si="5"/>
        <v>0</v>
      </c>
      <c r="H56" s="639">
        <f>SUM(H49:H55)</f>
        <v>0</v>
      </c>
      <c r="I56" s="640">
        <f>SUM(I49:I55)</f>
        <v>0</v>
      </c>
    </row>
    <row r="57" spans="1:10" ht="14.25" thickTop="1" thickBot="1">
      <c r="A57" s="618"/>
      <c r="B57" s="641" t="s">
        <v>928</v>
      </c>
      <c r="C57" s="642"/>
      <c r="D57" s="643">
        <f>D47+D56</f>
        <v>117</v>
      </c>
      <c r="E57" s="643">
        <f>E47+E56</f>
        <v>51</v>
      </c>
      <c r="F57" s="643">
        <f t="shared" ref="F57:G57" si="6">F47+F56</f>
        <v>5</v>
      </c>
      <c r="G57" s="643">
        <f t="shared" si="6"/>
        <v>55</v>
      </c>
      <c r="H57" s="643">
        <f>H47+H56</f>
        <v>111</v>
      </c>
      <c r="I57" s="643">
        <f>I47+I56</f>
        <v>6</v>
      </c>
      <c r="J57" s="55"/>
    </row>
    <row r="58" spans="1:10" ht="13.5" thickTop="1">
      <c r="A58" s="48"/>
    </row>
    <row r="59" spans="1:10" ht="12.75">
      <c r="A59" s="48"/>
    </row>
    <row r="60" spans="1:10" ht="12.75">
      <c r="A60" s="48"/>
    </row>
    <row r="61" spans="1:10" ht="12.75">
      <c r="A61" s="48"/>
      <c r="B61" s="644" t="s">
        <v>929</v>
      </c>
      <c r="H61" s="934"/>
      <c r="I61" s="934"/>
    </row>
    <row r="62" spans="1:10" ht="12.75">
      <c r="A62" s="48"/>
      <c r="B62" s="645" t="s">
        <v>930</v>
      </c>
      <c r="H62" s="935" t="s">
        <v>931</v>
      </c>
      <c r="I62" s="935"/>
    </row>
    <row r="63" spans="1:10" ht="12.75">
      <c r="A63" s="48"/>
    </row>
    <row r="64" spans="1:10" ht="12.75">
      <c r="A64" s="48"/>
    </row>
    <row r="65" ht="12.75"/>
    <row r="66" ht="12.75"/>
    <row r="67" ht="12.75" customHeight="1"/>
    <row r="68" ht="12.75" customHeight="1"/>
    <row r="69" ht="12.75" customHeight="1"/>
  </sheetData>
  <sheetProtection insertRows="0" selectLockedCells="1"/>
  <mergeCells count="16">
    <mergeCell ref="B8:E8"/>
    <mergeCell ref="A1:J1"/>
    <mergeCell ref="A2:J2"/>
    <mergeCell ref="A3:J3"/>
    <mergeCell ref="C5:I5"/>
    <mergeCell ref="C6:I6"/>
    <mergeCell ref="H61:I61"/>
    <mergeCell ref="H62:I62"/>
    <mergeCell ref="B10:B12"/>
    <mergeCell ref="C10:C12"/>
    <mergeCell ref="D10:D12"/>
    <mergeCell ref="E10:G10"/>
    <mergeCell ref="H10:H12"/>
    <mergeCell ref="I10:I12"/>
    <mergeCell ref="E11:E12"/>
    <mergeCell ref="F11:G11"/>
  </mergeCells>
  <printOptions horizontalCentered="1" verticalCentered="1" gridLinesSet="0"/>
  <pageMargins left="0.75" right="0.75" top="1" bottom="1" header="0.51181102362204722" footer="0.51181102362204722"/>
  <pageSetup scale="92"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F1.1- Ingresos E.P</vt:lpstr>
      <vt:lpstr>F1.1A - Cálculo I-E.P</vt:lpstr>
      <vt:lpstr>F2- Gasto</vt:lpstr>
      <vt:lpstr>F3-Clas. Económ</vt:lpstr>
      <vt:lpstr>F4- Planta</vt:lpstr>
      <vt:lpstr>F4A - Nómina</vt:lpstr>
      <vt:lpstr>'F4- Planta'!Área_de_impresión</vt:lpstr>
      <vt:lpstr>'F4- Planta'!Títulos_a_imprimir</vt:lpstr>
    </vt:vector>
  </TitlesOfParts>
  <Company>Ministerio de Hacienda y Crédito Público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Rosa.Blanco@minhacienda.gov.co</dc:creator>
  <cp:lastModifiedBy>Juan Manuel Velasco</cp:lastModifiedBy>
  <cp:lastPrinted>2018-02-08T19:53:56Z</cp:lastPrinted>
  <dcterms:created xsi:type="dcterms:W3CDTF">2016-02-02T18:51:55Z</dcterms:created>
  <dcterms:modified xsi:type="dcterms:W3CDTF">2021-08-11T17:25:02Z</dcterms:modified>
</cp:coreProperties>
</file>