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updateLinks="always" codeName="ThisWorkbook" autoCompressPictures="0"/>
  <mc:AlternateContent xmlns:mc="http://schemas.openxmlformats.org/markup-compatibility/2006">
    <mc:Choice Requires="x15">
      <x15ac:absPath xmlns:x15ac="http://schemas.microsoft.com/office/spreadsheetml/2010/11/ac" url="d:\Users\juan.velasco\Desktop\"/>
    </mc:Choice>
  </mc:AlternateContent>
  <xr:revisionPtr revIDLastSave="0" documentId="8_{FB8CD51E-143C-4CD2-B399-08BAEF96D078}" xr6:coauthVersionLast="47" xr6:coauthVersionMax="47" xr10:uidLastSave="{00000000-0000-0000-0000-000000000000}"/>
  <bookViews>
    <workbookView xWindow="-120" yWindow="-120" windowWidth="20730" windowHeight="11040" tabRatio="591" xr2:uid="{00000000-000D-0000-FFFF-FFFF00000000}"/>
  </bookViews>
  <sheets>
    <sheet name="F1.1- Ingresos E.P" sheetId="8" r:id="rId1"/>
    <sheet name="F1.1A - Cálculo I-E.P" sheetId="3" r:id="rId2"/>
    <sheet name="DESPLEGABLES" sheetId="2" state="hidden" r:id="rId3"/>
    <sheet name="F2- Gasto" sheetId="7" r:id="rId4"/>
    <sheet name="F3-Clas. Económica" sheetId="16" r:id="rId5"/>
    <sheet name="Form.4 Planta" sheetId="17" r:id="rId6"/>
    <sheet name="F4A - Nómina" sheetId="18" r:id="rId7"/>
  </sheets>
  <externalReferences>
    <externalReference r:id="rId8"/>
    <externalReference r:id="rId9"/>
    <externalReference r:id="rId10"/>
  </externalReferences>
  <definedNames>
    <definedName name="_xlnm._FilterDatabase" localSheetId="2" hidden="1">DESPLEGABLES!$P$1:$Q$31</definedName>
    <definedName name="_xlnm._FilterDatabase" localSheetId="3" hidden="1">'F2- Gasto'!$A$14:$D$514</definedName>
    <definedName name="_ftn1" localSheetId="2">DESPLEGABLES!$Y$79</definedName>
    <definedName name="_ftnref1" localSheetId="2">DESPLEGABLES!$Y$69</definedName>
    <definedName name="activo" localSheetId="4">DESPLEGABLES!#REF!</definedName>
    <definedName name="activo" localSheetId="6">[1]DESPLEGABLES!#REF!</definedName>
    <definedName name="activo" localSheetId="5">#REF!</definedName>
    <definedName name="activo">DESPLEGABLES!#REF!</definedName>
    <definedName name="bien_o_servicio" localSheetId="4">DESPLEGABLES!#REF!</definedName>
    <definedName name="bien_o_servicio" localSheetId="6">[1]DESPLEGABLES!#REF!</definedName>
    <definedName name="bien_o_servicio" localSheetId="5">#REF!</definedName>
    <definedName name="bien_o_servicio">DESPLEGABLES!#REF!</definedName>
    <definedName name="CPC" localSheetId="4">DESPLEGABLES!#REF!</definedName>
    <definedName name="CPC" localSheetId="6">[1]DESPLEGABLES!#REF!</definedName>
    <definedName name="CPC" localSheetId="5">#REF!</definedName>
    <definedName name="CPC">DESPLEGABLES!#REF!</definedName>
    <definedName name="Derechos_administrativos" localSheetId="4">DESPLEGABLES!#REF!</definedName>
    <definedName name="Derechos_administrativos" localSheetId="6">[1]DESPLEGABLES!#REF!</definedName>
    <definedName name="Derechos_administrativos" localSheetId="5">#REF!</definedName>
    <definedName name="Derechos_administrativos">DESPLEGABLES!#REF!</definedName>
    <definedName name="Fondos" localSheetId="4">DESPLEGABLES!#REF!</definedName>
    <definedName name="Fondos" localSheetId="6">[1]DESPLEGABLES!#REF!</definedName>
    <definedName name="Fondos" localSheetId="5">#REF!</definedName>
    <definedName name="Fondos">DESPLEGABLES!#REF!</definedName>
    <definedName name="TIPO_DE_INGRESO" localSheetId="4">DESPLEGABLES!#REF!</definedName>
    <definedName name="TIPO_DE_INGRESO" localSheetId="6">[1]DESPLEGABLES!#REF!</definedName>
    <definedName name="TIPO_DE_INGRESO" localSheetId="5">#REF!</definedName>
    <definedName name="TIPO_DE_INGRESO">DESPLEGABLES!#REF!</definedName>
    <definedName name="TIPO_DE_INGRESO_A_REGISTRAR" localSheetId="4">DESPLEGABLES!#REF!</definedName>
    <definedName name="TIPO_DE_INGRESO_A_REGISTRAR" localSheetId="6">[1]DESPLEGABLES!#REF!</definedName>
    <definedName name="TIPO_DE_INGRESO_A_REGISTRAR" localSheetId="5">#REF!</definedName>
    <definedName name="TIPO_DE_INGRESO_A_REGISTRAR">DESPLEGABLES!#REF!</definedName>
    <definedName name="TIPO_INGRESO" localSheetId="4">DESPLEGABLES!#REF!</definedName>
    <definedName name="TIPO_INGRESO" localSheetId="6">[1]DESPLEGABLES!#REF!</definedName>
    <definedName name="TIPO_INGRESO" localSheetId="5">#REF!</definedName>
    <definedName name="TIPO_INGRESO">DESPLEGABLES!#REF!</definedName>
    <definedName name="Ventas_de_establecimientos_de_mercado" localSheetId="4">DESPLEGABLES!#REF!</definedName>
    <definedName name="Ventas_de_establecimientos_de_mercado" localSheetId="6">[1]DESPLEGABLES!#REF!</definedName>
    <definedName name="Ventas_de_establecimientos_de_mercado" localSheetId="5">#REF!</definedName>
    <definedName name="Ventas_de_establecimientos_de_mercado">DESPLEGABLES!#REF!</definedName>
    <definedName name="Ventas_incidentales_de_establecimiento_no_de_mercado" localSheetId="4">DESPLEGABLES!#REF!</definedName>
    <definedName name="Ventas_incidentales_de_establecimiento_no_de_mercado" localSheetId="6">[1]DESPLEGABLES!#REF!</definedName>
    <definedName name="Ventas_incidentales_de_establecimiento_no_de_mercado" localSheetId="5">#REF!</definedName>
    <definedName name="Ventas_incidentales_de_establecimiento_no_de_mercado">DESPLEGABLES!#REF!</definedName>
    <definedName name="Ventas_incidentales_de_establecimientos_no_de_mercado" localSheetId="4">DESPLEGABLES!#REF!</definedName>
    <definedName name="Ventas_incidentales_de_establecimientos_no_de_mercado" localSheetId="6">[1]DESPLEGABLES!#REF!</definedName>
    <definedName name="Ventas_incidentales_de_establecimientos_no_de_mercado" localSheetId="5">#REF!</definedName>
    <definedName name="Ventas_incidentales_de_establecimientos_no_de_mercado">DESPLEGABLES!#REF!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77" i="17" l="1"/>
  <c r="P80" i="17"/>
  <c r="AR42" i="17"/>
  <c r="G56" i="18"/>
  <c r="F56" i="18"/>
  <c r="E56" i="18"/>
  <c r="D56" i="18"/>
  <c r="H55" i="18"/>
  <c r="I55" i="18" s="1"/>
  <c r="H54" i="18"/>
  <c r="I54" i="18" s="1"/>
  <c r="H53" i="18"/>
  <c r="I53" i="18" s="1"/>
  <c r="H52" i="18"/>
  <c r="I52" i="18" s="1"/>
  <c r="H51" i="18"/>
  <c r="I51" i="18" s="1"/>
  <c r="H50" i="18"/>
  <c r="H56" i="18" s="1"/>
  <c r="H49" i="18"/>
  <c r="I49" i="18" s="1"/>
  <c r="H46" i="18"/>
  <c r="I46" i="18" s="1"/>
  <c r="H45" i="18"/>
  <c r="I45" i="18" s="1"/>
  <c r="H44" i="18"/>
  <c r="I44" i="18" s="1"/>
  <c r="H43" i="18"/>
  <c r="G43" i="18"/>
  <c r="F43" i="18"/>
  <c r="E43" i="18"/>
  <c r="D43" i="18"/>
  <c r="I43" i="18" s="1"/>
  <c r="H42" i="18"/>
  <c r="I42" i="18" s="1"/>
  <c r="H41" i="18"/>
  <c r="G41" i="18"/>
  <c r="F41" i="18"/>
  <c r="E41" i="18"/>
  <c r="D41" i="18"/>
  <c r="I41" i="18" s="1"/>
  <c r="H40" i="18"/>
  <c r="I40" i="18" s="1"/>
  <c r="H39" i="18"/>
  <c r="I39" i="18" s="1"/>
  <c r="H38" i="18"/>
  <c r="I38" i="18" s="1"/>
  <c r="H37" i="18"/>
  <c r="I37" i="18" s="1"/>
  <c r="H36" i="18"/>
  <c r="I36" i="18" s="1"/>
  <c r="H35" i="18"/>
  <c r="I35" i="18" s="1"/>
  <c r="H34" i="18"/>
  <c r="I34" i="18" s="1"/>
  <c r="H33" i="18"/>
  <c r="I33" i="18" s="1"/>
  <c r="H32" i="18"/>
  <c r="I32" i="18" s="1"/>
  <c r="H31" i="18"/>
  <c r="I31" i="18" s="1"/>
  <c r="H30" i="18"/>
  <c r="I30" i="18" s="1"/>
  <c r="H29" i="18"/>
  <c r="I29" i="18" s="1"/>
  <c r="H28" i="18"/>
  <c r="I28" i="18" s="1"/>
  <c r="H27" i="18"/>
  <c r="I27" i="18" s="1"/>
  <c r="G26" i="18"/>
  <c r="F26" i="18"/>
  <c r="H26" i="18" s="1"/>
  <c r="E26" i="18"/>
  <c r="D26" i="18"/>
  <c r="I26" i="18" s="1"/>
  <c r="H25" i="18"/>
  <c r="I25" i="18" s="1"/>
  <c r="H24" i="18"/>
  <c r="I24" i="18" s="1"/>
  <c r="H23" i="18"/>
  <c r="I23" i="18" s="1"/>
  <c r="H22" i="18"/>
  <c r="I22" i="18" s="1"/>
  <c r="H21" i="18"/>
  <c r="I21" i="18" s="1"/>
  <c r="H20" i="18"/>
  <c r="I20" i="18" s="1"/>
  <c r="H19" i="18"/>
  <c r="I19" i="18" s="1"/>
  <c r="H18" i="18"/>
  <c r="I18" i="18" s="1"/>
  <c r="H17" i="18"/>
  <c r="G17" i="18"/>
  <c r="F17" i="18"/>
  <c r="E17" i="18"/>
  <c r="E47" i="18" s="1"/>
  <c r="E57" i="18" s="1"/>
  <c r="D17" i="18"/>
  <c r="I17" i="18" s="1"/>
  <c r="H16" i="18"/>
  <c r="G15" i="18"/>
  <c r="G47" i="18" s="1"/>
  <c r="G57" i="18" s="1"/>
  <c r="F15" i="18"/>
  <c r="F47" i="18" s="1"/>
  <c r="F57" i="18" s="1"/>
  <c r="E15" i="18"/>
  <c r="D15" i="18"/>
  <c r="C6" i="18"/>
  <c r="B5" i="17"/>
  <c r="C15" i="17"/>
  <c r="D15" i="17"/>
  <c r="E15" i="17"/>
  <c r="F15" i="17"/>
  <c r="G15" i="17"/>
  <c r="H15" i="17"/>
  <c r="I15" i="17"/>
  <c r="J15" i="17"/>
  <c r="K15" i="17"/>
  <c r="L15" i="17"/>
  <c r="M15" i="17"/>
  <c r="N15" i="17"/>
  <c r="O15" i="17"/>
  <c r="Q15" i="17"/>
  <c r="R15" i="17"/>
  <c r="S15" i="17"/>
  <c r="T15" i="17"/>
  <c r="U15" i="17"/>
  <c r="W15" i="17"/>
  <c r="X15" i="17"/>
  <c r="Y15" i="17"/>
  <c r="AA15" i="17"/>
  <c r="AB15" i="17"/>
  <c r="AC15" i="17"/>
  <c r="AD15" i="17"/>
  <c r="AG15" i="17"/>
  <c r="AH15" i="17"/>
  <c r="AH62" i="17" s="1"/>
  <c r="AH68" i="17" s="1"/>
  <c r="AI15" i="17"/>
  <c r="AJ15" i="17"/>
  <c r="AK15" i="17"/>
  <c r="AL15" i="17"/>
  <c r="AL62" i="17" s="1"/>
  <c r="AL68" i="17" s="1"/>
  <c r="AM15" i="17"/>
  <c r="AN15" i="17"/>
  <c r="AO15" i="17"/>
  <c r="AP15" i="17"/>
  <c r="AR15" i="17"/>
  <c r="AS15" i="17"/>
  <c r="P16" i="17"/>
  <c r="V16" i="17" s="1"/>
  <c r="U16" i="17"/>
  <c r="Z16" i="17"/>
  <c r="AE16" i="17"/>
  <c r="AQ16" i="17"/>
  <c r="AQ15" i="17" s="1"/>
  <c r="AT16" i="17"/>
  <c r="P17" i="17"/>
  <c r="V17" i="17" s="1"/>
  <c r="AU17" i="17" s="1"/>
  <c r="U17" i="17"/>
  <c r="Z17" i="17"/>
  <c r="Z15" i="17" s="1"/>
  <c r="AE17" i="17"/>
  <c r="AF17" i="17"/>
  <c r="AQ17" i="17"/>
  <c r="AT17" i="17"/>
  <c r="AT15" i="17" s="1"/>
  <c r="C18" i="17"/>
  <c r="D18" i="17"/>
  <c r="E18" i="17"/>
  <c r="F18" i="17"/>
  <c r="F62" i="17" s="1"/>
  <c r="G18" i="17"/>
  <c r="G62" i="17" s="1"/>
  <c r="H18" i="17"/>
  <c r="I18" i="17"/>
  <c r="J18" i="17"/>
  <c r="K18" i="17"/>
  <c r="K62" i="17" s="1"/>
  <c r="L18" i="17"/>
  <c r="M18" i="17"/>
  <c r="N18" i="17"/>
  <c r="O18" i="17"/>
  <c r="Q18" i="17"/>
  <c r="R18" i="17"/>
  <c r="S18" i="17"/>
  <c r="T18" i="17"/>
  <c r="W18" i="17"/>
  <c r="W62" i="17" s="1"/>
  <c r="X18" i="17"/>
  <c r="Y18" i="17"/>
  <c r="AA18" i="17"/>
  <c r="AA62" i="17" s="1"/>
  <c r="AB18" i="17"/>
  <c r="AC18" i="17"/>
  <c r="AD18" i="17"/>
  <c r="AG18" i="17"/>
  <c r="AH18" i="17"/>
  <c r="AI18" i="17"/>
  <c r="AJ18" i="17"/>
  <c r="AK18" i="17"/>
  <c r="AL18" i="17"/>
  <c r="AM18" i="17"/>
  <c r="AN18" i="17"/>
  <c r="AO18" i="17"/>
  <c r="AP18" i="17"/>
  <c r="AR18" i="17"/>
  <c r="AS18" i="17"/>
  <c r="P19" i="17"/>
  <c r="U19" i="17"/>
  <c r="U18" i="17" s="1"/>
  <c r="Z19" i="17"/>
  <c r="Z18" i="17" s="1"/>
  <c r="AE19" i="17"/>
  <c r="AF19" i="17"/>
  <c r="AQ19" i="17"/>
  <c r="AT19" i="17"/>
  <c r="AT18" i="17" s="1"/>
  <c r="P20" i="17"/>
  <c r="V20" i="17" s="1"/>
  <c r="AU20" i="17" s="1"/>
  <c r="U20" i="17"/>
  <c r="Z20" i="17"/>
  <c r="AE20" i="17"/>
  <c r="AE18" i="17" s="1"/>
  <c r="AF20" i="17"/>
  <c r="AQ20" i="17"/>
  <c r="AT20" i="17"/>
  <c r="P21" i="17"/>
  <c r="V21" i="17" s="1"/>
  <c r="AU21" i="17" s="1"/>
  <c r="U21" i="17"/>
  <c r="Z21" i="17"/>
  <c r="AE21" i="17"/>
  <c r="AF21" i="17"/>
  <c r="AQ21" i="17"/>
  <c r="AT21" i="17"/>
  <c r="P22" i="17"/>
  <c r="V22" i="17" s="1"/>
  <c r="U22" i="17"/>
  <c r="Z22" i="17"/>
  <c r="AE22" i="17"/>
  <c r="AQ22" i="17"/>
  <c r="AT22" i="17"/>
  <c r="P23" i="17"/>
  <c r="U23" i="17"/>
  <c r="V23" i="17"/>
  <c r="Z23" i="17"/>
  <c r="AF23" i="17" s="1"/>
  <c r="AE23" i="17"/>
  <c r="AQ23" i="17"/>
  <c r="AQ18" i="17" s="1"/>
  <c r="AT23" i="17"/>
  <c r="P24" i="17"/>
  <c r="V24" i="17" s="1"/>
  <c r="AU24" i="17" s="1"/>
  <c r="U24" i="17"/>
  <c r="Z24" i="17"/>
  <c r="AE24" i="17"/>
  <c r="AF24" i="17" s="1"/>
  <c r="AQ24" i="17"/>
  <c r="AT24" i="17"/>
  <c r="P25" i="17"/>
  <c r="U25" i="17"/>
  <c r="Z25" i="17"/>
  <c r="AF25" i="17" s="1"/>
  <c r="AE25" i="17"/>
  <c r="AQ25" i="17"/>
  <c r="AT25" i="17"/>
  <c r="P26" i="17"/>
  <c r="U26" i="17"/>
  <c r="V26" i="17"/>
  <c r="Z26" i="17"/>
  <c r="AF26" i="17" s="1"/>
  <c r="AU26" i="17" s="1"/>
  <c r="AE26" i="17"/>
  <c r="AQ26" i="17"/>
  <c r="AT26" i="17"/>
  <c r="P27" i="17"/>
  <c r="U27" i="17"/>
  <c r="V27" i="17"/>
  <c r="Z27" i="17"/>
  <c r="AF27" i="17" s="1"/>
  <c r="AE27" i="17"/>
  <c r="AQ27" i="17"/>
  <c r="AT27" i="17"/>
  <c r="P28" i="17"/>
  <c r="U28" i="17"/>
  <c r="V28" i="17"/>
  <c r="AU28" i="17" s="1"/>
  <c r="Z28" i="17"/>
  <c r="AE28" i="17"/>
  <c r="AF28" i="17"/>
  <c r="AQ28" i="17"/>
  <c r="AT28" i="17"/>
  <c r="P29" i="17"/>
  <c r="U29" i="17"/>
  <c r="Z29" i="17"/>
  <c r="AF29" i="17" s="1"/>
  <c r="AE29" i="17"/>
  <c r="AQ29" i="17"/>
  <c r="AT29" i="17"/>
  <c r="P30" i="17"/>
  <c r="U30" i="17"/>
  <c r="V30" i="17"/>
  <c r="Z30" i="17"/>
  <c r="AE30" i="17"/>
  <c r="AQ30" i="17"/>
  <c r="AT30" i="17"/>
  <c r="P31" i="17"/>
  <c r="U31" i="17"/>
  <c r="V31" i="17"/>
  <c r="AU31" i="17" s="1"/>
  <c r="Z31" i="17"/>
  <c r="AE31" i="17"/>
  <c r="AF31" i="17"/>
  <c r="AQ31" i="17"/>
  <c r="AT31" i="17"/>
  <c r="P32" i="17"/>
  <c r="U32" i="17"/>
  <c r="V32" i="17"/>
  <c r="AU32" i="17" s="1"/>
  <c r="Z32" i="17"/>
  <c r="AE32" i="17"/>
  <c r="AF32" i="17"/>
  <c r="AQ32" i="17"/>
  <c r="AT32" i="17"/>
  <c r="P33" i="17"/>
  <c r="U33" i="17"/>
  <c r="Z33" i="17"/>
  <c r="AE33" i="17"/>
  <c r="AF33" i="17"/>
  <c r="AQ33" i="17"/>
  <c r="AT33" i="17"/>
  <c r="C34" i="17"/>
  <c r="AR34" i="17" s="1"/>
  <c r="D34" i="17"/>
  <c r="F34" i="17"/>
  <c r="G34" i="17"/>
  <c r="H34" i="17"/>
  <c r="I34" i="17"/>
  <c r="J34" i="17"/>
  <c r="K34" i="17"/>
  <c r="L34" i="17"/>
  <c r="M34" i="17"/>
  <c r="N34" i="17"/>
  <c r="O34" i="17"/>
  <c r="Q34" i="17"/>
  <c r="R34" i="17"/>
  <c r="S34" i="17"/>
  <c r="T34" i="17"/>
  <c r="W34" i="17"/>
  <c r="X34" i="17"/>
  <c r="Y34" i="17"/>
  <c r="AA34" i="17"/>
  <c r="AB34" i="17"/>
  <c r="AC34" i="17"/>
  <c r="AD34" i="17"/>
  <c r="AG34" i="17"/>
  <c r="AH34" i="17"/>
  <c r="AI34" i="17"/>
  <c r="AJ34" i="17"/>
  <c r="AK34" i="17"/>
  <c r="AL34" i="17"/>
  <c r="AM34" i="17"/>
  <c r="AN34" i="17"/>
  <c r="AO34" i="17"/>
  <c r="AP34" i="17"/>
  <c r="AS34" i="17"/>
  <c r="E35" i="17"/>
  <c r="P35" i="17"/>
  <c r="U35" i="17"/>
  <c r="V35" i="17"/>
  <c r="Z35" i="17"/>
  <c r="AE35" i="17"/>
  <c r="AE34" i="17" s="1"/>
  <c r="AF35" i="17"/>
  <c r="AQ35" i="17"/>
  <c r="AQ34" i="17" s="1"/>
  <c r="AR35" i="17"/>
  <c r="AT35" i="17"/>
  <c r="E36" i="17"/>
  <c r="P36" i="17" s="1"/>
  <c r="V36" i="17" s="1"/>
  <c r="U36" i="17"/>
  <c r="Z36" i="17"/>
  <c r="Z34" i="17" s="1"/>
  <c r="AE36" i="17"/>
  <c r="AQ36" i="17"/>
  <c r="AR36" i="17"/>
  <c r="AT36" i="17" s="1"/>
  <c r="E37" i="17"/>
  <c r="P37" i="17"/>
  <c r="U37" i="17"/>
  <c r="V37" i="17"/>
  <c r="Z37" i="17"/>
  <c r="AE37" i="17"/>
  <c r="AQ37" i="17"/>
  <c r="AR37" i="17"/>
  <c r="AT37" i="17" s="1"/>
  <c r="E38" i="17"/>
  <c r="P38" i="17"/>
  <c r="U38" i="17"/>
  <c r="U34" i="17" s="1"/>
  <c r="Z38" i="17"/>
  <c r="AE38" i="17"/>
  <c r="AF38" i="17"/>
  <c r="AQ38" i="17"/>
  <c r="AR38" i="17"/>
  <c r="AT38" i="17"/>
  <c r="E39" i="17"/>
  <c r="P39" i="17"/>
  <c r="U39" i="17"/>
  <c r="V39" i="17"/>
  <c r="AU39" i="17" s="1"/>
  <c r="Z39" i="17"/>
  <c r="AE39" i="17"/>
  <c r="AF39" i="17"/>
  <c r="AQ39" i="17"/>
  <c r="AR39" i="17"/>
  <c r="AT39" i="17"/>
  <c r="E40" i="17"/>
  <c r="P40" i="17" s="1"/>
  <c r="J78" i="17" s="1"/>
  <c r="U40" i="17"/>
  <c r="Z40" i="17"/>
  <c r="J81" i="17" s="1"/>
  <c r="J80" i="17" s="1"/>
  <c r="AE40" i="17"/>
  <c r="AF40" i="17"/>
  <c r="AQ40" i="17"/>
  <c r="J83" i="17" s="1"/>
  <c r="AR40" i="17"/>
  <c r="AT40" i="17" s="1"/>
  <c r="E41" i="17"/>
  <c r="P41" i="17" s="1"/>
  <c r="V41" i="17" s="1"/>
  <c r="AU41" i="17" s="1"/>
  <c r="U41" i="17"/>
  <c r="Z41" i="17"/>
  <c r="AF41" i="17" s="1"/>
  <c r="AE41" i="17"/>
  <c r="AQ41" i="17"/>
  <c r="AR41" i="17"/>
  <c r="AT41" i="17"/>
  <c r="C42" i="17"/>
  <c r="D42" i="17"/>
  <c r="E42" i="17"/>
  <c r="F42" i="17"/>
  <c r="G42" i="17"/>
  <c r="H42" i="17"/>
  <c r="I42" i="17"/>
  <c r="J42" i="17"/>
  <c r="K42" i="17"/>
  <c r="L42" i="17"/>
  <c r="M42" i="17"/>
  <c r="N42" i="17"/>
  <c r="O42" i="17"/>
  <c r="Q42" i="17"/>
  <c r="R42" i="17"/>
  <c r="S42" i="17"/>
  <c r="T42" i="17"/>
  <c r="W42" i="17"/>
  <c r="X42" i="17"/>
  <c r="Y42" i="17"/>
  <c r="AA42" i="17"/>
  <c r="AB42" i="17"/>
  <c r="AB62" i="17" s="1"/>
  <c r="AC42" i="17"/>
  <c r="AD42" i="17"/>
  <c r="AG42" i="17"/>
  <c r="AH42" i="17"/>
  <c r="AI42" i="17"/>
  <c r="AJ42" i="17"/>
  <c r="AK42" i="17"/>
  <c r="AL42" i="17"/>
  <c r="AM42" i="17"/>
  <c r="AM62" i="17" s="1"/>
  <c r="AM68" i="17" s="1"/>
  <c r="AN42" i="17"/>
  <c r="AN62" i="17" s="1"/>
  <c r="AO42" i="17"/>
  <c r="AP42" i="17"/>
  <c r="AS42" i="17"/>
  <c r="P43" i="17"/>
  <c r="U43" i="17"/>
  <c r="U42" i="17" s="1"/>
  <c r="Z43" i="17"/>
  <c r="AE43" i="17"/>
  <c r="AF43" i="17"/>
  <c r="AQ43" i="17"/>
  <c r="AT43" i="17"/>
  <c r="P44" i="17"/>
  <c r="V44" i="17" s="1"/>
  <c r="U44" i="17"/>
  <c r="Z44" i="17"/>
  <c r="AE44" i="17"/>
  <c r="AE42" i="17" s="1"/>
  <c r="AQ44" i="17"/>
  <c r="AQ42" i="17" s="1"/>
  <c r="AT44" i="17"/>
  <c r="P45" i="17"/>
  <c r="U45" i="17"/>
  <c r="V45" i="17" s="1"/>
  <c r="AU45" i="17" s="1"/>
  <c r="Z45" i="17"/>
  <c r="AE45" i="17"/>
  <c r="AF45" i="17"/>
  <c r="AQ45" i="17"/>
  <c r="AT45" i="17"/>
  <c r="P46" i="17"/>
  <c r="V46" i="17" s="1"/>
  <c r="AU46" i="17" s="1"/>
  <c r="U46" i="17"/>
  <c r="Z46" i="17"/>
  <c r="AE46" i="17"/>
  <c r="AF46" i="17"/>
  <c r="AQ46" i="17"/>
  <c r="AT46" i="17"/>
  <c r="P47" i="17"/>
  <c r="V47" i="17" s="1"/>
  <c r="U47" i="17"/>
  <c r="Z47" i="17"/>
  <c r="AE47" i="17"/>
  <c r="AQ47" i="17"/>
  <c r="AT47" i="17"/>
  <c r="P48" i="17"/>
  <c r="U48" i="17"/>
  <c r="V48" i="17"/>
  <c r="Z48" i="17"/>
  <c r="AF48" i="17" s="1"/>
  <c r="AE48" i="17"/>
  <c r="AQ48" i="17"/>
  <c r="AT48" i="17"/>
  <c r="P49" i="17"/>
  <c r="V49" i="17" s="1"/>
  <c r="U49" i="17"/>
  <c r="Z49" i="17"/>
  <c r="AE49" i="17"/>
  <c r="AF49" i="17" s="1"/>
  <c r="AQ49" i="17"/>
  <c r="AT49" i="17"/>
  <c r="P50" i="17"/>
  <c r="U50" i="17"/>
  <c r="Z50" i="17"/>
  <c r="AF50" i="17" s="1"/>
  <c r="AE50" i="17"/>
  <c r="AQ50" i="17"/>
  <c r="AT50" i="17"/>
  <c r="P51" i="17"/>
  <c r="U51" i="17"/>
  <c r="V51" i="17"/>
  <c r="Z51" i="17"/>
  <c r="AF51" i="17" s="1"/>
  <c r="AU51" i="17" s="1"/>
  <c r="AE51" i="17"/>
  <c r="AQ51" i="17"/>
  <c r="AT51" i="17"/>
  <c r="P52" i="17"/>
  <c r="U52" i="17"/>
  <c r="V52" i="17"/>
  <c r="Z52" i="17"/>
  <c r="AF52" i="17" s="1"/>
  <c r="AE52" i="17"/>
  <c r="AQ52" i="17"/>
  <c r="AT52" i="17"/>
  <c r="P53" i="17"/>
  <c r="U53" i="17"/>
  <c r="V53" i="17"/>
  <c r="AU53" i="17" s="1"/>
  <c r="Z53" i="17"/>
  <c r="AE53" i="17"/>
  <c r="AF53" i="17"/>
  <c r="AQ53" i="17"/>
  <c r="AT53" i="17"/>
  <c r="P54" i="17"/>
  <c r="U54" i="17"/>
  <c r="Z54" i="17"/>
  <c r="AF54" i="17" s="1"/>
  <c r="AE54" i="17"/>
  <c r="AQ54" i="17"/>
  <c r="AT54" i="17"/>
  <c r="P55" i="17"/>
  <c r="U55" i="17"/>
  <c r="V55" i="17"/>
  <c r="Z55" i="17"/>
  <c r="AE55" i="17"/>
  <c r="AQ55" i="17"/>
  <c r="AT55" i="17"/>
  <c r="P56" i="17"/>
  <c r="U56" i="17"/>
  <c r="V56" i="17"/>
  <c r="AU56" i="17" s="1"/>
  <c r="Z56" i="17"/>
  <c r="AE56" i="17"/>
  <c r="AF56" i="17"/>
  <c r="AQ56" i="17"/>
  <c r="AT56" i="17"/>
  <c r="C57" i="17"/>
  <c r="D57" i="17"/>
  <c r="E57" i="17"/>
  <c r="F57" i="17"/>
  <c r="G57" i="17"/>
  <c r="H57" i="17"/>
  <c r="I57" i="17"/>
  <c r="J57" i="17"/>
  <c r="K57" i="17"/>
  <c r="L57" i="17"/>
  <c r="L62" i="17" s="1"/>
  <c r="M57" i="17"/>
  <c r="N57" i="17"/>
  <c r="O57" i="17"/>
  <c r="Q57" i="17"/>
  <c r="R57" i="17"/>
  <c r="S57" i="17"/>
  <c r="T57" i="17"/>
  <c r="U57" i="17"/>
  <c r="W57" i="17"/>
  <c r="X57" i="17"/>
  <c r="Y57" i="17"/>
  <c r="AA57" i="17"/>
  <c r="AB57" i="17"/>
  <c r="AC57" i="17"/>
  <c r="AD57" i="17"/>
  <c r="AE57" i="17"/>
  <c r="AG57" i="17"/>
  <c r="AH57" i="17"/>
  <c r="AI57" i="17"/>
  <c r="AI62" i="17" s="1"/>
  <c r="AI68" i="17" s="1"/>
  <c r="AJ57" i="17"/>
  <c r="AK57" i="17"/>
  <c r="AL57" i="17"/>
  <c r="AM57" i="17"/>
  <c r="AN57" i="17"/>
  <c r="AO57" i="17"/>
  <c r="AP57" i="17"/>
  <c r="AQ57" i="17"/>
  <c r="AR57" i="17"/>
  <c r="AS57" i="17"/>
  <c r="P58" i="17"/>
  <c r="V58" i="17" s="1"/>
  <c r="V57" i="17" s="1"/>
  <c r="U58" i="17"/>
  <c r="Z58" i="17"/>
  <c r="Z57" i="17" s="1"/>
  <c r="AE58" i="17"/>
  <c r="AF58" i="17"/>
  <c r="AF57" i="17" s="1"/>
  <c r="AQ58" i="17"/>
  <c r="AT58" i="17"/>
  <c r="AT57" i="17" s="1"/>
  <c r="C59" i="17"/>
  <c r="C62" i="17" s="1"/>
  <c r="D59" i="17"/>
  <c r="E59" i="17"/>
  <c r="F59" i="17"/>
  <c r="G59" i="17"/>
  <c r="H59" i="17"/>
  <c r="I59" i="17"/>
  <c r="J59" i="17"/>
  <c r="K59" i="17"/>
  <c r="L59" i="17"/>
  <c r="M59" i="17"/>
  <c r="N59" i="17"/>
  <c r="O59" i="17"/>
  <c r="P59" i="17"/>
  <c r="Q59" i="17"/>
  <c r="R59" i="17"/>
  <c r="R62" i="17" s="1"/>
  <c r="S59" i="17"/>
  <c r="S62" i="17" s="1"/>
  <c r="T59" i="17"/>
  <c r="U59" i="17"/>
  <c r="V59" i="17"/>
  <c r="W59" i="17"/>
  <c r="X59" i="17"/>
  <c r="Y59" i="17"/>
  <c r="Z59" i="17"/>
  <c r="AA59" i="17"/>
  <c r="AB59" i="17"/>
  <c r="AC59" i="17"/>
  <c r="AD59" i="17"/>
  <c r="AE59" i="17"/>
  <c r="AF59" i="17"/>
  <c r="AG59" i="17"/>
  <c r="AH59" i="17"/>
  <c r="AI59" i="17"/>
  <c r="AJ59" i="17"/>
  <c r="AK59" i="17"/>
  <c r="AL59" i="17"/>
  <c r="AM59" i="17"/>
  <c r="AN59" i="17"/>
  <c r="AO59" i="17"/>
  <c r="AP59" i="17"/>
  <c r="AR59" i="17"/>
  <c r="AS59" i="17"/>
  <c r="AT59" i="17"/>
  <c r="AQ60" i="17"/>
  <c r="AT60" i="17"/>
  <c r="AU60" i="17"/>
  <c r="AQ61" i="17"/>
  <c r="AU61" i="17" s="1"/>
  <c r="AU59" i="17" s="1"/>
  <c r="AT61" i="17"/>
  <c r="D62" i="17"/>
  <c r="H62" i="17"/>
  <c r="J62" i="17"/>
  <c r="N62" i="17"/>
  <c r="O62" i="17"/>
  <c r="T62" i="17"/>
  <c r="X62" i="17"/>
  <c r="AD62" i="17"/>
  <c r="AJ62" i="17"/>
  <c r="AJ68" i="17" s="1"/>
  <c r="AP62" i="17"/>
  <c r="AP67" i="17" s="1"/>
  <c r="AP68" i="17" s="1"/>
  <c r="P64" i="17"/>
  <c r="U64" i="17"/>
  <c r="V64" i="17"/>
  <c r="AE64" i="17"/>
  <c r="AQ64" i="17"/>
  <c r="AT64" i="17"/>
  <c r="P65" i="17"/>
  <c r="V65" i="17" s="1"/>
  <c r="V66" i="17" s="1"/>
  <c r="AU66" i="17" s="1"/>
  <c r="U65" i="17"/>
  <c r="U66" i="17" s="1"/>
  <c r="AE65" i="17"/>
  <c r="AQ65" i="17"/>
  <c r="AT65" i="17"/>
  <c r="AT66" i="17" s="1"/>
  <c r="C66" i="17"/>
  <c r="D66" i="17"/>
  <c r="E66" i="17"/>
  <c r="F66" i="17"/>
  <c r="G66" i="17"/>
  <c r="H66" i="17"/>
  <c r="I66" i="17"/>
  <c r="J66" i="17"/>
  <c r="K66" i="17"/>
  <c r="L66" i="17"/>
  <c r="M66" i="17"/>
  <c r="N66" i="17"/>
  <c r="O66" i="17"/>
  <c r="Q66" i="17"/>
  <c r="R66" i="17"/>
  <c r="S66" i="17"/>
  <c r="T66" i="17"/>
  <c r="W66" i="17"/>
  <c r="X66" i="17"/>
  <c r="Y66" i="17"/>
  <c r="Z66" i="17"/>
  <c r="AA66" i="17"/>
  <c r="AB66" i="17"/>
  <c r="AC66" i="17"/>
  <c r="AD66" i="17"/>
  <c r="AE66" i="17"/>
  <c r="AF66" i="17"/>
  <c r="AG66" i="17"/>
  <c r="AH66" i="17"/>
  <c r="AI66" i="17"/>
  <c r="AJ66" i="17"/>
  <c r="AK66" i="17"/>
  <c r="AL66" i="17"/>
  <c r="AM66" i="17"/>
  <c r="AN66" i="17"/>
  <c r="AO66" i="17"/>
  <c r="AP66" i="17"/>
  <c r="AQ66" i="17"/>
  <c r="AR66" i="17"/>
  <c r="AS66" i="17"/>
  <c r="J79" i="17"/>
  <c r="J82" i="17"/>
  <c r="J87" i="17"/>
  <c r="G89" i="17"/>
  <c r="M89" i="17"/>
  <c r="P89" i="17"/>
  <c r="AR62" i="17" l="1"/>
  <c r="G86" i="17" s="1"/>
  <c r="H15" i="18"/>
  <c r="H47" i="18" s="1"/>
  <c r="H57" i="18" s="1"/>
  <c r="I50" i="18"/>
  <c r="I56" i="18" s="1"/>
  <c r="D47" i="18"/>
  <c r="D57" i="18" s="1"/>
  <c r="AU49" i="17"/>
  <c r="V15" i="17"/>
  <c r="AN67" i="17"/>
  <c r="AT34" i="17"/>
  <c r="Z62" i="17"/>
  <c r="AQ59" i="17"/>
  <c r="P57" i="17"/>
  <c r="AU52" i="17"/>
  <c r="V43" i="17"/>
  <c r="J77" i="17"/>
  <c r="J76" i="17" s="1"/>
  <c r="AU35" i="17"/>
  <c r="V33" i="17"/>
  <c r="AU33" i="17" s="1"/>
  <c r="AF22" i="17"/>
  <c r="AU22" i="17" s="1"/>
  <c r="AE15" i="17"/>
  <c r="Y62" i="17"/>
  <c r="I62" i="17"/>
  <c r="AU48" i="17"/>
  <c r="V29" i="17"/>
  <c r="AU29" i="17" s="1"/>
  <c r="AU23" i="17"/>
  <c r="AO62" i="17"/>
  <c r="AK62" i="17"/>
  <c r="AK68" i="17" s="1"/>
  <c r="AG62" i="17"/>
  <c r="P15" i="17"/>
  <c r="AF18" i="17"/>
  <c r="AU58" i="17"/>
  <c r="AU57" i="17" s="1"/>
  <c r="AF47" i="17"/>
  <c r="AU47" i="17" s="1"/>
  <c r="V38" i="17"/>
  <c r="AU38" i="17" s="1"/>
  <c r="AF34" i="17"/>
  <c r="AU27" i="17"/>
  <c r="P18" i="17"/>
  <c r="AC62" i="17"/>
  <c r="AE62" i="17" s="1"/>
  <c r="G82" i="17" s="1"/>
  <c r="M82" i="17" s="1"/>
  <c r="Q62" i="17"/>
  <c r="U62" i="17" s="1"/>
  <c r="G79" i="17" s="1"/>
  <c r="M79" i="17" s="1"/>
  <c r="M62" i="17"/>
  <c r="V54" i="17"/>
  <c r="AU54" i="17" s="1"/>
  <c r="AF44" i="17"/>
  <c r="AF42" i="17" s="1"/>
  <c r="P42" i="17"/>
  <c r="P34" i="17"/>
  <c r="J86" i="17"/>
  <c r="J85" i="17" s="1"/>
  <c r="J84" i="17" s="1"/>
  <c r="P66" i="17"/>
  <c r="AF55" i="17"/>
  <c r="AU55" i="17" s="1"/>
  <c r="V50" i="17"/>
  <c r="AU50" i="17" s="1"/>
  <c r="AT42" i="17"/>
  <c r="Z42" i="17"/>
  <c r="V40" i="17"/>
  <c r="AU40" i="17" s="1"/>
  <c r="AF37" i="17"/>
  <c r="AU37" i="17" s="1"/>
  <c r="AF36" i="17"/>
  <c r="AU36" i="17" s="1"/>
  <c r="E34" i="17"/>
  <c r="E62" i="17" s="1"/>
  <c r="AF30" i="17"/>
  <c r="AU30" i="17" s="1"/>
  <c r="V25" i="17"/>
  <c r="AU25" i="17" s="1"/>
  <c r="V19" i="17"/>
  <c r="AS62" i="17"/>
  <c r="G87" i="17" s="1"/>
  <c r="M87" i="17" s="1"/>
  <c r="AF16" i="17"/>
  <c r="AF15" i="17" s="1"/>
  <c r="I15" i="18" l="1"/>
  <c r="I47" i="18" s="1"/>
  <c r="I57" i="18" s="1"/>
  <c r="P62" i="17"/>
  <c r="AF62" i="17"/>
  <c r="AF68" i="17" s="1"/>
  <c r="G81" i="17"/>
  <c r="AU19" i="17"/>
  <c r="AU18" i="17" s="1"/>
  <c r="V18" i="17"/>
  <c r="AU34" i="17"/>
  <c r="AU44" i="17"/>
  <c r="M86" i="17"/>
  <c r="G85" i="17"/>
  <c r="AO67" i="17"/>
  <c r="AO68" i="17" s="1"/>
  <c r="AQ62" i="17"/>
  <c r="AG68" i="17"/>
  <c r="AT62" i="17"/>
  <c r="V42" i="17"/>
  <c r="AU43" i="17"/>
  <c r="V34" i="17"/>
  <c r="AN68" i="17"/>
  <c r="AU16" i="17"/>
  <c r="AU15" i="17" s="1"/>
  <c r="G80" i="17" l="1"/>
  <c r="M81" i="17"/>
  <c r="M80" i="17" s="1"/>
  <c r="AU42" i="17"/>
  <c r="G83" i="17"/>
  <c r="M83" i="17" s="1"/>
  <c r="P83" i="17" s="1"/>
  <c r="M85" i="17"/>
  <c r="M84" i="17" s="1"/>
  <c r="G84" i="17"/>
  <c r="AQ67" i="17"/>
  <c r="AQ68" i="17" s="1"/>
  <c r="V62" i="17"/>
  <c r="AU62" i="17" s="1"/>
  <c r="G78" i="17"/>
  <c r="N454" i="7"/>
  <c r="K454" i="7"/>
  <c r="M453" i="7"/>
  <c r="M450" i="7" s="1"/>
  <c r="L453" i="7"/>
  <c r="L450" i="7" s="1"/>
  <c r="J453" i="7"/>
  <c r="J450" i="7" s="1"/>
  <c r="I453" i="7"/>
  <c r="I450" i="7" s="1"/>
  <c r="G453" i="7"/>
  <c r="G450" i="7" s="1"/>
  <c r="F453" i="7"/>
  <c r="F450" i="7" s="1"/>
  <c r="H454" i="7"/>
  <c r="H453" i="7"/>
  <c r="N320" i="7"/>
  <c r="N321" i="7"/>
  <c r="N322" i="7"/>
  <c r="N323" i="7"/>
  <c r="N324" i="7"/>
  <c r="N325" i="7"/>
  <c r="K321" i="7"/>
  <c r="K322" i="7"/>
  <c r="K323" i="7"/>
  <c r="K324" i="7"/>
  <c r="K325" i="7"/>
  <c r="H321" i="7"/>
  <c r="H322" i="7"/>
  <c r="H323" i="7"/>
  <c r="H324" i="7"/>
  <c r="H325" i="7"/>
  <c r="N196" i="7"/>
  <c r="N197" i="7"/>
  <c r="N198" i="7"/>
  <c r="N199" i="7"/>
  <c r="N200" i="7"/>
  <c r="N201" i="7"/>
  <c r="N202" i="7"/>
  <c r="N203" i="7"/>
  <c r="N204" i="7"/>
  <c r="N205" i="7"/>
  <c r="N206" i="7"/>
  <c r="N207" i="7"/>
  <c r="N208" i="7"/>
  <c r="K208" i="7"/>
  <c r="K196" i="7"/>
  <c r="K197" i="7"/>
  <c r="K198" i="7"/>
  <c r="K199" i="7"/>
  <c r="K200" i="7"/>
  <c r="K201" i="7"/>
  <c r="K202" i="7"/>
  <c r="K203" i="7"/>
  <c r="K204" i="7"/>
  <c r="K205" i="7"/>
  <c r="K206" i="7"/>
  <c r="K207" i="7"/>
  <c r="H196" i="7"/>
  <c r="H197" i="7"/>
  <c r="H198" i="7"/>
  <c r="H199" i="7"/>
  <c r="H200" i="7"/>
  <c r="H201" i="7"/>
  <c r="H202" i="7"/>
  <c r="H203" i="7"/>
  <c r="H204" i="7"/>
  <c r="H205" i="7"/>
  <c r="H206" i="7"/>
  <c r="H207" i="7"/>
  <c r="H208" i="7"/>
  <c r="M47" i="7"/>
  <c r="N106" i="7"/>
  <c r="N107" i="7"/>
  <c r="N108" i="7"/>
  <c r="N109" i="7"/>
  <c r="N110" i="7"/>
  <c r="N111" i="7"/>
  <c r="N112" i="7"/>
  <c r="K106" i="7"/>
  <c r="K107" i="7"/>
  <c r="K108" i="7"/>
  <c r="K109" i="7"/>
  <c r="K110" i="7"/>
  <c r="K111" i="7"/>
  <c r="K112" i="7"/>
  <c r="H106" i="7"/>
  <c r="H107" i="7"/>
  <c r="H108" i="7"/>
  <c r="H109" i="7"/>
  <c r="H110" i="7"/>
  <c r="H111" i="7"/>
  <c r="H112" i="7"/>
  <c r="F17" i="7"/>
  <c r="F237" i="7"/>
  <c r="F220" i="7"/>
  <c r="F209" i="7"/>
  <c r="F150" i="7"/>
  <c r="F47" i="7"/>
  <c r="F43" i="7"/>
  <c r="F38" i="7"/>
  <c r="F34" i="7"/>
  <c r="F31" i="7"/>
  <c r="G101" i="8"/>
  <c r="G98" i="8"/>
  <c r="G90" i="8"/>
  <c r="G86" i="8"/>
  <c r="G83" i="8"/>
  <c r="G80" i="8"/>
  <c r="G59" i="8"/>
  <c r="G55" i="8"/>
  <c r="G35" i="8"/>
  <c r="G33" i="8"/>
  <c r="G29" i="8"/>
  <c r="G77" i="17" l="1"/>
  <c r="G76" i="17" s="1"/>
  <c r="G88" i="17" s="1"/>
  <c r="M78" i="17"/>
  <c r="M77" i="17" s="1"/>
  <c r="AU67" i="17"/>
  <c r="AU68" i="17" s="1"/>
  <c r="G90" i="17"/>
  <c r="M90" i="17" s="1"/>
  <c r="P90" i="17" s="1"/>
  <c r="F23" i="7"/>
  <c r="F16" i="7" s="1"/>
  <c r="G107" i="8"/>
  <c r="G79" i="8" s="1"/>
  <c r="H59" i="8"/>
  <c r="H55" i="8"/>
  <c r="H49" i="8"/>
  <c r="H48" i="8" s="1"/>
  <c r="G49" i="8"/>
  <c r="G48" i="8" s="1"/>
  <c r="G39" i="8"/>
  <c r="M76" i="17" l="1"/>
  <c r="M88" i="17" s="1"/>
  <c r="M91" i="17" s="1"/>
  <c r="M92" i="17" s="1"/>
  <c r="P91" i="17"/>
  <c r="P92" i="17" s="1"/>
  <c r="G91" i="17"/>
  <c r="F486" i="7"/>
  <c r="F30" i="7"/>
  <c r="M405" i="7" l="1"/>
  <c r="L405" i="7"/>
  <c r="J405" i="7"/>
  <c r="I405" i="7"/>
  <c r="G405" i="7"/>
  <c r="F405" i="7"/>
  <c r="N403" i="7"/>
  <c r="K403" i="7"/>
  <c r="H403" i="7"/>
  <c r="N402" i="7"/>
  <c r="K402" i="7"/>
  <c r="H402" i="7"/>
  <c r="M401" i="7"/>
  <c r="L401" i="7"/>
  <c r="J401" i="7"/>
  <c r="I401" i="7"/>
  <c r="G401" i="7"/>
  <c r="F401" i="7"/>
  <c r="N20" i="7"/>
  <c r="H25" i="7"/>
  <c r="H26" i="7"/>
  <c r="L23" i="7"/>
  <c r="I23" i="7"/>
  <c r="J23" i="7"/>
  <c r="N483" i="7"/>
  <c r="K483" i="7"/>
  <c r="H483" i="7"/>
  <c r="K28" i="7" l="1"/>
  <c r="F494" i="7"/>
  <c r="K401" i="7"/>
  <c r="H401" i="7"/>
  <c r="N28" i="7"/>
  <c r="N401" i="7"/>
  <c r="H28" i="7"/>
  <c r="H410" i="7"/>
  <c r="K410" i="7"/>
  <c r="N405" i="7"/>
  <c r="N410" i="7"/>
  <c r="K405" i="7"/>
  <c r="H405" i="7"/>
  <c r="O38" i="3" l="1"/>
  <c r="M38" i="3"/>
  <c r="M37" i="3"/>
  <c r="M36" i="3"/>
  <c r="M35" i="3"/>
  <c r="M34" i="3"/>
  <c r="N34" i="3" s="1"/>
  <c r="M33" i="3"/>
  <c r="N33" i="3" s="1"/>
  <c r="K38" i="3"/>
  <c r="K37" i="3"/>
  <c r="O37" i="3" s="1"/>
  <c r="K36" i="3"/>
  <c r="O36" i="3" s="1"/>
  <c r="K35" i="3"/>
  <c r="O35" i="3" s="1"/>
  <c r="K34" i="3"/>
  <c r="O34" i="3" s="1"/>
  <c r="K33" i="3"/>
  <c r="O33" i="3" s="1"/>
  <c r="I33" i="3"/>
  <c r="I34" i="3"/>
  <c r="I35" i="3"/>
  <c r="I36" i="3"/>
  <c r="I37" i="3"/>
  <c r="I38" i="3"/>
  <c r="F33" i="3"/>
  <c r="F34" i="3"/>
  <c r="F35" i="3"/>
  <c r="F36" i="3"/>
  <c r="F37" i="3"/>
  <c r="F38" i="3"/>
  <c r="G40" i="3"/>
  <c r="D40" i="3"/>
  <c r="N38" i="3" l="1"/>
  <c r="N36" i="3"/>
  <c r="N35" i="3"/>
  <c r="N37" i="3"/>
  <c r="H45" i="7"/>
  <c r="L475" i="7" l="1"/>
  <c r="M475" i="7"/>
  <c r="J475" i="7"/>
  <c r="I475" i="7"/>
  <c r="G475" i="7"/>
  <c r="F475" i="7"/>
  <c r="F471" i="7" s="1"/>
  <c r="H475" i="7" l="1"/>
  <c r="N475" i="7"/>
  <c r="D46" i="3"/>
  <c r="D21" i="3"/>
  <c r="F26" i="3"/>
  <c r="H320" i="7" l="1"/>
  <c r="K320" i="7"/>
  <c r="K420" i="7" l="1"/>
  <c r="K421" i="7"/>
  <c r="N420" i="7"/>
  <c r="N421" i="7"/>
  <c r="N236" i="7"/>
  <c r="K236" i="7"/>
  <c r="H236" i="7"/>
  <c r="N193" i="7"/>
  <c r="N194" i="7"/>
  <c r="N195" i="7"/>
  <c r="K193" i="7"/>
  <c r="K194" i="7"/>
  <c r="K195" i="7"/>
  <c r="H193" i="7"/>
  <c r="H194" i="7"/>
  <c r="H195" i="7"/>
  <c r="N190" i="7" l="1"/>
  <c r="N191" i="7"/>
  <c r="N192" i="7"/>
  <c r="K190" i="7"/>
  <c r="K191" i="7"/>
  <c r="K192" i="7"/>
  <c r="H190" i="7"/>
  <c r="H191" i="7"/>
  <c r="H192" i="7"/>
  <c r="N102" i="7"/>
  <c r="N100" i="7"/>
  <c r="N101" i="7"/>
  <c r="N103" i="7"/>
  <c r="N104" i="7"/>
  <c r="K104" i="7"/>
  <c r="H104" i="7"/>
  <c r="F378" i="7"/>
  <c r="H266" i="7"/>
  <c r="K266" i="7"/>
  <c r="N266" i="7"/>
  <c r="M34" i="7"/>
  <c r="L34" i="7"/>
  <c r="M418" i="7"/>
  <c r="L418" i="7"/>
  <c r="J418" i="7"/>
  <c r="I418" i="7"/>
  <c r="H420" i="7"/>
  <c r="H421" i="7"/>
  <c r="G418" i="7"/>
  <c r="F418" i="7"/>
  <c r="H431" i="7"/>
  <c r="H481" i="7"/>
  <c r="H482" i="7"/>
  <c r="K481" i="7"/>
  <c r="K482" i="7"/>
  <c r="N481" i="7"/>
  <c r="N482" i="7"/>
  <c r="N447" i="7"/>
  <c r="N448" i="7"/>
  <c r="N449" i="7"/>
  <c r="K447" i="7"/>
  <c r="K448" i="7"/>
  <c r="K449" i="7"/>
  <c r="H447" i="7"/>
  <c r="H448" i="7"/>
  <c r="H449" i="7"/>
  <c r="N319" i="7"/>
  <c r="K319" i="7"/>
  <c r="H319" i="7"/>
  <c r="N232" i="7"/>
  <c r="N233" i="7"/>
  <c r="N234" i="7"/>
  <c r="N235" i="7"/>
  <c r="K232" i="7"/>
  <c r="K233" i="7"/>
  <c r="K234" i="7"/>
  <c r="K235" i="7"/>
  <c r="H232" i="7"/>
  <c r="H233" i="7"/>
  <c r="H234" i="7"/>
  <c r="H235" i="7"/>
  <c r="L47" i="7"/>
  <c r="N47" i="7" s="1"/>
  <c r="J47" i="7"/>
  <c r="I47" i="7"/>
  <c r="K100" i="7"/>
  <c r="K101" i="7"/>
  <c r="K102" i="7"/>
  <c r="K103" i="7"/>
  <c r="H101" i="7"/>
  <c r="H100" i="7"/>
  <c r="H102" i="7"/>
  <c r="H103" i="7"/>
  <c r="H48" i="7"/>
  <c r="G47" i="7"/>
  <c r="D57" i="8"/>
  <c r="D58" i="8"/>
  <c r="D56" i="8"/>
  <c r="D40" i="8"/>
  <c r="D41" i="8"/>
  <c r="D42" i="8"/>
  <c r="D43" i="8"/>
  <c r="D44" i="8"/>
  <c r="D45" i="8"/>
  <c r="D46" i="8"/>
  <c r="D47" i="8"/>
  <c r="E37" i="8"/>
  <c r="E38" i="8"/>
  <c r="E36" i="8"/>
  <c r="H71" i="8"/>
  <c r="G71" i="8"/>
  <c r="H418" i="7" l="1"/>
  <c r="K418" i="7"/>
  <c r="N418" i="7"/>
  <c r="H47" i="7"/>
  <c r="M130" i="3"/>
  <c r="M131" i="3"/>
  <c r="M132" i="3"/>
  <c r="M133" i="3"/>
  <c r="M134" i="3"/>
  <c r="K130" i="3"/>
  <c r="O130" i="3" s="1"/>
  <c r="K131" i="3"/>
  <c r="O131" i="3" s="1"/>
  <c r="K132" i="3"/>
  <c r="K133" i="3"/>
  <c r="K134" i="3"/>
  <c r="O134" i="3" s="1"/>
  <c r="K135" i="3"/>
  <c r="O135" i="3" s="1"/>
  <c r="K136" i="3"/>
  <c r="I130" i="3"/>
  <c r="I131" i="3"/>
  <c r="I132" i="3"/>
  <c r="I133" i="3"/>
  <c r="I134" i="3"/>
  <c r="I135" i="3"/>
  <c r="F130" i="3"/>
  <c r="F131" i="3"/>
  <c r="F132" i="3"/>
  <c r="F133" i="3"/>
  <c r="F134" i="3"/>
  <c r="F135" i="3"/>
  <c r="M162" i="3"/>
  <c r="M163" i="3"/>
  <c r="M164" i="3"/>
  <c r="M165" i="3"/>
  <c r="M166" i="3"/>
  <c r="M167" i="3"/>
  <c r="M168" i="3"/>
  <c r="M169" i="3"/>
  <c r="K162" i="3"/>
  <c r="O162" i="3" s="1"/>
  <c r="K163" i="3"/>
  <c r="N163" i="3" s="1"/>
  <c r="K164" i="3"/>
  <c r="N164" i="3" s="1"/>
  <c r="K165" i="3"/>
  <c r="O165" i="3" s="1"/>
  <c r="K166" i="3"/>
  <c r="O166" i="3" s="1"/>
  <c r="K167" i="3"/>
  <c r="O167" i="3" s="1"/>
  <c r="K168" i="3"/>
  <c r="N168" i="3" s="1"/>
  <c r="K169" i="3"/>
  <c r="N169" i="3" s="1"/>
  <c r="K170" i="3"/>
  <c r="I162" i="3"/>
  <c r="I163" i="3"/>
  <c r="I164" i="3"/>
  <c r="I165" i="3"/>
  <c r="I166" i="3"/>
  <c r="I167" i="3"/>
  <c r="I168" i="3"/>
  <c r="I169" i="3"/>
  <c r="F162" i="3"/>
  <c r="F163" i="3"/>
  <c r="F164" i="3"/>
  <c r="F165" i="3"/>
  <c r="F166" i="3"/>
  <c r="F167" i="3"/>
  <c r="F168" i="3"/>
  <c r="F169" i="3"/>
  <c r="M145" i="3"/>
  <c r="M146" i="3"/>
  <c r="M147" i="3"/>
  <c r="M148" i="3"/>
  <c r="M149" i="3"/>
  <c r="M150" i="3"/>
  <c r="M151" i="3"/>
  <c r="M152" i="3"/>
  <c r="K145" i="3"/>
  <c r="O145" i="3" s="1"/>
  <c r="K146" i="3"/>
  <c r="O146" i="3" s="1"/>
  <c r="K147" i="3"/>
  <c r="O147" i="3" s="1"/>
  <c r="K148" i="3"/>
  <c r="O148" i="3" s="1"/>
  <c r="K149" i="3"/>
  <c r="N149" i="3" s="1"/>
  <c r="K150" i="3"/>
  <c r="N150" i="3" s="1"/>
  <c r="K151" i="3"/>
  <c r="K152" i="3"/>
  <c r="I145" i="3"/>
  <c r="I146" i="3"/>
  <c r="I147" i="3"/>
  <c r="I148" i="3"/>
  <c r="I149" i="3"/>
  <c r="I150" i="3"/>
  <c r="I151" i="3"/>
  <c r="I152" i="3"/>
  <c r="F145" i="3"/>
  <c r="F146" i="3"/>
  <c r="F147" i="3"/>
  <c r="F148" i="3"/>
  <c r="F149" i="3"/>
  <c r="F150" i="3"/>
  <c r="F151" i="3"/>
  <c r="F152" i="3"/>
  <c r="F153" i="3"/>
  <c r="D124" i="3"/>
  <c r="M104" i="3"/>
  <c r="M105" i="3"/>
  <c r="M106" i="3"/>
  <c r="M107" i="3"/>
  <c r="M108" i="3"/>
  <c r="M109" i="3"/>
  <c r="M110" i="3"/>
  <c r="M111" i="3"/>
  <c r="M112" i="3"/>
  <c r="M113" i="3"/>
  <c r="M114" i="3"/>
  <c r="M115" i="3"/>
  <c r="M116" i="3"/>
  <c r="M117" i="3"/>
  <c r="K104" i="3"/>
  <c r="O104" i="3" s="1"/>
  <c r="K105" i="3"/>
  <c r="K106" i="3"/>
  <c r="K107" i="3"/>
  <c r="K108" i="3"/>
  <c r="O108" i="3" s="1"/>
  <c r="K109" i="3"/>
  <c r="N109" i="3" s="1"/>
  <c r="K110" i="3"/>
  <c r="K111" i="3"/>
  <c r="K112" i="3"/>
  <c r="O112" i="3" s="1"/>
  <c r="K113" i="3"/>
  <c r="K114" i="3"/>
  <c r="K115" i="3"/>
  <c r="N115" i="3" s="1"/>
  <c r="I104" i="3"/>
  <c r="I105" i="3"/>
  <c r="I106" i="3"/>
  <c r="I107" i="3"/>
  <c r="I108" i="3"/>
  <c r="I109" i="3"/>
  <c r="I110" i="3"/>
  <c r="I111" i="3"/>
  <c r="I112" i="3"/>
  <c r="I113" i="3"/>
  <c r="I114" i="3"/>
  <c r="F104" i="3"/>
  <c r="F105" i="3"/>
  <c r="F106" i="3"/>
  <c r="F107" i="3"/>
  <c r="F108" i="3"/>
  <c r="F109" i="3"/>
  <c r="F110" i="3"/>
  <c r="F111" i="3"/>
  <c r="F112" i="3"/>
  <c r="F113" i="3"/>
  <c r="F114" i="3"/>
  <c r="M81" i="3"/>
  <c r="M82" i="3"/>
  <c r="M83" i="3"/>
  <c r="M84" i="3"/>
  <c r="M85" i="3"/>
  <c r="M86" i="3"/>
  <c r="M87" i="3"/>
  <c r="M88" i="3"/>
  <c r="M89" i="3"/>
  <c r="M90" i="3"/>
  <c r="M91" i="3"/>
  <c r="M92" i="3"/>
  <c r="K81" i="3"/>
  <c r="O81" i="3" s="1"/>
  <c r="K82" i="3"/>
  <c r="O82" i="3" s="1"/>
  <c r="K83" i="3"/>
  <c r="O83" i="3" s="1"/>
  <c r="K84" i="3"/>
  <c r="O84" i="3" s="1"/>
  <c r="K85" i="3"/>
  <c r="O85" i="3" s="1"/>
  <c r="K86" i="3"/>
  <c r="O86" i="3" s="1"/>
  <c r="K87" i="3"/>
  <c r="O87" i="3" s="1"/>
  <c r="K88" i="3"/>
  <c r="O88" i="3" s="1"/>
  <c r="K89" i="3"/>
  <c r="O89" i="3" s="1"/>
  <c r="K90" i="3"/>
  <c r="O90" i="3" s="1"/>
  <c r="K91" i="3"/>
  <c r="O91" i="3" s="1"/>
  <c r="K92" i="3"/>
  <c r="O92" i="3" s="1"/>
  <c r="K93" i="3"/>
  <c r="I81" i="3"/>
  <c r="I82" i="3"/>
  <c r="I83" i="3"/>
  <c r="I84" i="3"/>
  <c r="I85" i="3"/>
  <c r="I86" i="3"/>
  <c r="I87" i="3"/>
  <c r="I88" i="3"/>
  <c r="I89" i="3"/>
  <c r="I90" i="3"/>
  <c r="I91" i="3"/>
  <c r="I92" i="3"/>
  <c r="F81" i="3"/>
  <c r="F82" i="3"/>
  <c r="F83" i="3"/>
  <c r="F84" i="3"/>
  <c r="F85" i="3"/>
  <c r="F86" i="3"/>
  <c r="F87" i="3"/>
  <c r="F88" i="3"/>
  <c r="F89" i="3"/>
  <c r="F90" i="3"/>
  <c r="F91" i="3"/>
  <c r="F92" i="3"/>
  <c r="F93" i="3"/>
  <c r="M57" i="3"/>
  <c r="M58" i="3"/>
  <c r="M59" i="3"/>
  <c r="M60" i="3"/>
  <c r="M61" i="3"/>
  <c r="M62" i="3"/>
  <c r="M63" i="3"/>
  <c r="M64" i="3"/>
  <c r="M65" i="3"/>
  <c r="M66" i="3"/>
  <c r="M67" i="3"/>
  <c r="M68" i="3"/>
  <c r="M69" i="3"/>
  <c r="M70" i="3"/>
  <c r="M71" i="3"/>
  <c r="K57" i="3"/>
  <c r="K58" i="3"/>
  <c r="N58" i="3" s="1"/>
  <c r="K59" i="3"/>
  <c r="O59" i="3" s="1"/>
  <c r="K60" i="3"/>
  <c r="O60" i="3" s="1"/>
  <c r="K61" i="3"/>
  <c r="K62" i="3"/>
  <c r="N62" i="3" s="1"/>
  <c r="K63" i="3"/>
  <c r="O63" i="3" s="1"/>
  <c r="K64" i="3"/>
  <c r="O64" i="3" s="1"/>
  <c r="K65" i="3"/>
  <c r="K66" i="3"/>
  <c r="N66" i="3" s="1"/>
  <c r="K67" i="3"/>
  <c r="O67" i="3" s="1"/>
  <c r="K68" i="3"/>
  <c r="O68" i="3" s="1"/>
  <c r="K69" i="3"/>
  <c r="K70" i="3"/>
  <c r="N70" i="3" s="1"/>
  <c r="K71" i="3"/>
  <c r="I57" i="3"/>
  <c r="I58" i="3"/>
  <c r="I59" i="3"/>
  <c r="I60" i="3"/>
  <c r="I61" i="3"/>
  <c r="I62" i="3"/>
  <c r="I63" i="3"/>
  <c r="I64" i="3"/>
  <c r="I65" i="3"/>
  <c r="I66" i="3"/>
  <c r="I67" i="3"/>
  <c r="I68" i="3"/>
  <c r="I69" i="3"/>
  <c r="I70" i="3"/>
  <c r="I71" i="3"/>
  <c r="F57" i="3"/>
  <c r="F58" i="3"/>
  <c r="F59" i="3"/>
  <c r="F60" i="3"/>
  <c r="F61" i="3"/>
  <c r="F62" i="3"/>
  <c r="F63" i="3"/>
  <c r="F64" i="3"/>
  <c r="F65" i="3"/>
  <c r="F66" i="3"/>
  <c r="F67" i="3"/>
  <c r="F68" i="3"/>
  <c r="F69" i="3"/>
  <c r="F70" i="3"/>
  <c r="N113" i="3" l="1"/>
  <c r="N105" i="3"/>
  <c r="N111" i="3"/>
  <c r="N69" i="3"/>
  <c r="N65" i="3"/>
  <c r="N61" i="3"/>
  <c r="N114" i="3"/>
  <c r="N57" i="3"/>
  <c r="N106" i="3"/>
  <c r="N110" i="3"/>
  <c r="N107" i="3"/>
  <c r="N132" i="3"/>
  <c r="N133" i="3"/>
  <c r="N68" i="3"/>
  <c r="N64" i="3"/>
  <c r="N60" i="3"/>
  <c r="O70" i="3"/>
  <c r="O66" i="3"/>
  <c r="O62" i="3"/>
  <c r="O58" i="3"/>
  <c r="N89" i="3"/>
  <c r="N85" i="3"/>
  <c r="N81" i="3"/>
  <c r="N112" i="3"/>
  <c r="N108" i="3"/>
  <c r="N104" i="3"/>
  <c r="O111" i="3"/>
  <c r="O107" i="3"/>
  <c r="N146" i="3"/>
  <c r="N148" i="3"/>
  <c r="O168" i="3"/>
  <c r="N131" i="3"/>
  <c r="O133" i="3"/>
  <c r="N67" i="3"/>
  <c r="N63" i="3"/>
  <c r="N59" i="3"/>
  <c r="O69" i="3"/>
  <c r="O65" i="3"/>
  <c r="O61" i="3"/>
  <c r="O57" i="3"/>
  <c r="N92" i="3"/>
  <c r="N88" i="3"/>
  <c r="N84" i="3"/>
  <c r="O114" i="3"/>
  <c r="O110" i="3"/>
  <c r="O106" i="3"/>
  <c r="N145" i="3"/>
  <c r="O150" i="3"/>
  <c r="O164" i="3"/>
  <c r="N134" i="3"/>
  <c r="N130" i="3"/>
  <c r="O132" i="3"/>
  <c r="N91" i="3"/>
  <c r="N87" i="3"/>
  <c r="N83" i="3"/>
  <c r="O113" i="3"/>
  <c r="O109" i="3"/>
  <c r="O105" i="3"/>
  <c r="N152" i="3"/>
  <c r="O149" i="3"/>
  <c r="N167" i="3"/>
  <c r="O163" i="3"/>
  <c r="N90" i="3"/>
  <c r="N86" i="3"/>
  <c r="N82" i="3"/>
  <c r="N151" i="3"/>
  <c r="N147" i="3"/>
  <c r="N166" i="3"/>
  <c r="N162" i="3"/>
  <c r="N165" i="3"/>
  <c r="F157" i="3"/>
  <c r="I157" i="3"/>
  <c r="K157" i="3"/>
  <c r="O157" i="3" s="1"/>
  <c r="M157" i="3"/>
  <c r="F158" i="3"/>
  <c r="I158" i="3"/>
  <c r="K158" i="3"/>
  <c r="M158" i="3"/>
  <c r="F159" i="3"/>
  <c r="I159" i="3"/>
  <c r="K159" i="3"/>
  <c r="O159" i="3" s="1"/>
  <c r="M159" i="3"/>
  <c r="N157" i="3" l="1"/>
  <c r="N158" i="3"/>
  <c r="O158" i="3"/>
  <c r="N159" i="3"/>
  <c r="M161" i="3"/>
  <c r="M170" i="3"/>
  <c r="M171" i="3"/>
  <c r="M172" i="3"/>
  <c r="M173" i="3"/>
  <c r="M174" i="3"/>
  <c r="K161" i="3"/>
  <c r="K171" i="3"/>
  <c r="K172" i="3"/>
  <c r="O172" i="3" s="1"/>
  <c r="K173" i="3"/>
  <c r="I161" i="3"/>
  <c r="I170" i="3"/>
  <c r="I171" i="3"/>
  <c r="I172" i="3"/>
  <c r="I173" i="3"/>
  <c r="I174" i="3"/>
  <c r="F161" i="3"/>
  <c r="F170" i="3"/>
  <c r="F171" i="3"/>
  <c r="F172" i="3"/>
  <c r="F173" i="3"/>
  <c r="M153" i="3"/>
  <c r="M154" i="3"/>
  <c r="M155" i="3"/>
  <c r="M156" i="3"/>
  <c r="O151" i="3"/>
  <c r="O152" i="3"/>
  <c r="K153" i="3"/>
  <c r="O153" i="3" s="1"/>
  <c r="K154" i="3"/>
  <c r="O154" i="3" s="1"/>
  <c r="K155" i="3"/>
  <c r="O155" i="3" s="1"/>
  <c r="K156" i="3"/>
  <c r="O156" i="3" s="1"/>
  <c r="I153" i="3"/>
  <c r="I154" i="3"/>
  <c r="I155" i="3"/>
  <c r="I156" i="3"/>
  <c r="F154" i="3"/>
  <c r="F155" i="3"/>
  <c r="F156" i="3"/>
  <c r="M127" i="3"/>
  <c r="M128" i="3"/>
  <c r="M129" i="3"/>
  <c r="M135" i="3"/>
  <c r="N135" i="3" s="1"/>
  <c r="M136" i="3"/>
  <c r="M137" i="3"/>
  <c r="M138" i="3"/>
  <c r="K127" i="3"/>
  <c r="O127" i="3" s="1"/>
  <c r="K128" i="3"/>
  <c r="O128" i="3" s="1"/>
  <c r="K129" i="3"/>
  <c r="O129" i="3" s="1"/>
  <c r="O136" i="3"/>
  <c r="K137" i="3"/>
  <c r="O137" i="3" s="1"/>
  <c r="I127" i="3"/>
  <c r="I128" i="3"/>
  <c r="I129" i="3"/>
  <c r="I136" i="3"/>
  <c r="I137" i="3"/>
  <c r="F127" i="3"/>
  <c r="F128" i="3"/>
  <c r="F129" i="3"/>
  <c r="F136" i="3"/>
  <c r="M118" i="3"/>
  <c r="M119" i="3"/>
  <c r="M120" i="3"/>
  <c r="M121" i="3"/>
  <c r="M122" i="3"/>
  <c r="M123" i="3"/>
  <c r="O115" i="3"/>
  <c r="K116" i="3"/>
  <c r="K117" i="3"/>
  <c r="K118" i="3"/>
  <c r="O118" i="3" s="1"/>
  <c r="K119" i="3"/>
  <c r="O119" i="3" s="1"/>
  <c r="K120" i="3"/>
  <c r="K121" i="3"/>
  <c r="O121" i="3" s="1"/>
  <c r="K122" i="3"/>
  <c r="K123" i="3"/>
  <c r="I115" i="3"/>
  <c r="I116" i="3"/>
  <c r="I117" i="3"/>
  <c r="I118" i="3"/>
  <c r="I119" i="3"/>
  <c r="I120" i="3"/>
  <c r="I121" i="3"/>
  <c r="I122" i="3"/>
  <c r="I123" i="3"/>
  <c r="F115" i="3"/>
  <c r="F116" i="3"/>
  <c r="F117" i="3"/>
  <c r="F118" i="3"/>
  <c r="F119" i="3"/>
  <c r="F120" i="3"/>
  <c r="F121" i="3"/>
  <c r="F122" i="3"/>
  <c r="F123" i="3"/>
  <c r="M94" i="3"/>
  <c r="M95" i="3"/>
  <c r="M96" i="3"/>
  <c r="M97" i="3"/>
  <c r="M98" i="3"/>
  <c r="M99" i="3"/>
  <c r="M100" i="3"/>
  <c r="K94" i="3"/>
  <c r="O94" i="3" s="1"/>
  <c r="K95" i="3"/>
  <c r="O95" i="3" s="1"/>
  <c r="K96" i="3"/>
  <c r="O96" i="3" s="1"/>
  <c r="K97" i="3"/>
  <c r="O97" i="3" s="1"/>
  <c r="K98" i="3"/>
  <c r="O98" i="3" s="1"/>
  <c r="K99" i="3"/>
  <c r="O99" i="3" s="1"/>
  <c r="K100" i="3"/>
  <c r="I94" i="3"/>
  <c r="I95" i="3"/>
  <c r="I96" i="3"/>
  <c r="I97" i="3"/>
  <c r="I98" i="3"/>
  <c r="I99" i="3"/>
  <c r="I100" i="3"/>
  <c r="F94" i="3"/>
  <c r="F95" i="3"/>
  <c r="F96" i="3"/>
  <c r="F97" i="3"/>
  <c r="F98" i="3"/>
  <c r="F99" i="3"/>
  <c r="F100" i="3"/>
  <c r="M74" i="3"/>
  <c r="M75" i="3"/>
  <c r="M76" i="3"/>
  <c r="M77" i="3"/>
  <c r="M78" i="3"/>
  <c r="K74" i="3"/>
  <c r="O74" i="3" s="1"/>
  <c r="K75" i="3"/>
  <c r="K76" i="3"/>
  <c r="K77" i="3"/>
  <c r="K78" i="3"/>
  <c r="I74" i="3"/>
  <c r="I75" i="3"/>
  <c r="I76" i="3"/>
  <c r="I77" i="3"/>
  <c r="I78" i="3"/>
  <c r="F74" i="3"/>
  <c r="F75" i="3"/>
  <c r="F76" i="3"/>
  <c r="F77" i="3"/>
  <c r="F78" i="3"/>
  <c r="M93" i="3"/>
  <c r="N93" i="3" s="1"/>
  <c r="O93" i="3"/>
  <c r="I93" i="3"/>
  <c r="M72" i="3"/>
  <c r="M73" i="3"/>
  <c r="O71" i="3"/>
  <c r="K72" i="3"/>
  <c r="O72" i="3" s="1"/>
  <c r="K73" i="3"/>
  <c r="I72" i="3"/>
  <c r="I73" i="3"/>
  <c r="F71" i="3"/>
  <c r="F72" i="3"/>
  <c r="F73" i="3"/>
  <c r="N117" i="3" l="1"/>
  <c r="N170" i="3"/>
  <c r="N116" i="3"/>
  <c r="N154" i="3"/>
  <c r="N171" i="3"/>
  <c r="O171" i="3"/>
  <c r="O170" i="3"/>
  <c r="O169" i="3"/>
  <c r="N161" i="3"/>
  <c r="N156" i="3"/>
  <c r="N155" i="3"/>
  <c r="O161" i="3"/>
  <c r="N153" i="3"/>
  <c r="N120" i="3"/>
  <c r="N73" i="3"/>
  <c r="N129" i="3"/>
  <c r="N136" i="3"/>
  <c r="N137" i="3"/>
  <c r="N78" i="3"/>
  <c r="N77" i="3"/>
  <c r="N76" i="3"/>
  <c r="N128" i="3"/>
  <c r="N75" i="3"/>
  <c r="N127" i="3"/>
  <c r="N100" i="3"/>
  <c r="N119" i="3"/>
  <c r="N122" i="3"/>
  <c r="N98" i="3"/>
  <c r="N123" i="3"/>
  <c r="N74" i="3"/>
  <c r="O78" i="3"/>
  <c r="O117" i="3"/>
  <c r="N121" i="3"/>
  <c r="N118" i="3"/>
  <c r="O123" i="3"/>
  <c r="N99" i="3"/>
  <c r="N96" i="3"/>
  <c r="O122" i="3"/>
  <c r="O73" i="3"/>
  <c r="N97" i="3"/>
  <c r="O120" i="3"/>
  <c r="N95" i="3"/>
  <c r="N94" i="3"/>
  <c r="O116" i="3"/>
  <c r="O77" i="3"/>
  <c r="O100" i="3"/>
  <c r="N71" i="3"/>
  <c r="N72" i="3"/>
  <c r="O76" i="3"/>
  <c r="O75" i="3"/>
  <c r="O521" i="7" l="1"/>
  <c r="I522" i="7"/>
  <c r="L522" i="7"/>
  <c r="J522" i="7"/>
  <c r="H514" i="7"/>
  <c r="M511" i="7"/>
  <c r="L511" i="7"/>
  <c r="J511" i="7"/>
  <c r="I511" i="7"/>
  <c r="G511" i="7"/>
  <c r="F511" i="7"/>
  <c r="N510" i="7"/>
  <c r="N508" i="7"/>
  <c r="M507" i="7"/>
  <c r="L507" i="7"/>
  <c r="J507" i="7"/>
  <c r="I507" i="7"/>
  <c r="G507" i="7"/>
  <c r="F507" i="7"/>
  <c r="M503" i="7"/>
  <c r="L503" i="7"/>
  <c r="J503" i="7"/>
  <c r="I503" i="7"/>
  <c r="G503" i="7"/>
  <c r="F503" i="7"/>
  <c r="M499" i="7"/>
  <c r="L499" i="7"/>
  <c r="J499" i="7"/>
  <c r="I499" i="7"/>
  <c r="G499" i="7"/>
  <c r="F499" i="7"/>
  <c r="M494" i="7"/>
  <c r="L494" i="7"/>
  <c r="J494" i="7"/>
  <c r="I494" i="7"/>
  <c r="G494" i="7"/>
  <c r="M490" i="7"/>
  <c r="L490" i="7"/>
  <c r="K491" i="7"/>
  <c r="J490" i="7"/>
  <c r="I490" i="7"/>
  <c r="H491" i="7"/>
  <c r="G490" i="7"/>
  <c r="F490" i="7"/>
  <c r="M486" i="7"/>
  <c r="L486" i="7"/>
  <c r="J486" i="7"/>
  <c r="I486" i="7"/>
  <c r="G486" i="7"/>
  <c r="M471" i="7"/>
  <c r="L471" i="7"/>
  <c r="J471" i="7"/>
  <c r="I471" i="7"/>
  <c r="G471" i="7"/>
  <c r="M466" i="7"/>
  <c r="L466" i="7"/>
  <c r="J466" i="7"/>
  <c r="G466" i="7"/>
  <c r="F466" i="7"/>
  <c r="H460" i="7"/>
  <c r="H459" i="7"/>
  <c r="K460" i="7"/>
  <c r="K459" i="7"/>
  <c r="N460" i="7"/>
  <c r="N459" i="7"/>
  <c r="M458" i="7"/>
  <c r="L458" i="7"/>
  <c r="J458" i="7"/>
  <c r="I458" i="7"/>
  <c r="G458" i="7"/>
  <c r="M437" i="7"/>
  <c r="M433" i="7" s="1"/>
  <c r="L437" i="7"/>
  <c r="L433" i="7" s="1"/>
  <c r="J437" i="7"/>
  <c r="J433" i="7" s="1"/>
  <c r="I437" i="7"/>
  <c r="I433" i="7" s="1"/>
  <c r="G437" i="7"/>
  <c r="G433" i="7" s="1"/>
  <c r="F437" i="7"/>
  <c r="F433" i="7" s="1"/>
  <c r="M427" i="7"/>
  <c r="L427" i="7"/>
  <c r="L426" i="7" s="1"/>
  <c r="J427" i="7"/>
  <c r="J426" i="7" s="1"/>
  <c r="I427" i="7"/>
  <c r="I426" i="7" s="1"/>
  <c r="G427" i="7"/>
  <c r="G426" i="7" s="1"/>
  <c r="F427" i="7"/>
  <c r="F426" i="7" s="1"/>
  <c r="N425" i="7"/>
  <c r="K425" i="7"/>
  <c r="H425" i="7"/>
  <c r="F423" i="7"/>
  <c r="H422" i="7"/>
  <c r="K422" i="7"/>
  <c r="K419" i="7"/>
  <c r="H419" i="7"/>
  <c r="F414" i="7"/>
  <c r="N400" i="7"/>
  <c r="M399" i="7"/>
  <c r="L399" i="7"/>
  <c r="K400" i="7"/>
  <c r="I399" i="7"/>
  <c r="J399" i="7"/>
  <c r="H400" i="7"/>
  <c r="G399" i="7"/>
  <c r="F399" i="7"/>
  <c r="M397" i="7"/>
  <c r="L397" i="7"/>
  <c r="J397" i="7"/>
  <c r="I397" i="7"/>
  <c r="G397" i="7"/>
  <c r="F397" i="7"/>
  <c r="M390" i="7"/>
  <c r="L390" i="7"/>
  <c r="J390" i="7"/>
  <c r="I390" i="7"/>
  <c r="G390" i="7"/>
  <c r="F390" i="7"/>
  <c r="M384" i="7"/>
  <c r="L384" i="7"/>
  <c r="J384" i="7"/>
  <c r="I384" i="7"/>
  <c r="G384" i="7"/>
  <c r="F384" i="7"/>
  <c r="M382" i="7"/>
  <c r="L382" i="7"/>
  <c r="J382" i="7"/>
  <c r="I382" i="7"/>
  <c r="G382" i="7"/>
  <c r="F382" i="7"/>
  <c r="M378" i="7"/>
  <c r="L378" i="7"/>
  <c r="J378" i="7"/>
  <c r="I378" i="7"/>
  <c r="G378" i="7"/>
  <c r="H381" i="7"/>
  <c r="K381" i="7"/>
  <c r="N381" i="7"/>
  <c r="M376" i="7"/>
  <c r="L376" i="7"/>
  <c r="J376" i="7"/>
  <c r="I376" i="7"/>
  <c r="G376" i="7"/>
  <c r="F376" i="7"/>
  <c r="N374" i="7"/>
  <c r="N373" i="7"/>
  <c r="N372" i="7"/>
  <c r="N371" i="7"/>
  <c r="N370" i="7"/>
  <c r="M366" i="7"/>
  <c r="L366" i="7"/>
  <c r="K374" i="7"/>
  <c r="K373" i="7"/>
  <c r="K372" i="7"/>
  <c r="K371" i="7"/>
  <c r="K370" i="7"/>
  <c r="J366" i="7"/>
  <c r="I366" i="7"/>
  <c r="H374" i="7"/>
  <c r="H373" i="7"/>
  <c r="H372" i="7"/>
  <c r="H371" i="7"/>
  <c r="H370" i="7"/>
  <c r="G366" i="7"/>
  <c r="F366" i="7"/>
  <c r="M362" i="7"/>
  <c r="M361" i="7" s="1"/>
  <c r="L362" i="7"/>
  <c r="L361" i="7" s="1"/>
  <c r="J362" i="7"/>
  <c r="J361" i="7" s="1"/>
  <c r="I362" i="7"/>
  <c r="I361" i="7" s="1"/>
  <c r="G362" i="7"/>
  <c r="G361" i="7" s="1"/>
  <c r="F362" i="7"/>
  <c r="F361" i="7" s="1"/>
  <c r="F358" i="7"/>
  <c r="F357" i="7" s="1"/>
  <c r="N363" i="7"/>
  <c r="M358" i="7"/>
  <c r="M357" i="7" s="1"/>
  <c r="L358" i="7"/>
  <c r="L357" i="7" s="1"/>
  <c r="J358" i="7"/>
  <c r="J357" i="7" s="1"/>
  <c r="I358" i="7"/>
  <c r="I357" i="7" s="1"/>
  <c r="G358" i="7"/>
  <c r="G357" i="7" s="1"/>
  <c r="N356" i="7"/>
  <c r="K356" i="7"/>
  <c r="H356" i="7"/>
  <c r="M340" i="7"/>
  <c r="M339" i="7" s="1"/>
  <c r="L340" i="7"/>
  <c r="L339" i="7" s="1"/>
  <c r="J340" i="7"/>
  <c r="J339" i="7" s="1"/>
  <c r="I340" i="7"/>
  <c r="I339" i="7" s="1"/>
  <c r="G340" i="7"/>
  <c r="F340" i="7"/>
  <c r="F339" i="7" s="1"/>
  <c r="M326" i="7"/>
  <c r="L326" i="7"/>
  <c r="J326" i="7"/>
  <c r="I326" i="7"/>
  <c r="G326" i="7"/>
  <c r="F326" i="7"/>
  <c r="F219" i="7" s="1"/>
  <c r="N318" i="7"/>
  <c r="N317" i="7"/>
  <c r="N316" i="7"/>
  <c r="N315" i="7"/>
  <c r="N314" i="7"/>
  <c r="K318" i="7"/>
  <c r="K317" i="7"/>
  <c r="K316" i="7"/>
  <c r="K315" i="7"/>
  <c r="K314" i="7"/>
  <c r="H318" i="7"/>
  <c r="H317" i="7"/>
  <c r="H316" i="7"/>
  <c r="H315" i="7"/>
  <c r="H314" i="7"/>
  <c r="M237" i="7"/>
  <c r="L237" i="7"/>
  <c r="J237" i="7"/>
  <c r="I237" i="7"/>
  <c r="G237" i="7"/>
  <c r="N231" i="7"/>
  <c r="K231" i="7"/>
  <c r="H231" i="7"/>
  <c r="M220" i="7"/>
  <c r="L220" i="7"/>
  <c r="J220" i="7"/>
  <c r="I220" i="7"/>
  <c r="G220" i="7"/>
  <c r="M209" i="7"/>
  <c r="L209" i="7"/>
  <c r="J209" i="7"/>
  <c r="I209" i="7"/>
  <c r="G209" i="7"/>
  <c r="N189" i="7"/>
  <c r="N188" i="7"/>
  <c r="K189" i="7"/>
  <c r="K188" i="7"/>
  <c r="H189" i="7"/>
  <c r="H188" i="7"/>
  <c r="M150" i="7"/>
  <c r="L150" i="7"/>
  <c r="J150" i="7"/>
  <c r="I150" i="7"/>
  <c r="G150" i="7"/>
  <c r="K147" i="7"/>
  <c r="H114" i="7"/>
  <c r="M113" i="7"/>
  <c r="L113" i="7"/>
  <c r="J113" i="7"/>
  <c r="I113" i="7"/>
  <c r="G113" i="7"/>
  <c r="F113" i="7"/>
  <c r="F46" i="7" s="1"/>
  <c r="H99" i="7"/>
  <c r="H98" i="7"/>
  <c r="H67" i="7"/>
  <c r="H66" i="7"/>
  <c r="H65" i="7"/>
  <c r="H64" i="7"/>
  <c r="H63" i="7"/>
  <c r="H62" i="7"/>
  <c r="H61" i="7"/>
  <c r="H60" i="7"/>
  <c r="H59" i="7"/>
  <c r="H58" i="7"/>
  <c r="H57" i="7"/>
  <c r="H56" i="7"/>
  <c r="N41" i="7"/>
  <c r="H41" i="7"/>
  <c r="K41" i="7"/>
  <c r="N99" i="7"/>
  <c r="N98" i="7"/>
  <c r="K99" i="7"/>
  <c r="K98" i="7"/>
  <c r="K97" i="7"/>
  <c r="H147" i="7"/>
  <c r="N147" i="7"/>
  <c r="N114" i="7"/>
  <c r="M38" i="7"/>
  <c r="L38" i="7"/>
  <c r="J38" i="7"/>
  <c r="I38" i="7"/>
  <c r="G38" i="7"/>
  <c r="J34" i="7"/>
  <c r="I34" i="7"/>
  <c r="G34" i="7"/>
  <c r="M31" i="7"/>
  <c r="L31" i="7"/>
  <c r="J31" i="7"/>
  <c r="I31" i="7"/>
  <c r="G31" i="7"/>
  <c r="H484" i="7"/>
  <c r="N480" i="7"/>
  <c r="K480" i="7"/>
  <c r="K479" i="7"/>
  <c r="H480" i="7"/>
  <c r="H479" i="7"/>
  <c r="M462" i="7"/>
  <c r="L462" i="7"/>
  <c r="J462" i="7"/>
  <c r="I462" i="7"/>
  <c r="G462" i="7"/>
  <c r="F462" i="7"/>
  <c r="F458" i="7"/>
  <c r="K465" i="7"/>
  <c r="K464" i="7"/>
  <c r="K461" i="7"/>
  <c r="H465" i="7"/>
  <c r="H464" i="7"/>
  <c r="H461" i="7"/>
  <c r="N465" i="7"/>
  <c r="N464" i="7"/>
  <c r="N461" i="7"/>
  <c r="N463" i="7"/>
  <c r="K463" i="7"/>
  <c r="H463" i="7"/>
  <c r="N446" i="7"/>
  <c r="K446" i="7"/>
  <c r="H446" i="7"/>
  <c r="N398" i="7"/>
  <c r="H398" i="7"/>
  <c r="K398" i="7"/>
  <c r="G23" i="7"/>
  <c r="H23" i="7" s="1"/>
  <c r="M23" i="7"/>
  <c r="K27" i="3"/>
  <c r="K26" i="3"/>
  <c r="O26" i="3" s="1"/>
  <c r="K20" i="3"/>
  <c r="O20" i="3" s="1"/>
  <c r="K19" i="3"/>
  <c r="O19" i="3" s="1"/>
  <c r="K18" i="3"/>
  <c r="O18" i="3" s="1"/>
  <c r="K184" i="3"/>
  <c r="K183" i="3"/>
  <c r="K182" i="3"/>
  <c r="K181" i="3"/>
  <c r="K180" i="3"/>
  <c r="M184" i="3"/>
  <c r="M183" i="3"/>
  <c r="M182" i="3"/>
  <c r="M181" i="3"/>
  <c r="M180" i="3"/>
  <c r="M177" i="3"/>
  <c r="M176" i="3"/>
  <c r="M175" i="3"/>
  <c r="M144" i="3"/>
  <c r="M142" i="3"/>
  <c r="M141" i="3"/>
  <c r="M140" i="3"/>
  <c r="M139" i="3"/>
  <c r="M126" i="3"/>
  <c r="M56" i="3"/>
  <c r="M52" i="3"/>
  <c r="M51" i="3"/>
  <c r="M18" i="3"/>
  <c r="M19" i="3"/>
  <c r="M45" i="3"/>
  <c r="M44" i="3"/>
  <c r="M43" i="3"/>
  <c r="M39" i="3"/>
  <c r="M32" i="3"/>
  <c r="K32" i="3"/>
  <c r="O32" i="3" s="1"/>
  <c r="K31" i="3"/>
  <c r="O31" i="3" s="1"/>
  <c r="M31" i="3"/>
  <c r="M30" i="3"/>
  <c r="I184" i="3"/>
  <c r="I183" i="3"/>
  <c r="I182" i="3"/>
  <c r="I181" i="3"/>
  <c r="I180" i="3"/>
  <c r="I144" i="3"/>
  <c r="I160" i="3" s="1"/>
  <c r="I142" i="3"/>
  <c r="I141" i="3"/>
  <c r="I140" i="3"/>
  <c r="I139" i="3"/>
  <c r="I138" i="3"/>
  <c r="I126" i="3"/>
  <c r="I103" i="3"/>
  <c r="I101" i="3"/>
  <c r="I80" i="3"/>
  <c r="I56" i="3"/>
  <c r="I52" i="3"/>
  <c r="I51" i="3"/>
  <c r="I50" i="3"/>
  <c r="I47" i="3"/>
  <c r="F47" i="3"/>
  <c r="F48" i="3" s="1"/>
  <c r="G48" i="3"/>
  <c r="I39" i="3"/>
  <c r="I32" i="3"/>
  <c r="I31" i="3"/>
  <c r="I30" i="3"/>
  <c r="I27" i="3"/>
  <c r="I26" i="3"/>
  <c r="I28" i="3" s="1"/>
  <c r="I25" i="3" s="1"/>
  <c r="I23" i="3"/>
  <c r="I24" i="3" s="1"/>
  <c r="I22" i="3" s="1"/>
  <c r="F18" i="3"/>
  <c r="F19" i="3"/>
  <c r="I20" i="3"/>
  <c r="I19" i="3"/>
  <c r="I18" i="3"/>
  <c r="G24" i="3"/>
  <c r="G21" i="3"/>
  <c r="H107" i="8"/>
  <c r="H86" i="8"/>
  <c r="G66" i="8"/>
  <c r="G62" i="8" s="1"/>
  <c r="H29" i="8"/>
  <c r="I40" i="3" l="1"/>
  <c r="I29" i="3" s="1"/>
  <c r="K399" i="7"/>
  <c r="H458" i="7"/>
  <c r="N399" i="7"/>
  <c r="N503" i="7"/>
  <c r="N366" i="7"/>
  <c r="L457" i="7"/>
  <c r="N376" i="7"/>
  <c r="N378" i="7"/>
  <c r="N490" i="7"/>
  <c r="K467" i="7"/>
  <c r="K384" i="7"/>
  <c r="N209" i="7"/>
  <c r="K366" i="7"/>
  <c r="K113" i="7"/>
  <c r="N237" i="7"/>
  <c r="N382" i="7"/>
  <c r="H390" i="7"/>
  <c r="G498" i="7"/>
  <c r="K450" i="7"/>
  <c r="H499" i="7"/>
  <c r="N499" i="7"/>
  <c r="K503" i="7"/>
  <c r="N507" i="7"/>
  <c r="H150" i="7"/>
  <c r="K362" i="7"/>
  <c r="K376" i="7"/>
  <c r="H384" i="7"/>
  <c r="K390" i="7"/>
  <c r="H397" i="7"/>
  <c r="K424" i="7"/>
  <c r="N427" i="7"/>
  <c r="N450" i="7"/>
  <c r="J457" i="7"/>
  <c r="K486" i="7"/>
  <c r="K499" i="7"/>
  <c r="H399" i="7"/>
  <c r="K220" i="7"/>
  <c r="K358" i="7"/>
  <c r="G457" i="7"/>
  <c r="I466" i="7"/>
  <c r="K466" i="7" s="1"/>
  <c r="K31" i="7"/>
  <c r="K37" i="7"/>
  <c r="K45" i="7"/>
  <c r="N362" i="7"/>
  <c r="N390" i="7"/>
  <c r="I457" i="7"/>
  <c r="N31" i="7"/>
  <c r="M219" i="7"/>
  <c r="K378" i="7"/>
  <c r="N458" i="7"/>
  <c r="H507" i="7"/>
  <c r="N437" i="7"/>
  <c r="H38" i="7"/>
  <c r="H366" i="7"/>
  <c r="N466" i="7"/>
  <c r="N397" i="7"/>
  <c r="N34" i="7"/>
  <c r="N38" i="7"/>
  <c r="N486" i="7"/>
  <c r="K494" i="7"/>
  <c r="H503" i="7"/>
  <c r="K34" i="7"/>
  <c r="N113" i="7"/>
  <c r="H237" i="7"/>
  <c r="H376" i="7"/>
  <c r="H378" i="7"/>
  <c r="M457" i="7"/>
  <c r="H490" i="7"/>
  <c r="N494" i="7"/>
  <c r="H511" i="7"/>
  <c r="K490" i="7"/>
  <c r="H362" i="7"/>
  <c r="H424" i="7"/>
  <c r="F457" i="7"/>
  <c r="J498" i="7"/>
  <c r="K507" i="7"/>
  <c r="N45" i="7"/>
  <c r="H382" i="7"/>
  <c r="N384" i="7"/>
  <c r="H494" i="7"/>
  <c r="N37" i="7"/>
  <c r="H326" i="7"/>
  <c r="K397" i="7"/>
  <c r="N424" i="7"/>
  <c r="K326" i="7"/>
  <c r="K382" i="7"/>
  <c r="G28" i="8"/>
  <c r="G27" i="8" s="1"/>
  <c r="G26" i="8" s="1"/>
  <c r="N182" i="3"/>
  <c r="N184" i="3"/>
  <c r="I53" i="3"/>
  <c r="I49" i="3" s="1"/>
  <c r="N18" i="3"/>
  <c r="I21" i="3"/>
  <c r="I17" i="3" s="1"/>
  <c r="I16" i="3" s="1"/>
  <c r="O21" i="3"/>
  <c r="O17" i="3" s="1"/>
  <c r="N19" i="3"/>
  <c r="N181" i="3"/>
  <c r="K21" i="3"/>
  <c r="K185" i="3"/>
  <c r="N183" i="3"/>
  <c r="K28" i="3"/>
  <c r="N180" i="3"/>
  <c r="N32" i="3"/>
  <c r="O27" i="3"/>
  <c r="N31" i="3"/>
  <c r="I143" i="3"/>
  <c r="I102" i="3"/>
  <c r="I124" i="3"/>
  <c r="I498" i="7"/>
  <c r="M498" i="7"/>
  <c r="N511" i="7"/>
  <c r="K511" i="7"/>
  <c r="L498" i="7"/>
  <c r="F498" i="7"/>
  <c r="H486" i="7"/>
  <c r="H471" i="7"/>
  <c r="K475" i="7"/>
  <c r="H467" i="7"/>
  <c r="N467" i="7"/>
  <c r="H437" i="7"/>
  <c r="K458" i="7"/>
  <c r="M426" i="7"/>
  <c r="N426" i="7" s="1"/>
  <c r="F412" i="7"/>
  <c r="K427" i="7"/>
  <c r="H411" i="7"/>
  <c r="H427" i="7"/>
  <c r="F409" i="7"/>
  <c r="H31" i="7"/>
  <c r="H113" i="7"/>
  <c r="K150" i="7"/>
  <c r="K209" i="7"/>
  <c r="H340" i="7"/>
  <c r="H358" i="7"/>
  <c r="H37" i="7"/>
  <c r="L219" i="7"/>
  <c r="N340" i="7"/>
  <c r="H34" i="7"/>
  <c r="K38" i="7"/>
  <c r="K47" i="7"/>
  <c r="H209" i="7"/>
  <c r="H220" i="7"/>
  <c r="N471" i="7"/>
  <c r="K471" i="7"/>
  <c r="H466" i="7"/>
  <c r="H450" i="7"/>
  <c r="N433" i="7"/>
  <c r="K433" i="7"/>
  <c r="H433" i="7"/>
  <c r="K426" i="7"/>
  <c r="H426" i="7"/>
  <c r="J30" i="7"/>
  <c r="N220" i="7"/>
  <c r="J219" i="7"/>
  <c r="K357" i="7"/>
  <c r="N358" i="7"/>
  <c r="N150" i="7"/>
  <c r="I219" i="7"/>
  <c r="G339" i="7"/>
  <c r="H339" i="7" s="1"/>
  <c r="K340" i="7"/>
  <c r="G219" i="7"/>
  <c r="K237" i="7"/>
  <c r="H363" i="7"/>
  <c r="K363" i="7"/>
  <c r="N357" i="7"/>
  <c r="H357" i="7"/>
  <c r="N339" i="7"/>
  <c r="K339" i="7"/>
  <c r="M30" i="7"/>
  <c r="I30" i="7"/>
  <c r="L30" i="7"/>
  <c r="N462" i="7"/>
  <c r="K462" i="7"/>
  <c r="H462" i="7"/>
  <c r="I48" i="3"/>
  <c r="H457" i="7" l="1"/>
  <c r="H498" i="7"/>
  <c r="N457" i="7"/>
  <c r="K498" i="7"/>
  <c r="H364" i="7"/>
  <c r="K364" i="7"/>
  <c r="K219" i="7"/>
  <c r="N219" i="7"/>
  <c r="K457" i="7"/>
  <c r="G117" i="8"/>
  <c r="F408" i="7"/>
  <c r="N498" i="7"/>
  <c r="N364" i="7"/>
  <c r="F432" i="7"/>
  <c r="H219" i="7"/>
  <c r="N185" i="3"/>
  <c r="N179" i="3" s="1"/>
  <c r="N30" i="7"/>
  <c r="K30" i="7"/>
  <c r="M17" i="7"/>
  <c r="M16" i="7" s="1"/>
  <c r="N22" i="7"/>
  <c r="L17" i="7"/>
  <c r="K22" i="7"/>
  <c r="J17" i="7"/>
  <c r="I17" i="7"/>
  <c r="H22" i="7"/>
  <c r="G17" i="7"/>
  <c r="G16" i="7" l="1"/>
  <c r="H16" i="7" s="1"/>
  <c r="H17" i="7"/>
  <c r="N17" i="7"/>
  <c r="N50" i="7"/>
  <c r="K50" i="7"/>
  <c r="H50" i="7"/>
  <c r="H39" i="8" l="1"/>
  <c r="K379" i="7" l="1"/>
  <c r="K377" i="7"/>
  <c r="N451" i="7" l="1"/>
  <c r="H456" i="7"/>
  <c r="H455" i="7"/>
  <c r="H452" i="7"/>
  <c r="H451" i="7"/>
  <c r="I404" i="7"/>
  <c r="F404" i="7"/>
  <c r="K52" i="3" l="1"/>
  <c r="O28" i="3"/>
  <c r="O25" i="3" s="1"/>
  <c r="M50" i="3"/>
  <c r="K51" i="3"/>
  <c r="K50" i="3"/>
  <c r="D53" i="3"/>
  <c r="G53" i="3"/>
  <c r="K53" i="3" l="1"/>
  <c r="O52" i="3"/>
  <c r="N52" i="3"/>
  <c r="N50" i="3"/>
  <c r="O50" i="3"/>
  <c r="O51" i="3"/>
  <c r="N51" i="3"/>
  <c r="O53" i="3" l="1"/>
  <c r="O49" i="3" s="1"/>
  <c r="N53" i="3"/>
  <c r="N49" i="3" s="1"/>
  <c r="H487" i="7"/>
  <c r="K444" i="7"/>
  <c r="H35" i="8" l="1"/>
  <c r="H33" i="8"/>
  <c r="H28" i="8" l="1"/>
  <c r="D6" i="16" l="1"/>
  <c r="E6" i="7"/>
  <c r="B6" i="3"/>
  <c r="F7" i="8"/>
  <c r="F51" i="3" l="1"/>
  <c r="F52" i="3"/>
  <c r="E51" i="8"/>
  <c r="E52" i="8"/>
  <c r="E53" i="8"/>
  <c r="E50" i="8"/>
  <c r="E34" i="8"/>
  <c r="H66" i="8" l="1"/>
  <c r="H62" i="8" s="1"/>
  <c r="H512" i="7"/>
  <c r="H478" i="7"/>
  <c r="H477" i="7"/>
  <c r="H476" i="7"/>
  <c r="K40" i="7"/>
  <c r="H40" i="7"/>
  <c r="N40" i="7"/>
  <c r="N42" i="7"/>
  <c r="N406" i="7"/>
  <c r="N407" i="7"/>
  <c r="K407" i="7"/>
  <c r="K406" i="7"/>
  <c r="H407" i="7"/>
  <c r="H406" i="7"/>
  <c r="M404" i="7"/>
  <c r="L404" i="7"/>
  <c r="J404" i="7"/>
  <c r="G404" i="7"/>
  <c r="F394" i="7"/>
  <c r="F365" i="7" s="1"/>
  <c r="F29" i="7" s="1"/>
  <c r="H359" i="7"/>
  <c r="K36" i="7"/>
  <c r="K35" i="7"/>
  <c r="J16" i="7"/>
  <c r="I16" i="7"/>
  <c r="K512" i="7"/>
  <c r="N512" i="7"/>
  <c r="N509" i="7"/>
  <c r="N456" i="7"/>
  <c r="K456" i="7"/>
  <c r="K455" i="7"/>
  <c r="K453" i="7"/>
  <c r="N441" i="7"/>
  <c r="N442" i="7"/>
  <c r="N443" i="7"/>
  <c r="N444" i="7"/>
  <c r="N445" i="7"/>
  <c r="K441" i="7"/>
  <c r="K442" i="7"/>
  <c r="K443" i="7"/>
  <c r="K445" i="7"/>
  <c r="H441" i="7"/>
  <c r="H442" i="7"/>
  <c r="H443" i="7"/>
  <c r="H444" i="7"/>
  <c r="H445" i="7"/>
  <c r="N440" i="7"/>
  <c r="K440" i="7"/>
  <c r="H440" i="7"/>
  <c r="H438" i="7"/>
  <c r="H439" i="7"/>
  <c r="N439" i="7"/>
  <c r="K439" i="7"/>
  <c r="H429" i="7"/>
  <c r="H392" i="7"/>
  <c r="K392" i="7"/>
  <c r="N392" i="7"/>
  <c r="H27" i="8" l="1"/>
  <c r="H26" i="8" s="1"/>
  <c r="H117" i="8" s="1"/>
  <c r="K16" i="7"/>
  <c r="N23" i="7"/>
  <c r="L16" i="7"/>
  <c r="F485" i="7"/>
  <c r="K17" i="7"/>
  <c r="H361" i="7"/>
  <c r="N404" i="7"/>
  <c r="K451" i="7"/>
  <c r="N453" i="7"/>
  <c r="K452" i="7"/>
  <c r="N455" i="7"/>
  <c r="N350" i="7"/>
  <c r="N351" i="7"/>
  <c r="N352" i="7"/>
  <c r="N353" i="7"/>
  <c r="N354" i="7"/>
  <c r="N355" i="7"/>
  <c r="K350" i="7"/>
  <c r="K351" i="7"/>
  <c r="K352" i="7"/>
  <c r="K353" i="7"/>
  <c r="K354" i="7"/>
  <c r="K355" i="7"/>
  <c r="H350" i="7"/>
  <c r="H351" i="7"/>
  <c r="H352" i="7"/>
  <c r="H353" i="7"/>
  <c r="H354" i="7"/>
  <c r="H355" i="7"/>
  <c r="N268" i="7"/>
  <c r="N269" i="7"/>
  <c r="N270" i="7"/>
  <c r="N271" i="7"/>
  <c r="N272" i="7"/>
  <c r="N273" i="7"/>
  <c r="N274" i="7"/>
  <c r="N275" i="7"/>
  <c r="N276" i="7"/>
  <c r="N277" i="7"/>
  <c r="N278" i="7"/>
  <c r="N279" i="7"/>
  <c r="N280" i="7"/>
  <c r="N281" i="7"/>
  <c r="N282" i="7"/>
  <c r="N283" i="7"/>
  <c r="N284" i="7"/>
  <c r="N285" i="7"/>
  <c r="N286" i="7"/>
  <c r="N287" i="7"/>
  <c r="N288" i="7"/>
  <c r="N289" i="7"/>
  <c r="N290" i="7"/>
  <c r="N291" i="7"/>
  <c r="N292" i="7"/>
  <c r="N293" i="7"/>
  <c r="N294" i="7"/>
  <c r="N295" i="7"/>
  <c r="N296" i="7"/>
  <c r="N297" i="7"/>
  <c r="N298" i="7"/>
  <c r="N299" i="7"/>
  <c r="N300" i="7"/>
  <c r="N301" i="7"/>
  <c r="N302" i="7"/>
  <c r="N303" i="7"/>
  <c r="N304" i="7"/>
  <c r="N305" i="7"/>
  <c r="N306" i="7"/>
  <c r="N307" i="7"/>
  <c r="N308" i="7"/>
  <c r="N309" i="7"/>
  <c r="N310" i="7"/>
  <c r="N311" i="7"/>
  <c r="N312" i="7"/>
  <c r="N313"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213" i="7"/>
  <c r="N187" i="7"/>
  <c r="K187" i="7"/>
  <c r="H187" i="7"/>
  <c r="N132" i="7"/>
  <c r="N133" i="7"/>
  <c r="N134" i="7"/>
  <c r="N135" i="7"/>
  <c r="N136" i="7"/>
  <c r="N137" i="7"/>
  <c r="N138" i="7"/>
  <c r="N139" i="7"/>
  <c r="N140" i="7"/>
  <c r="N141" i="7"/>
  <c r="N142" i="7"/>
  <c r="N143" i="7"/>
  <c r="N144" i="7"/>
  <c r="N145" i="7"/>
  <c r="N146" i="7"/>
  <c r="N148" i="7"/>
  <c r="K132" i="7"/>
  <c r="K133" i="7"/>
  <c r="K134" i="7"/>
  <c r="K135" i="7"/>
  <c r="K136" i="7"/>
  <c r="K137" i="7"/>
  <c r="K138" i="7"/>
  <c r="K139" i="7"/>
  <c r="K140" i="7"/>
  <c r="K141" i="7"/>
  <c r="K142" i="7"/>
  <c r="K143" i="7"/>
  <c r="K144" i="7"/>
  <c r="K145" i="7"/>
  <c r="K146" i="7"/>
  <c r="K148" i="7"/>
  <c r="H132" i="7"/>
  <c r="H133" i="7"/>
  <c r="H134" i="7"/>
  <c r="H135" i="7"/>
  <c r="H136" i="7"/>
  <c r="H137" i="7"/>
  <c r="H138" i="7"/>
  <c r="H139" i="7"/>
  <c r="H140" i="7"/>
  <c r="H141" i="7"/>
  <c r="H142" i="7"/>
  <c r="H143" i="7"/>
  <c r="H144" i="7"/>
  <c r="H145" i="7"/>
  <c r="H146" i="7"/>
  <c r="H148" i="7"/>
  <c r="N16" i="7" l="1"/>
  <c r="K404" i="7"/>
  <c r="N452" i="7"/>
  <c r="N94" i="7"/>
  <c r="N95" i="7"/>
  <c r="N96" i="7"/>
  <c r="N97" i="7"/>
  <c r="K94" i="7"/>
  <c r="K95" i="7"/>
  <c r="K96" i="7"/>
  <c r="K105" i="7"/>
  <c r="H94" i="7"/>
  <c r="H95" i="7"/>
  <c r="H96" i="7"/>
  <c r="H97" i="7"/>
  <c r="H105" i="7"/>
  <c r="N33" i="7" l="1"/>
  <c r="N32" i="7"/>
  <c r="N27" i="7"/>
  <c r="N26" i="7"/>
  <c r="N25" i="7"/>
  <c r="N24" i="7"/>
  <c r="K27" i="7"/>
  <c r="K26" i="7"/>
  <c r="K25" i="7"/>
  <c r="K24" i="7"/>
  <c r="H27" i="7"/>
  <c r="H24" i="7"/>
  <c r="N21" i="7"/>
  <c r="N19" i="7"/>
  <c r="N18" i="7"/>
  <c r="K21" i="7"/>
  <c r="K20" i="7"/>
  <c r="K19" i="7"/>
  <c r="K18" i="7"/>
  <c r="H18" i="7" l="1"/>
  <c r="N186" i="7" l="1"/>
  <c r="K186" i="7"/>
  <c r="H186" i="7"/>
  <c r="N478" i="7" l="1"/>
  <c r="K478" i="7"/>
  <c r="N438" i="7" l="1"/>
  <c r="K438" i="7"/>
  <c r="N469" i="7"/>
  <c r="K469" i="7"/>
  <c r="H469" i="7"/>
  <c r="N105" i="7"/>
  <c r="N93" i="7"/>
  <c r="K93" i="7"/>
  <c r="H93" i="7"/>
  <c r="K500" i="7" l="1"/>
  <c r="N429" i="7"/>
  <c r="K429" i="7"/>
  <c r="N419" i="7"/>
  <c r="G414" i="7"/>
  <c r="I414" i="7"/>
  <c r="J414" i="7"/>
  <c r="L414" i="7"/>
  <c r="M414" i="7"/>
  <c r="K411" i="7"/>
  <c r="N415" i="7"/>
  <c r="K415" i="7"/>
  <c r="H415" i="7"/>
  <c r="M394" i="7"/>
  <c r="M365" i="7" s="1"/>
  <c r="L394" i="7"/>
  <c r="L365" i="7" s="1"/>
  <c r="J394" i="7"/>
  <c r="J365" i="7" s="1"/>
  <c r="I394" i="7"/>
  <c r="I365" i="7" s="1"/>
  <c r="G394" i="7"/>
  <c r="G365" i="7" s="1"/>
  <c r="N395" i="7"/>
  <c r="K395" i="7"/>
  <c r="H395" i="7"/>
  <c r="N391" i="7"/>
  <c r="K391" i="7"/>
  <c r="H391" i="7"/>
  <c r="N389" i="7"/>
  <c r="K389" i="7"/>
  <c r="H389" i="7"/>
  <c r="N383" i="7"/>
  <c r="K383" i="7"/>
  <c r="H383" i="7"/>
  <c r="N380" i="7"/>
  <c r="K380" i="7"/>
  <c r="H380" i="7"/>
  <c r="N377" i="7"/>
  <c r="H377" i="7"/>
  <c r="N360" i="7"/>
  <c r="K360" i="7"/>
  <c r="H360" i="7"/>
  <c r="N348" i="7"/>
  <c r="K348" i="7"/>
  <c r="H348" i="7"/>
  <c r="N347" i="7"/>
  <c r="K347" i="7"/>
  <c r="H347" i="7"/>
  <c r="N337" i="7"/>
  <c r="K337" i="7"/>
  <c r="H337" i="7"/>
  <c r="N336" i="7"/>
  <c r="K336" i="7"/>
  <c r="H336" i="7"/>
  <c r="N230" i="7"/>
  <c r="K230" i="7"/>
  <c r="H230" i="7"/>
  <c r="N229" i="7"/>
  <c r="K229" i="7"/>
  <c r="H229" i="7"/>
  <c r="M46" i="7"/>
  <c r="J46" i="7"/>
  <c r="I46" i="7"/>
  <c r="G46" i="7"/>
  <c r="N131" i="7"/>
  <c r="K131" i="7"/>
  <c r="H131" i="7"/>
  <c r="N127" i="7"/>
  <c r="K127" i="7"/>
  <c r="H127" i="7"/>
  <c r="N126" i="7"/>
  <c r="K126" i="7"/>
  <c r="H126" i="7"/>
  <c r="N125" i="7"/>
  <c r="K125" i="7"/>
  <c r="H125" i="7"/>
  <c r="M43" i="7"/>
  <c r="L43" i="7"/>
  <c r="J43" i="7"/>
  <c r="I43" i="7"/>
  <c r="G43" i="7"/>
  <c r="H43" i="7" s="1"/>
  <c r="N39" i="7"/>
  <c r="K39" i="7"/>
  <c r="H39" i="7"/>
  <c r="K33" i="7"/>
  <c r="H33" i="7"/>
  <c r="J29" i="7" l="1"/>
  <c r="M29" i="7"/>
  <c r="I29" i="7"/>
  <c r="K46" i="7"/>
  <c r="J412" i="7"/>
  <c r="N417" i="7"/>
  <c r="N414" i="7"/>
  <c r="G412" i="7"/>
  <c r="H412" i="7" s="1"/>
  <c r="M412" i="7"/>
  <c r="N413" i="7"/>
  <c r="L412" i="7"/>
  <c r="I412" i="7"/>
  <c r="N416" i="7"/>
  <c r="I409" i="7"/>
  <c r="N411" i="7"/>
  <c r="L409" i="7"/>
  <c r="M409" i="7"/>
  <c r="N43" i="7"/>
  <c r="H46" i="7"/>
  <c r="F513" i="7"/>
  <c r="K43" i="7"/>
  <c r="N35" i="7"/>
  <c r="H35" i="7"/>
  <c r="K29" i="7" l="1"/>
  <c r="N412" i="7"/>
  <c r="K412" i="7"/>
  <c r="N409" i="7"/>
  <c r="E32" i="8"/>
  <c r="E31" i="8"/>
  <c r="E30" i="8"/>
  <c r="O182" i="3" l="1"/>
  <c r="F182" i="3"/>
  <c r="Q23" i="16" l="1"/>
  <c r="K417" i="7" l="1"/>
  <c r="H417" i="7"/>
  <c r="N388" i="7"/>
  <c r="K388" i="7"/>
  <c r="H388" i="7"/>
  <c r="N349" i="7"/>
  <c r="K349" i="7"/>
  <c r="H349" i="7"/>
  <c r="N346" i="7"/>
  <c r="K346" i="7"/>
  <c r="H346" i="7"/>
  <c r="N345" i="7"/>
  <c r="K345" i="7"/>
  <c r="H345" i="7"/>
  <c r="N338" i="7"/>
  <c r="K338" i="7"/>
  <c r="H338" i="7"/>
  <c r="N217" i="7"/>
  <c r="K217" i="7"/>
  <c r="H217" i="7"/>
  <c r="N216" i="7"/>
  <c r="K216" i="7"/>
  <c r="H216" i="7"/>
  <c r="N215" i="7"/>
  <c r="K215" i="7"/>
  <c r="H215" i="7"/>
  <c r="N185" i="7"/>
  <c r="K185" i="7"/>
  <c r="H185" i="7"/>
  <c r="N184" i="7"/>
  <c r="K184" i="7"/>
  <c r="H184" i="7"/>
  <c r="N183" i="7"/>
  <c r="K183" i="7"/>
  <c r="H183" i="7"/>
  <c r="N182" i="7"/>
  <c r="K182" i="7"/>
  <c r="H182" i="7"/>
  <c r="N181" i="7"/>
  <c r="K181" i="7"/>
  <c r="H181" i="7"/>
  <c r="N180" i="7"/>
  <c r="K180" i="7"/>
  <c r="H180" i="7"/>
  <c r="N179" i="7"/>
  <c r="K179" i="7"/>
  <c r="H179" i="7"/>
  <c r="N178" i="7"/>
  <c r="K178" i="7"/>
  <c r="H178" i="7"/>
  <c r="N177" i="7"/>
  <c r="K177" i="7"/>
  <c r="H177" i="7"/>
  <c r="N176" i="7"/>
  <c r="K176" i="7"/>
  <c r="H176" i="7"/>
  <c r="N175" i="7"/>
  <c r="K175" i="7"/>
  <c r="H175" i="7"/>
  <c r="N174" i="7"/>
  <c r="K174" i="7"/>
  <c r="H174" i="7"/>
  <c r="N173" i="7"/>
  <c r="K173" i="7"/>
  <c r="H173" i="7"/>
  <c r="N172" i="7"/>
  <c r="K172" i="7"/>
  <c r="H172" i="7"/>
  <c r="N130" i="7"/>
  <c r="K130" i="7"/>
  <c r="H130" i="7"/>
  <c r="N129" i="7"/>
  <c r="K129" i="7"/>
  <c r="H129" i="7"/>
  <c r="N128" i="7"/>
  <c r="K128" i="7"/>
  <c r="H128" i="7"/>
  <c r="Q33" i="16" l="1"/>
  <c r="Q31" i="16"/>
  <c r="Q29" i="16"/>
  <c r="Q27" i="16"/>
  <c r="Q25" i="16"/>
  <c r="Q21" i="16"/>
  <c r="Q19" i="16"/>
  <c r="Q17" i="16"/>
  <c r="Q15" i="16"/>
  <c r="P14" i="16"/>
  <c r="O14" i="16"/>
  <c r="N14" i="16"/>
  <c r="M14" i="16"/>
  <c r="L14" i="16"/>
  <c r="K14" i="16"/>
  <c r="J14" i="16"/>
  <c r="I14" i="16"/>
  <c r="H14" i="16"/>
  <c r="G14" i="16"/>
  <c r="F14" i="16"/>
  <c r="E33" i="16"/>
  <c r="E31" i="16"/>
  <c r="E29" i="16"/>
  <c r="E27" i="16"/>
  <c r="E25" i="16"/>
  <c r="E23" i="16"/>
  <c r="E21" i="16"/>
  <c r="E19" i="16"/>
  <c r="E15" i="16"/>
  <c r="D17" i="16"/>
  <c r="D14" i="16" s="1"/>
  <c r="C17" i="16"/>
  <c r="C14" i="16" s="1"/>
  <c r="E17" i="16" l="1"/>
  <c r="E14" i="16"/>
  <c r="Q14" i="16"/>
  <c r="N124" i="7" l="1"/>
  <c r="K124" i="7"/>
  <c r="H124" i="7"/>
  <c r="M103" i="3" l="1"/>
  <c r="M101" i="3"/>
  <c r="M80" i="3"/>
  <c r="M47" i="3"/>
  <c r="M27" i="3"/>
  <c r="N27" i="3" s="1"/>
  <c r="M26" i="3"/>
  <c r="N26" i="3" s="1"/>
  <c r="M23" i="3"/>
  <c r="M20" i="3"/>
  <c r="N20" i="3" s="1"/>
  <c r="N21" i="3" s="1"/>
  <c r="N17" i="3" s="1"/>
  <c r="G185" i="3"/>
  <c r="G178" i="3"/>
  <c r="G160" i="3"/>
  <c r="G143" i="3"/>
  <c r="G124" i="3"/>
  <c r="G102" i="3"/>
  <c r="G79" i="3"/>
  <c r="G46" i="3"/>
  <c r="G28" i="3"/>
  <c r="D185" i="3"/>
  <c r="D178" i="3"/>
  <c r="D160" i="3"/>
  <c r="D143" i="3"/>
  <c r="D102" i="3"/>
  <c r="D79" i="3"/>
  <c r="D28" i="3"/>
  <c r="D24" i="3"/>
  <c r="O183" i="3"/>
  <c r="O181" i="3"/>
  <c r="O180" i="3"/>
  <c r="K177" i="3"/>
  <c r="K174" i="3"/>
  <c r="K175" i="3"/>
  <c r="K176" i="3"/>
  <c r="K144" i="3"/>
  <c r="K142" i="3"/>
  <c r="K138" i="3"/>
  <c r="K139" i="3"/>
  <c r="K140" i="3"/>
  <c r="K141" i="3"/>
  <c r="K126" i="3"/>
  <c r="K103" i="3"/>
  <c r="K101" i="3"/>
  <c r="K80" i="3"/>
  <c r="K56" i="3"/>
  <c r="K47" i="3"/>
  <c r="K45" i="3"/>
  <c r="K44" i="3"/>
  <c r="K43" i="3"/>
  <c r="O43" i="3" s="1"/>
  <c r="K39" i="3"/>
  <c r="K30" i="3"/>
  <c r="K23" i="3"/>
  <c r="F184" i="3"/>
  <c r="F183" i="3"/>
  <c r="F181" i="3"/>
  <c r="F180" i="3"/>
  <c r="I177" i="3"/>
  <c r="I175" i="3"/>
  <c r="I176" i="3"/>
  <c r="I79" i="3"/>
  <c r="I45" i="3"/>
  <c r="I44" i="3"/>
  <c r="I43" i="3"/>
  <c r="F177" i="3"/>
  <c r="F176" i="3"/>
  <c r="F175" i="3"/>
  <c r="F174" i="3"/>
  <c r="F43" i="3"/>
  <c r="F144" i="3"/>
  <c r="F160" i="3" s="1"/>
  <c r="F142" i="3"/>
  <c r="F138" i="3"/>
  <c r="F139" i="3"/>
  <c r="F140" i="3"/>
  <c r="F141" i="3"/>
  <c r="F137" i="3"/>
  <c r="F126" i="3"/>
  <c r="F103" i="3"/>
  <c r="F124" i="3" s="1"/>
  <c r="F101" i="3"/>
  <c r="F80" i="3"/>
  <c r="F56" i="3"/>
  <c r="F50" i="3"/>
  <c r="F53" i="3" s="1"/>
  <c r="F49" i="3" s="1"/>
  <c r="F45" i="3"/>
  <c r="F44" i="3"/>
  <c r="F39" i="3"/>
  <c r="F32" i="3"/>
  <c r="F31" i="3"/>
  <c r="F30" i="3"/>
  <c r="F27" i="3"/>
  <c r="F23" i="3"/>
  <c r="F24" i="3" s="1"/>
  <c r="F22" i="3" s="1"/>
  <c r="F20" i="3"/>
  <c r="F21" i="3" s="1"/>
  <c r="F17" i="3" s="1"/>
  <c r="F40" i="3" l="1"/>
  <c r="F29" i="3" s="1"/>
  <c r="F28" i="3"/>
  <c r="F25" i="3" s="1"/>
  <c r="I178" i="3"/>
  <c r="N47" i="3"/>
  <c r="N48" i="3" s="1"/>
  <c r="F185" i="3"/>
  <c r="F179" i="3" s="1"/>
  <c r="N28" i="3"/>
  <c r="N25" i="3" s="1"/>
  <c r="O126" i="3"/>
  <c r="N126" i="3"/>
  <c r="O39" i="3"/>
  <c r="N39" i="3"/>
  <c r="N45" i="3"/>
  <c r="O45" i="3"/>
  <c r="O141" i="3"/>
  <c r="N141" i="3"/>
  <c r="O47" i="3"/>
  <c r="O48" i="3" s="1"/>
  <c r="O140" i="3"/>
  <c r="N140" i="3"/>
  <c r="N172" i="3"/>
  <c r="O176" i="3"/>
  <c r="N176" i="3"/>
  <c r="F143" i="3"/>
  <c r="N101" i="3"/>
  <c r="O101" i="3"/>
  <c r="N138" i="3"/>
  <c r="O138" i="3"/>
  <c r="N175" i="3"/>
  <c r="O175" i="3"/>
  <c r="O30" i="3"/>
  <c r="N30" i="3"/>
  <c r="F102" i="3"/>
  <c r="N103" i="3"/>
  <c r="O142" i="3"/>
  <c r="N142" i="3"/>
  <c r="N174" i="3"/>
  <c r="O174" i="3"/>
  <c r="F46" i="3"/>
  <c r="F42" i="3" s="1"/>
  <c r="F41" i="3" s="1"/>
  <c r="O144" i="3"/>
  <c r="N144" i="3"/>
  <c r="N173" i="3"/>
  <c r="O173" i="3"/>
  <c r="O139" i="3"/>
  <c r="N139" i="3"/>
  <c r="F178" i="3"/>
  <c r="O177" i="3"/>
  <c r="N177" i="3"/>
  <c r="N80" i="3"/>
  <c r="O80" i="3"/>
  <c r="N44" i="3"/>
  <c r="O44" i="3"/>
  <c r="K79" i="3"/>
  <c r="N56" i="3"/>
  <c r="O56" i="3"/>
  <c r="F79" i="3"/>
  <c r="N23" i="3"/>
  <c r="N24" i="3" s="1"/>
  <c r="N22" i="3" s="1"/>
  <c r="K24" i="3"/>
  <c r="O23" i="3"/>
  <c r="O24" i="3" s="1"/>
  <c r="O22" i="3" s="1"/>
  <c r="O16" i="3" s="1"/>
  <c r="K48" i="3"/>
  <c r="I185" i="3"/>
  <c r="I179" i="3" s="1"/>
  <c r="K160" i="3"/>
  <c r="K40" i="3"/>
  <c r="I46" i="3"/>
  <c r="I42" i="3" s="1"/>
  <c r="I41" i="3" s="1"/>
  <c r="K102" i="3"/>
  <c r="O184" i="3"/>
  <c r="O185" i="3" s="1"/>
  <c r="O179" i="3" s="1"/>
  <c r="O103" i="3"/>
  <c r="K178" i="3"/>
  <c r="K46" i="3"/>
  <c r="K143" i="3"/>
  <c r="N43" i="3"/>
  <c r="K124" i="3"/>
  <c r="I125" i="3" l="1"/>
  <c r="F125" i="3"/>
  <c r="O124" i="3"/>
  <c r="F55" i="3"/>
  <c r="O40" i="3"/>
  <c r="O29" i="3" s="1"/>
  <c r="N40" i="3"/>
  <c r="N29" i="3" s="1"/>
  <c r="N102" i="3"/>
  <c r="O46" i="3"/>
  <c r="O42" i="3" s="1"/>
  <c r="O41" i="3" s="1"/>
  <c r="N143" i="3"/>
  <c r="O143" i="3"/>
  <c r="N124" i="3"/>
  <c r="N178" i="3"/>
  <c r="N16" i="3"/>
  <c r="N79" i="3"/>
  <c r="O160" i="3"/>
  <c r="O79" i="3"/>
  <c r="N160" i="3"/>
  <c r="N46" i="3"/>
  <c r="N42" i="3" s="1"/>
  <c r="N41" i="3" s="1"/>
  <c r="O102" i="3"/>
  <c r="O178" i="3"/>
  <c r="F16" i="3"/>
  <c r="I55" i="3"/>
  <c r="I54" i="3" s="1"/>
  <c r="I15" i="3" s="1"/>
  <c r="F54" i="3" l="1"/>
  <c r="F15" i="3" s="1"/>
  <c r="O55" i="3"/>
  <c r="O125" i="3"/>
  <c r="N125" i="3"/>
  <c r="N55" i="3"/>
  <c r="N428" i="7"/>
  <c r="K428" i="7"/>
  <c r="H428" i="7"/>
  <c r="O54" i="3" l="1"/>
  <c r="O15" i="3" s="1"/>
  <c r="N54" i="3"/>
  <c r="N15" i="3" s="1"/>
  <c r="H394" i="7"/>
  <c r="K394" i="7"/>
  <c r="N394" i="7"/>
  <c r="L46" i="7"/>
  <c r="N167" i="7"/>
  <c r="K167" i="7"/>
  <c r="H167" i="7"/>
  <c r="N166" i="7"/>
  <c r="K166" i="7"/>
  <c r="H166" i="7"/>
  <c r="N92" i="7"/>
  <c r="K92" i="7"/>
  <c r="H92" i="7"/>
  <c r="L29" i="7" l="1"/>
  <c r="N29" i="7" s="1"/>
  <c r="N46" i="7"/>
  <c r="K431" i="7"/>
  <c r="O522" i="7" l="1"/>
  <c r="M522" i="7"/>
  <c r="G522" i="7"/>
  <c r="F522" i="7"/>
  <c r="O520" i="7"/>
  <c r="N514" i="7"/>
  <c r="N522" i="7" s="1"/>
  <c r="K514" i="7"/>
  <c r="K522" i="7" s="1"/>
  <c r="H522" i="7"/>
  <c r="K510" i="7"/>
  <c r="H510" i="7"/>
  <c r="N506" i="7"/>
  <c r="K506" i="7"/>
  <c r="H506" i="7"/>
  <c r="N497" i="7"/>
  <c r="K497" i="7"/>
  <c r="H497" i="7"/>
  <c r="N493" i="7"/>
  <c r="K493" i="7"/>
  <c r="H493" i="7"/>
  <c r="N484" i="7"/>
  <c r="K484" i="7"/>
  <c r="N479" i="7"/>
  <c r="N477" i="7"/>
  <c r="K477" i="7"/>
  <c r="N476" i="7"/>
  <c r="K476" i="7"/>
  <c r="N474" i="7"/>
  <c r="K474" i="7"/>
  <c r="H474" i="7"/>
  <c r="N473" i="7"/>
  <c r="K473" i="7"/>
  <c r="H473" i="7"/>
  <c r="N470" i="7"/>
  <c r="K470" i="7"/>
  <c r="H470" i="7"/>
  <c r="N468" i="7"/>
  <c r="K468" i="7"/>
  <c r="H468" i="7"/>
  <c r="N436" i="7"/>
  <c r="K436" i="7"/>
  <c r="H436" i="7"/>
  <c r="N435" i="7"/>
  <c r="K435" i="7"/>
  <c r="H435" i="7"/>
  <c r="N434" i="7"/>
  <c r="K434" i="7"/>
  <c r="H434" i="7"/>
  <c r="M432" i="7"/>
  <c r="L432" i="7"/>
  <c r="J432" i="7"/>
  <c r="G432" i="7"/>
  <c r="N430" i="7"/>
  <c r="K430" i="7"/>
  <c r="H430" i="7"/>
  <c r="J423" i="7"/>
  <c r="M423" i="7"/>
  <c r="M408" i="7" s="1"/>
  <c r="I423" i="7"/>
  <c r="I408" i="7" s="1"/>
  <c r="G423" i="7"/>
  <c r="N422" i="7"/>
  <c r="K416" i="7"/>
  <c r="H416" i="7"/>
  <c r="J409" i="7"/>
  <c r="G409" i="7"/>
  <c r="H409" i="7" s="1"/>
  <c r="H404" i="7"/>
  <c r="N396" i="7"/>
  <c r="K396" i="7"/>
  <c r="H396" i="7"/>
  <c r="N387" i="7"/>
  <c r="K387" i="7"/>
  <c r="H387" i="7"/>
  <c r="N386" i="7"/>
  <c r="K386" i="7"/>
  <c r="H386" i="7"/>
  <c r="N385" i="7"/>
  <c r="K385" i="7"/>
  <c r="H385" i="7"/>
  <c r="N379" i="7"/>
  <c r="H379" i="7"/>
  <c r="N375" i="7"/>
  <c r="K375" i="7"/>
  <c r="H375" i="7"/>
  <c r="N369" i="7"/>
  <c r="K369" i="7"/>
  <c r="H369" i="7"/>
  <c r="N368" i="7"/>
  <c r="K368" i="7"/>
  <c r="H368" i="7"/>
  <c r="K361" i="7"/>
  <c r="N361" i="7" s="1"/>
  <c r="N359" i="7"/>
  <c r="K359" i="7"/>
  <c r="N344" i="7"/>
  <c r="K344" i="7"/>
  <c r="H344" i="7"/>
  <c r="N343" i="7"/>
  <c r="K343" i="7"/>
  <c r="H343" i="7"/>
  <c r="N342" i="7"/>
  <c r="K342" i="7"/>
  <c r="H342" i="7"/>
  <c r="N341" i="7"/>
  <c r="K341" i="7"/>
  <c r="H341" i="7"/>
  <c r="N335" i="7"/>
  <c r="K335" i="7"/>
  <c r="H335" i="7"/>
  <c r="N334" i="7"/>
  <c r="K334" i="7"/>
  <c r="H334" i="7"/>
  <c r="N333" i="7"/>
  <c r="K333" i="7"/>
  <c r="H333" i="7"/>
  <c r="N332" i="7"/>
  <c r="K332" i="7"/>
  <c r="H332" i="7"/>
  <c r="N331" i="7"/>
  <c r="K331" i="7"/>
  <c r="H331" i="7"/>
  <c r="N330" i="7"/>
  <c r="K330" i="7"/>
  <c r="H330" i="7"/>
  <c r="N329" i="7"/>
  <c r="K329" i="7"/>
  <c r="H329" i="7"/>
  <c r="N328" i="7"/>
  <c r="K328" i="7"/>
  <c r="H328" i="7"/>
  <c r="N327" i="7"/>
  <c r="K327" i="7"/>
  <c r="H327" i="7"/>
  <c r="N267" i="7"/>
  <c r="K267" i="7"/>
  <c r="H267" i="7"/>
  <c r="N265" i="7"/>
  <c r="K265" i="7"/>
  <c r="H265" i="7"/>
  <c r="N264" i="7"/>
  <c r="K264" i="7"/>
  <c r="H264" i="7"/>
  <c r="N263" i="7"/>
  <c r="K263" i="7"/>
  <c r="H263" i="7"/>
  <c r="N262" i="7"/>
  <c r="K262" i="7"/>
  <c r="H262" i="7"/>
  <c r="N261" i="7"/>
  <c r="K261" i="7"/>
  <c r="H261" i="7"/>
  <c r="N260" i="7"/>
  <c r="K260" i="7"/>
  <c r="H260" i="7"/>
  <c r="N259" i="7"/>
  <c r="K259" i="7"/>
  <c r="H259" i="7"/>
  <c r="N258" i="7"/>
  <c r="K258" i="7"/>
  <c r="H258" i="7"/>
  <c r="N257" i="7"/>
  <c r="K257" i="7"/>
  <c r="H257" i="7"/>
  <c r="N256" i="7"/>
  <c r="K256" i="7"/>
  <c r="H256" i="7"/>
  <c r="N255" i="7"/>
  <c r="K255" i="7"/>
  <c r="H255" i="7"/>
  <c r="N254" i="7"/>
  <c r="K254" i="7"/>
  <c r="H254" i="7"/>
  <c r="N253" i="7"/>
  <c r="K253" i="7"/>
  <c r="H253" i="7"/>
  <c r="N252" i="7"/>
  <c r="K252" i="7"/>
  <c r="H252" i="7"/>
  <c r="N251" i="7"/>
  <c r="K251" i="7"/>
  <c r="H251" i="7"/>
  <c r="N250" i="7"/>
  <c r="K250" i="7"/>
  <c r="H250" i="7"/>
  <c r="N249" i="7"/>
  <c r="K249" i="7"/>
  <c r="H249" i="7"/>
  <c r="N248" i="7"/>
  <c r="K248" i="7"/>
  <c r="H248" i="7"/>
  <c r="N247" i="7"/>
  <c r="K247" i="7"/>
  <c r="H247" i="7"/>
  <c r="N246" i="7"/>
  <c r="K246" i="7"/>
  <c r="H246" i="7"/>
  <c r="N245" i="7"/>
  <c r="K245" i="7"/>
  <c r="H245" i="7"/>
  <c r="N244" i="7"/>
  <c r="K244" i="7"/>
  <c r="H244" i="7"/>
  <c r="N243" i="7"/>
  <c r="K243" i="7"/>
  <c r="H243" i="7"/>
  <c r="N242" i="7"/>
  <c r="K242" i="7"/>
  <c r="H242" i="7"/>
  <c r="N241" i="7"/>
  <c r="K241" i="7"/>
  <c r="H241" i="7"/>
  <c r="N240" i="7"/>
  <c r="K240" i="7"/>
  <c r="H240" i="7"/>
  <c r="N239" i="7"/>
  <c r="K239" i="7"/>
  <c r="H239" i="7"/>
  <c r="N238" i="7"/>
  <c r="K238" i="7"/>
  <c r="H238" i="7"/>
  <c r="N228" i="7"/>
  <c r="K228" i="7"/>
  <c r="H228" i="7"/>
  <c r="N227" i="7"/>
  <c r="K227" i="7"/>
  <c r="H227" i="7"/>
  <c r="N226" i="7"/>
  <c r="K226" i="7"/>
  <c r="H226" i="7"/>
  <c r="N225" i="7"/>
  <c r="K225" i="7"/>
  <c r="H225" i="7"/>
  <c r="N224" i="7"/>
  <c r="K224" i="7"/>
  <c r="H224" i="7"/>
  <c r="N223" i="7"/>
  <c r="K223" i="7"/>
  <c r="H223" i="7"/>
  <c r="N222" i="7"/>
  <c r="K222" i="7"/>
  <c r="H222" i="7"/>
  <c r="N221" i="7"/>
  <c r="K221" i="7"/>
  <c r="H221" i="7"/>
  <c r="N218" i="7"/>
  <c r="K218" i="7"/>
  <c r="H218" i="7"/>
  <c r="N214" i="7"/>
  <c r="K214" i="7"/>
  <c r="H214" i="7"/>
  <c r="N213" i="7"/>
  <c r="K213" i="7"/>
  <c r="N212" i="7"/>
  <c r="K212" i="7"/>
  <c r="H212" i="7"/>
  <c r="N211" i="7"/>
  <c r="K211" i="7"/>
  <c r="H211" i="7"/>
  <c r="N210" i="7"/>
  <c r="K210" i="7"/>
  <c r="H210" i="7"/>
  <c r="N171" i="7"/>
  <c r="K171" i="7"/>
  <c r="H171" i="7"/>
  <c r="N170" i="7"/>
  <c r="K170" i="7"/>
  <c r="H170" i="7"/>
  <c r="N169" i="7"/>
  <c r="K169" i="7"/>
  <c r="H169" i="7"/>
  <c r="N168" i="7"/>
  <c r="K168" i="7"/>
  <c r="H168" i="7"/>
  <c r="N165" i="7"/>
  <c r="K165" i="7"/>
  <c r="H165" i="7"/>
  <c r="N164" i="7"/>
  <c r="K164" i="7"/>
  <c r="H164" i="7"/>
  <c r="N163" i="7"/>
  <c r="K163" i="7"/>
  <c r="H163" i="7"/>
  <c r="N162" i="7"/>
  <c r="K162" i="7"/>
  <c r="H162" i="7"/>
  <c r="N161" i="7"/>
  <c r="K161" i="7"/>
  <c r="H161" i="7"/>
  <c r="N160" i="7"/>
  <c r="K160" i="7"/>
  <c r="H160" i="7"/>
  <c r="N159" i="7"/>
  <c r="K159" i="7"/>
  <c r="H159" i="7"/>
  <c r="N158" i="7"/>
  <c r="K158" i="7"/>
  <c r="H158" i="7"/>
  <c r="N157" i="7"/>
  <c r="K157" i="7"/>
  <c r="H157" i="7"/>
  <c r="N156" i="7"/>
  <c r="K156" i="7"/>
  <c r="H156" i="7"/>
  <c r="N155" i="7"/>
  <c r="K155" i="7"/>
  <c r="H155" i="7"/>
  <c r="N154" i="7"/>
  <c r="K154" i="7"/>
  <c r="H154" i="7"/>
  <c r="N153" i="7"/>
  <c r="K153" i="7"/>
  <c r="H153" i="7"/>
  <c r="N152" i="7"/>
  <c r="K152" i="7"/>
  <c r="H152" i="7"/>
  <c r="N151" i="7"/>
  <c r="K151" i="7"/>
  <c r="H151" i="7"/>
  <c r="N149" i="7"/>
  <c r="K149" i="7"/>
  <c r="H149" i="7"/>
  <c r="N123" i="7"/>
  <c r="K123" i="7"/>
  <c r="H123" i="7"/>
  <c r="N122" i="7"/>
  <c r="K122" i="7"/>
  <c r="H122" i="7"/>
  <c r="N121" i="7"/>
  <c r="K121" i="7"/>
  <c r="H121" i="7"/>
  <c r="N120" i="7"/>
  <c r="K120" i="7"/>
  <c r="H120" i="7"/>
  <c r="N119" i="7"/>
  <c r="K119" i="7"/>
  <c r="H119" i="7"/>
  <c r="N118" i="7"/>
  <c r="K118" i="7"/>
  <c r="H118" i="7"/>
  <c r="N117" i="7"/>
  <c r="K117" i="7"/>
  <c r="H117" i="7"/>
  <c r="N116" i="7"/>
  <c r="K116" i="7"/>
  <c r="H116" i="7"/>
  <c r="N115" i="7"/>
  <c r="K115" i="7"/>
  <c r="H115" i="7"/>
  <c r="K114" i="7"/>
  <c r="N91" i="7"/>
  <c r="K91" i="7"/>
  <c r="H91" i="7"/>
  <c r="N90" i="7"/>
  <c r="K90" i="7"/>
  <c r="H90" i="7"/>
  <c r="N89" i="7"/>
  <c r="K89" i="7"/>
  <c r="H89" i="7"/>
  <c r="N88" i="7"/>
  <c r="K88" i="7"/>
  <c r="H88" i="7"/>
  <c r="N87" i="7"/>
  <c r="K87" i="7"/>
  <c r="H87" i="7"/>
  <c r="N86" i="7"/>
  <c r="K86" i="7"/>
  <c r="H86" i="7"/>
  <c r="N85" i="7"/>
  <c r="K85" i="7"/>
  <c r="H85" i="7"/>
  <c r="N84" i="7"/>
  <c r="K84" i="7"/>
  <c r="H84" i="7"/>
  <c r="N83" i="7"/>
  <c r="K83" i="7"/>
  <c r="H83" i="7"/>
  <c r="N82" i="7"/>
  <c r="K82" i="7"/>
  <c r="H82" i="7"/>
  <c r="N81" i="7"/>
  <c r="K81" i="7"/>
  <c r="H81" i="7"/>
  <c r="N80" i="7"/>
  <c r="K80" i="7"/>
  <c r="H80" i="7"/>
  <c r="N79" i="7"/>
  <c r="K79" i="7"/>
  <c r="H79" i="7"/>
  <c r="N78" i="7"/>
  <c r="K78" i="7"/>
  <c r="H78" i="7"/>
  <c r="N77" i="7"/>
  <c r="K77" i="7"/>
  <c r="H77" i="7"/>
  <c r="N76" i="7"/>
  <c r="K76" i="7"/>
  <c r="H76" i="7"/>
  <c r="N75" i="7"/>
  <c r="K75" i="7"/>
  <c r="H75" i="7"/>
  <c r="N74" i="7"/>
  <c r="K74" i="7"/>
  <c r="H74" i="7"/>
  <c r="N73" i="7"/>
  <c r="K73" i="7"/>
  <c r="H73" i="7"/>
  <c r="N72" i="7"/>
  <c r="K72" i="7"/>
  <c r="H72" i="7"/>
  <c r="N71" i="7"/>
  <c r="K71" i="7"/>
  <c r="H71" i="7"/>
  <c r="N70" i="7"/>
  <c r="K70" i="7"/>
  <c r="H70" i="7"/>
  <c r="N69" i="7"/>
  <c r="K69" i="7"/>
  <c r="H69" i="7"/>
  <c r="N68" i="7"/>
  <c r="K68" i="7"/>
  <c r="H68" i="7"/>
  <c r="N67" i="7"/>
  <c r="K67" i="7"/>
  <c r="N66" i="7"/>
  <c r="K66" i="7"/>
  <c r="N65" i="7"/>
  <c r="K65" i="7"/>
  <c r="N64" i="7"/>
  <c r="K64" i="7"/>
  <c r="N63" i="7"/>
  <c r="K63" i="7"/>
  <c r="N62" i="7"/>
  <c r="K62" i="7"/>
  <c r="N61" i="7"/>
  <c r="K61" i="7"/>
  <c r="N60" i="7"/>
  <c r="K60" i="7"/>
  <c r="N59" i="7"/>
  <c r="K59" i="7"/>
  <c r="N58" i="7"/>
  <c r="K58" i="7"/>
  <c r="N57" i="7"/>
  <c r="K57" i="7"/>
  <c r="N56" i="7"/>
  <c r="K56" i="7"/>
  <c r="N55" i="7"/>
  <c r="K55" i="7"/>
  <c r="H55" i="7"/>
  <c r="N54" i="7"/>
  <c r="K54" i="7"/>
  <c r="H54" i="7"/>
  <c r="N53" i="7"/>
  <c r="K53" i="7"/>
  <c r="H53" i="7"/>
  <c r="N52" i="7"/>
  <c r="K52" i="7"/>
  <c r="H52" i="7"/>
  <c r="N51" i="7"/>
  <c r="K51" i="7"/>
  <c r="H51" i="7"/>
  <c r="N49" i="7"/>
  <c r="K49" i="7"/>
  <c r="H49" i="7"/>
  <c r="N48" i="7"/>
  <c r="K48" i="7"/>
  <c r="N44" i="7"/>
  <c r="K44" i="7"/>
  <c r="H44" i="7"/>
  <c r="K42" i="7"/>
  <c r="H42" i="7"/>
  <c r="N36" i="7"/>
  <c r="H36" i="7"/>
  <c r="K32" i="7"/>
  <c r="H32" i="7"/>
  <c r="H20" i="7"/>
  <c r="H19" i="7"/>
  <c r="H101" i="8"/>
  <c r="H98" i="8"/>
  <c r="H90" i="8"/>
  <c r="H83" i="8"/>
  <c r="H80" i="8"/>
  <c r="G118" i="8" l="1"/>
  <c r="G116" i="8" s="1"/>
  <c r="H79" i="8"/>
  <c r="H118" i="8" s="1"/>
  <c r="H116" i="8" s="1"/>
  <c r="G110" i="8"/>
  <c r="J408" i="7"/>
  <c r="J520" i="7" s="1"/>
  <c r="G408" i="7"/>
  <c r="H408" i="7" s="1"/>
  <c r="K23" i="7"/>
  <c r="H432" i="7"/>
  <c r="N432" i="7"/>
  <c r="K488" i="7"/>
  <c r="H492" i="7"/>
  <c r="N492" i="7"/>
  <c r="H500" i="7"/>
  <c r="H21" i="7"/>
  <c r="H501" i="7"/>
  <c r="K501" i="7"/>
  <c r="N501" i="7"/>
  <c r="K502" i="7"/>
  <c r="N502" i="7"/>
  <c r="K504" i="7"/>
  <c r="K505" i="7"/>
  <c r="N505" i="7"/>
  <c r="H509" i="7"/>
  <c r="K509" i="7"/>
  <c r="H367" i="7"/>
  <c r="H365" i="7"/>
  <c r="N367" i="7"/>
  <c r="G30" i="7"/>
  <c r="K409" i="7"/>
  <c r="N488" i="7"/>
  <c r="K414" i="7"/>
  <c r="H414" i="7"/>
  <c r="N431" i="7"/>
  <c r="K472" i="7"/>
  <c r="N487" i="7"/>
  <c r="K489" i="7"/>
  <c r="N489" i="7"/>
  <c r="H496" i="7"/>
  <c r="K496" i="7"/>
  <c r="N496" i="7"/>
  <c r="H508" i="7"/>
  <c r="K413" i="7"/>
  <c r="K423" i="7"/>
  <c r="H423" i="7"/>
  <c r="L423" i="7"/>
  <c r="K367" i="7"/>
  <c r="H413" i="7"/>
  <c r="N472" i="7"/>
  <c r="N491" i="7"/>
  <c r="H495" i="7"/>
  <c r="N504" i="7"/>
  <c r="H472" i="7"/>
  <c r="K487" i="7"/>
  <c r="H488" i="7"/>
  <c r="H489" i="7"/>
  <c r="K492" i="7"/>
  <c r="K495" i="7"/>
  <c r="N495" i="7"/>
  <c r="N500" i="7"/>
  <c r="H502" i="7"/>
  <c r="H504" i="7"/>
  <c r="H505" i="7"/>
  <c r="K508" i="7"/>
  <c r="G29" i="7" l="1"/>
  <c r="H29" i="7" s="1"/>
  <c r="K408" i="7"/>
  <c r="N423" i="7"/>
  <c r="L408" i="7"/>
  <c r="H30" i="7"/>
  <c r="H110" i="8"/>
  <c r="G485" i="7"/>
  <c r="H485" i="7" s="1"/>
  <c r="J485" i="7"/>
  <c r="J521" i="7" s="1"/>
  <c r="I485" i="7"/>
  <c r="F521" i="7"/>
  <c r="K365" i="7"/>
  <c r="N365" i="7"/>
  <c r="M485" i="7"/>
  <c r="M513" i="7" s="1"/>
  <c r="N326" i="7"/>
  <c r="L485" i="7"/>
  <c r="L521" i="7" s="1"/>
  <c r="N408" i="7" l="1"/>
  <c r="L520" i="7"/>
  <c r="H520" i="7"/>
  <c r="G520" i="7"/>
  <c r="G521" i="7"/>
  <c r="M521" i="7"/>
  <c r="G513" i="7"/>
  <c r="M520" i="7"/>
  <c r="I521" i="7"/>
  <c r="K485" i="7"/>
  <c r="K521" i="7" s="1"/>
  <c r="N485" i="7"/>
  <c r="F520" i="7" l="1"/>
  <c r="H513" i="7"/>
  <c r="H521" i="7"/>
  <c r="N521" i="7"/>
  <c r="J513" i="7"/>
  <c r="N520" i="7"/>
  <c r="L513" i="7"/>
  <c r="N513" i="7" s="1"/>
  <c r="K437" i="7"/>
  <c r="I432" i="7" l="1"/>
  <c r="I520" i="7" s="1"/>
  <c r="K432" i="7" l="1"/>
  <c r="K520" i="7" s="1"/>
  <c r="I513" i="7"/>
  <c r="K513" i="7" s="1"/>
  <c r="L8" i="16" l="1"/>
  <c r="G8" i="7"/>
  <c r="G9"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Rosa Angelica Blanco Pinzon</author>
    <author>saul</author>
    <author>Alejandra Castañeda Rivera</author>
    <author>Daniel Fernando Romero Fandiño</author>
  </authors>
  <commentList>
    <comment ref="B6" authorId="0" shapeId="0" xr:uid="{00000000-0006-0000-0000-000001000000}">
      <text>
        <r>
          <rPr>
            <sz val="9"/>
            <color indexed="81"/>
            <rFont val="Tahoma"/>
            <family val="2"/>
          </rPr>
          <t xml:space="preserve">Haga uso de la lista desplegable para seleccionar la sección respectiva.
En caso de que la unidad ejecutora sea nueva y no aparezca en la lista, por favor enviar un correo a </t>
        </r>
        <r>
          <rPr>
            <u/>
            <sz val="9"/>
            <color indexed="81"/>
            <rFont val="Tahoma"/>
            <family val="2"/>
          </rPr>
          <t>proyecto_presupuesto@minhacienda.gov.co</t>
        </r>
        <r>
          <rPr>
            <sz val="9"/>
            <color indexed="81"/>
            <rFont val="Tahoma"/>
            <family val="2"/>
          </rPr>
          <t xml:space="preserve"> dando a conocer el caso específico para remitir un nuevo formulario. </t>
        </r>
      </text>
    </comment>
    <comment ref="B7" authorId="1" shapeId="0" xr:uid="{00000000-0006-0000-0000-000002000000}">
      <text>
        <r>
          <rPr>
            <sz val="9"/>
            <color indexed="81"/>
            <rFont val="Tahoma"/>
            <family val="2"/>
          </rPr>
          <t>El nombre de la unidad ejecutora se desplegará automáticamente después de seleccionar la sección.</t>
        </r>
      </text>
    </comment>
    <comment ref="F26" authorId="0" shapeId="0" xr:uid="{00000000-0006-0000-0000-000003000000}">
      <text>
        <r>
          <rPr>
            <sz val="8"/>
            <color indexed="81"/>
            <rFont val="Tahoma"/>
            <family val="2"/>
          </rPr>
          <t xml:space="preserve">Son los ingresos </t>
        </r>
        <r>
          <rPr>
            <b/>
            <sz val="8"/>
            <color indexed="81"/>
            <rFont val="Tahoma"/>
            <family val="2"/>
          </rPr>
          <t>REGULARES</t>
        </r>
        <r>
          <rPr>
            <sz val="8"/>
            <color indexed="81"/>
            <rFont val="Tahoma"/>
            <family val="2"/>
          </rPr>
          <t xml:space="preserve"> que percibe el Establecimiento Público.</t>
        </r>
      </text>
    </comment>
    <comment ref="F27" authorId="0" shapeId="0" xr:uid="{00000000-0006-0000-0000-000004000000}">
      <text>
        <r>
          <rPr>
            <sz val="8"/>
            <color rgb="FF000000"/>
            <rFont val="Tahoma"/>
            <family val="2"/>
          </rPr>
          <t xml:space="preserve">Son los ingresos corrientes que por ley </t>
        </r>
        <r>
          <rPr>
            <b/>
            <sz val="8"/>
            <color rgb="FF000000"/>
            <rFont val="Tahoma"/>
            <family val="2"/>
          </rPr>
          <t>NO</t>
        </r>
        <r>
          <rPr>
            <sz val="8"/>
            <color rgb="FF000000"/>
            <rFont val="Tahoma"/>
            <family val="2"/>
          </rPr>
          <t xml:space="preserve"> están definidos como impuestos.</t>
        </r>
      </text>
    </comment>
    <comment ref="F28" authorId="0" shapeId="0" xr:uid="{00000000-0006-0000-0000-000005000000}">
      <text>
        <r>
          <rPr>
            <sz val="8"/>
            <color indexed="81"/>
            <rFont val="Tahoma"/>
            <family val="2"/>
          </rPr>
          <t xml:space="preserve">Son los ingresos por cargas fiscales al patrimonio particular, sustentadas en la potestad tributaria del Estado. Incluye el ingreso por </t>
        </r>
        <r>
          <rPr>
            <b/>
            <sz val="8"/>
            <color indexed="81"/>
            <rFont val="Tahoma"/>
            <family val="2"/>
          </rPr>
          <t>contribuciones parafiscales</t>
        </r>
        <r>
          <rPr>
            <sz val="8"/>
            <color indexed="81"/>
            <rFont val="Tahoma"/>
            <family val="2"/>
          </rPr>
          <t xml:space="preserve">, que son los pagos que deben realizar los usuarios de algunos organismos públicos, mixtos o privados, para asegurar el financiamiento de estas entidades de manera autónoma. 
Hacen parte de las contribuciones que perciben los Establecimientos Públicos: Las contribuciones sociales, las contribuciones asociadas a la nómina y las contribuciones diversas.
</t>
        </r>
        <r>
          <rPr>
            <u/>
            <sz val="8"/>
            <color indexed="81"/>
            <rFont val="Tahoma"/>
            <family val="2"/>
          </rPr>
          <t xml:space="preserve">POR FAVOR INDIQUE CON CLARIDAD LA BASE LEGAL DE CADA UNA DE LAS CONTRIBUCIONES REGISTRADAS.
</t>
        </r>
      </text>
    </comment>
    <comment ref="F29" authorId="0" shapeId="0" xr:uid="{00000000-0006-0000-0000-000006000000}">
      <text>
        <r>
          <rPr>
            <sz val="8"/>
            <color rgb="FF000000"/>
            <rFont val="Tahoma"/>
            <family val="2"/>
          </rPr>
          <t xml:space="preserve">Son los ingresos por aportes de los empleados y de los empleadores a los sistemas de seguros sociales, destinados a cubrir un riesgo social como la enfermedad y la vejez.
</t>
        </r>
        <r>
          <rPr>
            <sz val="8"/>
            <color rgb="FF000000"/>
            <rFont val="Tahoma"/>
            <family val="2"/>
          </rPr>
          <t xml:space="preserve"> </t>
        </r>
        <r>
          <rPr>
            <u/>
            <sz val="8"/>
            <color rgb="FF000000"/>
            <rFont val="Tahoma"/>
            <family val="2"/>
          </rPr>
          <t xml:space="preserve">
</t>
        </r>
        <r>
          <rPr>
            <u/>
            <sz val="8"/>
            <color rgb="FF000000"/>
            <rFont val="Tahoma"/>
            <family val="2"/>
          </rPr>
          <t>SI SU ESTABLECIMIENTO RECIBE INGRESOS POR ESTE CONCEPTO, HAGA USO DE LA LISTA DESPLEGABLE PARA SEÑALAR LA CONTRIBUCIÓN CORRESPONDIENTE.</t>
        </r>
      </text>
    </comment>
    <comment ref="F33" authorId="0" shapeId="0" xr:uid="{00000000-0006-0000-0000-000007000000}">
      <text>
        <r>
          <rPr>
            <sz val="8"/>
            <color rgb="FF000000"/>
            <rFont val="Tahoma"/>
            <family val="2"/>
          </rPr>
          <t xml:space="preserve">Son los recaudos de aportes de los empleados y de los empleadores asociados a la nómina y que se destinan a financiar actividades del Instituto Colombiano de Bienestar Familiar - ICBF, el Servicio Nacional de Aprendizaje - SENA y la Escuela Superior de Administración Pública - ESAP.  
</t>
        </r>
        <r>
          <rPr>
            <sz val="8"/>
            <color rgb="FF000000"/>
            <rFont val="Tahoma"/>
            <family val="2"/>
          </rPr>
          <t xml:space="preserve"> </t>
        </r>
        <r>
          <rPr>
            <u/>
            <sz val="8"/>
            <color rgb="FF000000"/>
            <rFont val="Tahoma"/>
            <family val="2"/>
          </rPr>
          <t xml:space="preserve">
</t>
        </r>
        <r>
          <rPr>
            <u/>
            <sz val="8"/>
            <color rgb="FF000000"/>
            <rFont val="Tahoma"/>
            <family val="2"/>
          </rPr>
          <t>SI SU ESTABLECIMIENTO RECIBE INGRESOS POR ESTE CONCEPTO, HAGA USO DE LA LISTA DESPLEGABLE PARA SEÑALAR LA CONTRIBUCIÓN CORRESPONDIENTE.</t>
        </r>
      </text>
    </comment>
    <comment ref="F35" authorId="0" shapeId="0" xr:uid="{00000000-0006-0000-0000-000008000000}">
      <text>
        <r>
          <rPr>
            <sz val="8"/>
            <color rgb="FF000000"/>
            <rFont val="Tahoma"/>
            <family val="2"/>
          </rPr>
          <t xml:space="preserve">Comprende los ingresos por las demás contribuciones que no se clasifican en las cuentas anteriores.
</t>
        </r>
        <r>
          <rPr>
            <sz val="8"/>
            <color rgb="FF000000"/>
            <rFont val="Tahoma"/>
            <family val="2"/>
          </rPr>
          <t xml:space="preserve"> </t>
        </r>
        <r>
          <rPr>
            <u/>
            <sz val="8"/>
            <color rgb="FF000000"/>
            <rFont val="Tahoma"/>
            <family val="2"/>
          </rPr>
          <t xml:space="preserve">
</t>
        </r>
        <r>
          <rPr>
            <u/>
            <sz val="8"/>
            <color rgb="FF000000"/>
            <rFont val="Tahoma"/>
            <family val="2"/>
          </rPr>
          <t>SI SU ESTABLECIMIENTO RECIBE INGRESOS POR ESTE CONCEPTO, HAGA USO DE LA LISTA DESPLEGABLE PARA SEÑALAR LA CONTRIBUCIÓN CORRESPONDIENTE.</t>
        </r>
      </text>
    </comment>
    <comment ref="F39" authorId="0" shapeId="0" xr:uid="{00000000-0006-0000-0000-000009000000}">
      <text>
        <r>
          <rPr>
            <sz val="8"/>
            <color indexed="81"/>
            <rFont val="Tahoma"/>
            <family val="2"/>
          </rPr>
          <t xml:space="preserve">Son los ingresos derivados de la prestación directa y efectiva de un servicio público individualizado y específico o de las funciones regulatorias que realizan los establecimientos públicos (la expedición de visas, de cédulas de cidadanía, de tarjetas profesionales, de permisos de porte y tenencia de armas, entre otros).
LAS TASAS Y DERECHOS ADMINISTRATIVOS DEBEN ESTAR DEFINIDAS COMO TAL POR LEY, DE LO CONTRARIO SE REGISTRAN COMO VENTA DE BIENES Y SERVICIOS.
</t>
        </r>
        <r>
          <rPr>
            <u/>
            <sz val="8"/>
            <color indexed="81"/>
            <rFont val="Tahoma"/>
            <family val="2"/>
          </rPr>
          <t>SI SU ESTABLECIMIENTO RECIBE INGRESOS POR ESTE CONCEPTO, HAGA USO DE LA LISTA DESPLEGABLE PARA SEÑALAR LA TASA O EL DERECHO ADMINISTRATIVO CORRESPONDIENTE.</t>
        </r>
      </text>
    </comment>
    <comment ref="F47" authorId="0" shapeId="0" xr:uid="{00000000-0006-0000-0000-00000A000000}">
      <text>
        <r>
          <rPr>
            <sz val="8"/>
            <color rgb="FF000000"/>
            <rFont val="Tahoma"/>
            <family val="2"/>
          </rPr>
          <t xml:space="preserve">En caso de percibir ingresos por una tasa o derecho administrativo distinto a los señalados por favor haga uso de esta casilla para su registro. 
</t>
        </r>
        <r>
          <rPr>
            <sz val="8"/>
            <color rgb="FF000000"/>
            <rFont val="Tahoma"/>
            <family val="2"/>
          </rPr>
          <t xml:space="preserve">
</t>
        </r>
        <r>
          <rPr>
            <sz val="8"/>
            <color rgb="FF000000"/>
            <rFont val="Tahoma"/>
            <family val="2"/>
          </rPr>
          <t xml:space="preserve">ES OBLIGATORIO SEÑALAR LA BASE LEGAL DE LOS MISMOS PARA SU ANÁLISIS POSTERIOR.
</t>
        </r>
        <r>
          <rPr>
            <sz val="8"/>
            <color rgb="FF000000"/>
            <rFont val="Tahoma"/>
            <family val="2"/>
          </rPr>
          <t xml:space="preserve">
</t>
        </r>
        <r>
          <rPr>
            <sz val="8"/>
            <color rgb="FF000000"/>
            <rFont val="Tahoma"/>
            <family val="2"/>
          </rPr>
          <t xml:space="preserve">RECUERDE QUE ESTA CUENTA SOLO INCLUYE LOS CONCEPTOS QUE ESTÁN </t>
        </r>
        <r>
          <rPr>
            <b/>
            <sz val="8"/>
            <color rgb="FF000000"/>
            <rFont val="Tahoma"/>
            <family val="2"/>
          </rPr>
          <t>EXPRESAMENTE</t>
        </r>
        <r>
          <rPr>
            <sz val="8"/>
            <color rgb="FF000000"/>
            <rFont val="Tahoma"/>
            <family val="2"/>
          </rPr>
          <t xml:space="preserve"> DEFINIDOS COMO TASAS O DERECHOS ADMINISTRATIVOS EN UNA </t>
        </r>
        <r>
          <rPr>
            <b/>
            <sz val="8"/>
            <color rgb="FF000000"/>
            <rFont val="Tahoma"/>
            <family val="2"/>
          </rPr>
          <t>LEY.</t>
        </r>
      </text>
    </comment>
    <comment ref="F48" authorId="0" shapeId="0" xr:uid="{00000000-0006-0000-0000-00000B000000}">
      <text>
        <r>
          <rPr>
            <sz val="8"/>
            <color indexed="81"/>
            <rFont val="Tahoma"/>
            <family val="2"/>
          </rPr>
          <t>Incluye los ingresos por penalidades pecuniarias que derivan del poder punitivo del Estado, y que se establecen por el incumplimiento de leyes o normas administrativas, con el fin de prevenir un comportamiento considerado indeseable (Como infracciones, zonas francas, multas superintendencias, comparendos, otras multas, sanciones tributarias, aduaneras, cambiarias, disciplinarias, contractuales, comerciales, administrativas y fiscales); y los intereses de mora derivados del resarcimiento tarifado o indemnización de los perjuicios que padece un Estapúblico por no tener consigo el dinero en la oportunidad debida.</t>
        </r>
      </text>
    </comment>
    <comment ref="F49" authorId="0" shapeId="0" xr:uid="{00000000-0006-0000-0000-00000C000000}">
      <text>
        <r>
          <rPr>
            <sz val="8"/>
            <color indexed="81"/>
            <rFont val="Tahoma"/>
            <family val="2"/>
          </rPr>
          <t>Incluye los ingresos por penalidades pecuniarias que derivan del poder punitivo del Estado, y que se establecen por el incumplimiento de leyes o normas administrativas, con el fin de prevenir un comportamiento considerado indeseable.</t>
        </r>
      </text>
    </comment>
    <comment ref="F54" authorId="0" shapeId="0" xr:uid="{00000000-0006-0000-0000-00000D000000}">
      <text>
        <r>
          <rPr>
            <sz val="8"/>
            <color rgb="FF000000"/>
            <rFont val="Tahoma"/>
            <family val="2"/>
          </rPr>
          <t>Comprende los ingresos derivados del resarcimiento tarifado o indemnización de los perjuicios que padece un Estapúblico por no tener consigo el dinero en la oportunidad debida.</t>
        </r>
      </text>
    </comment>
    <comment ref="F55" authorId="0" shapeId="0" xr:uid="{00000000-0006-0000-0000-00000E000000}">
      <text>
        <r>
          <rPr>
            <sz val="8"/>
            <color indexed="81"/>
            <rFont val="Tahoma"/>
            <family val="2"/>
          </rPr>
          <t xml:space="preserve">Son los ingresos que se reciben como contraprestación por poner activos no producidos a disposición de otros, para su uso en el proceso de producción. Entiendase como activos no producidos los activos de origen natural (tierras,terrenos, yacimientos de minerales del subsuelo, peces en mares abiertos y el espectro radial); y las creaciones de la sociedad (ciertos contratos o concesiones).
</t>
        </r>
        <r>
          <rPr>
            <u/>
            <sz val="8"/>
            <color indexed="81"/>
            <rFont val="Tahoma"/>
            <family val="2"/>
          </rPr>
          <t>SI SU ESTABLECIMIENTO RECIBE INGRESOS POR ESTE CONCEPTO, HAGA USO DE LA LISTA DESPLEGABLE PARA SEÑALAR EL DERECHO ECONÓMICO POR USO DE RECURSOS NATURALES CORRESPONDIENTE.</t>
        </r>
        <r>
          <rPr>
            <sz val="8"/>
            <color indexed="81"/>
            <rFont val="Tahoma"/>
            <family val="2"/>
          </rPr>
          <t xml:space="preserve">
</t>
        </r>
      </text>
    </comment>
    <comment ref="F59" authorId="0" shapeId="0" xr:uid="{00000000-0006-0000-0000-00000F000000}">
      <text>
        <r>
          <rPr>
            <sz val="8"/>
            <color theme="1"/>
            <rFont val="Tahoma"/>
            <family val="2"/>
          </rPr>
          <t>Comprende los ingresos por la venta de bienes y la prestación de servicios que realiza el Establecimiento Público en desarrollo de sus funciones, independientemente de que las mismas estén o no relacionadas con actividades de producción, o si se venden o no a precios económicamente significativos.</t>
        </r>
      </text>
    </comment>
    <comment ref="F60" authorId="0" shapeId="0" xr:uid="{00000000-0006-0000-0000-000010000000}">
      <text>
        <r>
          <rPr>
            <sz val="8"/>
            <color indexed="81"/>
            <rFont val="Tahoma"/>
            <family val="2"/>
          </rPr>
          <t xml:space="preserve">Comprende la venta de bienes producidos o comercializados y de los servicios prestados por el Establecimiento Público de forma regular, en desarrollo de las funciones definidas por la Constitución o la ley.  
</t>
        </r>
        <r>
          <rPr>
            <u/>
            <sz val="8"/>
            <color indexed="81"/>
            <rFont val="Tahoma"/>
            <family val="2"/>
          </rPr>
          <t>NO  INCLUYE TASAS Y DERECHOS ADMINISTRATIVOS.</t>
        </r>
        <r>
          <rPr>
            <sz val="8"/>
            <color indexed="81"/>
            <rFont val="Tahoma"/>
            <family val="2"/>
          </rPr>
          <t xml:space="preserve">
</t>
        </r>
      </text>
    </comment>
    <comment ref="F61" authorId="0" shapeId="0" xr:uid="{00000000-0006-0000-0000-000011000000}">
      <text>
        <r>
          <rPr>
            <sz val="8"/>
            <color indexed="81"/>
            <rFont val="Tahoma"/>
            <family val="2"/>
          </rPr>
          <t xml:space="preserve">Comprende la venta de bienes y servicios que no están relacionados directamente con las funciones principales del Establecimiento Público. Es decir, que la venta de dichos bienes y servicios no resulta del desarrollo de las actividades económicas o sociales que realiza regularmente. 
</t>
        </r>
        <r>
          <rPr>
            <u/>
            <sz val="8"/>
            <color indexed="81"/>
            <rFont val="Tahoma"/>
            <family val="2"/>
          </rPr>
          <t>GENERALMENTE, SON VENTAS DE CARÁCTER INCIDENTAL.</t>
        </r>
      </text>
    </comment>
    <comment ref="F62" authorId="0" shapeId="0" xr:uid="{00000000-0006-0000-0000-000012000000}">
      <text>
        <r>
          <rPr>
            <sz val="8"/>
            <color indexed="81"/>
            <rFont val="Tahoma"/>
            <family val="2"/>
          </rPr>
          <t xml:space="preserve">Son los recursos que percibe REGULARMENTE el Establecimiento Público SIN que exista la obligación de adquirir un bien, servicio o activo a cambio como contrapartida directa. </t>
        </r>
      </text>
    </comment>
    <comment ref="F63" authorId="0" shapeId="0" xr:uid="{00000000-0006-0000-0000-000013000000}">
      <text>
        <r>
          <rPr>
            <sz val="8"/>
            <color indexed="81"/>
            <rFont val="Tahoma"/>
            <family val="2"/>
          </rPr>
          <t xml:space="preserve">Comprende los ingresos por indemnizaciones otorgadas por un sistema de aseguramiento contra riesgos, así como ingresos por liquidaciones de seguros no de vida que no sean excepcionales.
</t>
        </r>
        <r>
          <rPr>
            <u/>
            <sz val="8"/>
            <color indexed="81"/>
            <rFont val="Tahoma"/>
            <family val="2"/>
          </rPr>
          <t>SI ES UNA INDEMNIZACIÓN EXCEPCIONALMENTE CUANTIOSA QUE SE RECIBE POR UN DESASTRE O UNA CATÁSTROFE NATURAL SE REGISTRA COMO TRANSFERENCIA DE CAPITAL.</t>
        </r>
      </text>
    </comment>
    <comment ref="F64" authorId="0" shapeId="0" xr:uid="{00000000-0006-0000-0000-000014000000}">
      <text>
        <r>
          <rPr>
            <sz val="8"/>
            <color indexed="81"/>
            <rFont val="Tahoma"/>
            <family val="2"/>
          </rPr>
          <t>Ingresos recibidos como producto de conciliaciones, o fallos en procesos judiciales a favor del Estado, en donde haya lugar a una indemnización económica.</t>
        </r>
      </text>
    </comment>
    <comment ref="F65" authorId="0" shapeId="0" xr:uid="{00000000-0006-0000-0000-000015000000}">
      <text>
        <r>
          <rPr>
            <sz val="8"/>
            <color indexed="81"/>
            <rFont val="Tahoma"/>
            <family val="2"/>
          </rPr>
          <t>Comprende los ingresos por la devolución del Impuesto al Valor Agregado - IVA que pagan los Establecimientos Públicos en calidad de instituciones estatales u oficiales de educación superior.</t>
        </r>
      </text>
    </comment>
    <comment ref="F66" authorId="0" shapeId="0" xr:uid="{00000000-0006-0000-0000-000016000000}">
      <text>
        <r>
          <rPr>
            <sz val="8"/>
            <color indexed="81"/>
            <rFont val="Tahoma"/>
            <family val="2"/>
          </rPr>
          <t>Corresponde a las transferencias recibidas regularmente de otras unidades de gobierno y que no están condicionadas a la adquisición de un activo o al pago de un pasivo.</t>
        </r>
      </text>
    </comment>
    <comment ref="F67" authorId="0" shapeId="0" xr:uid="{00000000-0006-0000-0000-000017000000}">
      <text>
        <r>
          <rPr>
            <sz val="8"/>
            <color indexed="81"/>
            <rFont val="Tahoma"/>
            <family val="2"/>
          </rPr>
          <t>Son los recursos del PGN que el gobierno transfiere al Establecimiento Público con el objeto de contribuir a la atención de sus compromisos y al cumplimiento de sus funciones.</t>
        </r>
      </text>
    </comment>
    <comment ref="F68" authorId="0" shapeId="0" xr:uid="{00000000-0006-0000-0000-000018000000}">
      <text>
        <r>
          <rPr>
            <sz val="8"/>
            <color indexed="81"/>
            <rFont val="Tahoma"/>
            <family val="2"/>
          </rPr>
          <t xml:space="preserve">Corresponde a los ingresos por concepto de transferencias recibidas por otras unidades de gobierno, distintas de los aportes de la Nación.
</t>
        </r>
        <r>
          <rPr>
            <u/>
            <sz val="8"/>
            <color indexed="81"/>
            <rFont val="Tahoma"/>
            <family val="2"/>
          </rPr>
          <t xml:space="preserve">
POR FAVOR INDIQUE CON CLARIDAD LA BASE LEGAL O JUSTIFICACIÓN PARA PERCIBIR ESTE INGRESO.</t>
        </r>
      </text>
    </comment>
    <comment ref="F69" authorId="2" shapeId="0" xr:uid="{00000000-0006-0000-0000-000019000000}">
      <text>
        <r>
          <rPr>
            <sz val="9"/>
            <color rgb="FF000000"/>
            <rFont val="Tahoma"/>
            <family val="2"/>
          </rPr>
          <t xml:space="preserve">Corresponde a recursos de carácter transitorio que por disposición legal deben ser recepcionados por algunos órganos del PGN para su posterior asignación a los beneficiarios o ejecutores de los mismos.
</t>
        </r>
      </text>
    </comment>
    <comment ref="F70" authorId="0" shapeId="0" xr:uid="{00000000-0006-0000-0000-00001A000000}">
      <text>
        <r>
          <rPr>
            <sz val="8"/>
            <color indexed="81"/>
            <rFont val="Tahoma"/>
            <family val="2"/>
          </rPr>
          <t>Ingresos por concepto de los derechos atribuidos al ICBF, sobre los bienes muebles que se encuentran dentro del territorio respectivo a cargo de la Nación, sin dueño aparente o conocido; y sobre los activos pertenecientes a un patrimonio particular que le son atribuidos por vocación hereditaria, al encontrarse en el quinto orden sucesoral.</t>
        </r>
      </text>
    </comment>
    <comment ref="F71" authorId="2" shapeId="0" xr:uid="{00000000-0006-0000-0000-00001B000000}">
      <text>
        <r>
          <rPr>
            <sz val="8"/>
            <color indexed="81"/>
            <rFont val="Tahoma"/>
            <family val="2"/>
          </rPr>
          <t>Recursos provenientes de la compensación por Unidad de Pago por Capitación que reciben algunos Establecimientos Públicos que prestan servicios de aseguramiento en salud.</t>
        </r>
      </text>
    </comment>
    <comment ref="F72" authorId="3" shapeId="0" xr:uid="{00000000-0006-0000-0000-00001C000000}">
      <text>
        <r>
          <rPr>
            <sz val="9"/>
            <color rgb="FF000000"/>
            <rFont val="Tahoma"/>
            <family val="2"/>
          </rPr>
          <t>Corresponde al ingreso que percibe la Unidad de Salud del Fondo Pasivo Social de Ferrocarriles Nacionales de Colombia, como Entidad Promotora de Salud (EPS) y entidad Obligada a Compensar (EOC) correspondiente al descuento de las cotizaciones recaudadas íntegramente e identificadas para cada periodo al que pertenece el pago de la cotización.</t>
        </r>
      </text>
    </comment>
    <comment ref="F73" authorId="2" shapeId="0" xr:uid="{00000000-0006-0000-0000-00001D000000}">
      <text>
        <r>
          <rPr>
            <sz val="8"/>
            <color rgb="FF000000"/>
            <rFont val="Tahoma"/>
            <family val="2"/>
          </rPr>
          <t>Corresponde al ingreso que percibe la Unidad de Salud del Fondo Pasivo Social de Ferrocarriles Nacionales de Colombia, como Entidad Promotora de Salud (EPS) y entidad Obligada a Compensar (EOC) correspondiente a los recursos derivados de los procesos de compensación donde se reconoce el valor por afiliado correspondiente a promoción y prevención</t>
        </r>
      </text>
    </comment>
    <comment ref="F74" authorId="2" shapeId="0" xr:uid="{00000000-0006-0000-0000-00001E000000}">
      <text>
        <r>
          <rPr>
            <sz val="8"/>
            <color rgb="FF000000"/>
            <rFont val="Tahoma"/>
            <family val="2"/>
          </rPr>
          <t>Corresponde al ingreso que percibe la Unidad de Salud del Fondo Pasivo Social de Ferrocarriles Nacionales de Colombia, como Entidad Promotora de Salud (EPS) y entidad Obligada a Compensar (EOC) correspondiente a los recursos que debe reconocer al afiliado de manera directa o transferencia electrónica en un plazo no mayor a cinco (5) días hábiles contados a partir de la autorización de la prestación económica</t>
        </r>
        <r>
          <rPr>
            <sz val="9"/>
            <color rgb="FF000000"/>
            <rFont val="Tahoma"/>
            <family val="2"/>
          </rPr>
          <t xml:space="preserve">.
</t>
        </r>
      </text>
    </comment>
    <comment ref="F75" authorId="2" shapeId="0" xr:uid="{00000000-0006-0000-0000-00001F000000}">
      <text>
        <r>
          <rPr>
            <sz val="8"/>
            <color rgb="FF000000"/>
            <rFont val="Tahoma"/>
            <family val="2"/>
          </rPr>
          <t xml:space="preserve">Corresponde al ingreso que percibe la Unidad de Salud del Fondo Pasivo Social de Ferrocarriles
</t>
        </r>
        <r>
          <rPr>
            <sz val="8"/>
            <color rgb="FF000000"/>
            <rFont val="Tahoma"/>
            <family val="2"/>
          </rPr>
          <t xml:space="preserve">Nacionales de Colombia, como Entidad Promotora de Salud (EPS) y entidad Obligada a Compensar
</t>
        </r>
        <r>
          <rPr>
            <sz val="8"/>
            <color rgb="FF000000"/>
            <rFont val="Tahoma"/>
            <family val="2"/>
          </rPr>
          <t>(EOC) correspondiente a la desviación del perfil poblacional que analiza la cuenta de alto costo.</t>
        </r>
      </text>
    </comment>
    <comment ref="F77" authorId="2" shapeId="0" xr:uid="{00000000-0006-0000-0000-000020000000}">
      <text>
        <r>
          <rPr>
            <sz val="8"/>
            <color rgb="FF000000"/>
            <rFont val="Tahoma"/>
            <family val="2"/>
          </rPr>
          <t xml:space="preserve">Comprende al ingreso que percibe la Unidad Administrativa Especial - Dirección de Impuestos y
</t>
        </r>
        <r>
          <rPr>
            <sz val="8"/>
            <color rgb="FF000000"/>
            <rFont val="Tahoma"/>
            <family val="2"/>
          </rPr>
          <t xml:space="preserve">Aduanas Nacionales (DIAN), por concepto de la disposición de las mercancías declaradas como
</t>
        </r>
        <r>
          <rPr>
            <sz val="8"/>
            <color rgb="FF000000"/>
            <rFont val="Tahoma"/>
            <family val="2"/>
          </rPr>
          <t xml:space="preserve">Aprehendidas, Decomisadas y Abandonadas; durante el desarrollo de las funciones misionales de la
</t>
        </r>
        <r>
          <rPr>
            <sz val="8"/>
            <color rgb="FF000000"/>
            <rFont val="Tahoma"/>
            <family val="2"/>
          </rPr>
          <t>entidad (Ley 1450 de 2011 y el Decreto 2685 de 1999).</t>
        </r>
      </text>
    </comment>
    <comment ref="F78" authorId="0" shapeId="0" xr:uid="{00000000-0006-0000-0000-000021000000}">
      <text>
        <r>
          <rPr>
            <sz val="8"/>
            <color rgb="FF000000"/>
            <rFont val="Tahoma"/>
            <family val="2"/>
          </rPr>
          <t xml:space="preserve">En caso de percibir ingresos por una transferencia corriente distinta a las señaladas por favor haga uso de esta casilla para su registro. 
</t>
        </r>
        <r>
          <rPr>
            <sz val="8"/>
            <color rgb="FF000000"/>
            <rFont val="Tahoma"/>
            <family val="2"/>
          </rPr>
          <t xml:space="preserve">
</t>
        </r>
        <r>
          <rPr>
            <sz val="8"/>
            <color rgb="FF000000"/>
            <rFont val="Tahoma"/>
            <family val="2"/>
          </rPr>
          <t>ES OBLIGATORIO SEÑALAR LA BASE LEGAL DE LA MISMA PARA SU ANÁLISIS POSTERIOR.</t>
        </r>
      </text>
    </comment>
    <comment ref="F79" authorId="0" shapeId="0" xr:uid="{00000000-0006-0000-0000-000022000000}">
      <text>
        <r>
          <rPr>
            <sz val="8"/>
            <color rgb="FF000000"/>
            <rFont val="Tahoma"/>
            <family val="2"/>
          </rPr>
          <t>Recursos que entran a las arcas públicas de manera esporádica. Su cuantía es indeterminada, lo cual difícilmente asegura su continuidad durante amplios periodos presupuestales.</t>
        </r>
      </text>
    </comment>
    <comment ref="F80" authorId="0" shapeId="0" xr:uid="{00000000-0006-0000-0000-000023000000}">
      <text>
        <r>
          <rPr>
            <sz val="8"/>
            <color rgb="FF000000"/>
            <rFont val="Tahoma"/>
            <family val="2"/>
          </rPr>
          <t>Comprende los recursos provenientes del traslado de derecho y dominio parcial o total de activos con destino a la financiación del Estableciemiento Público.</t>
        </r>
      </text>
    </comment>
    <comment ref="F81" authorId="0" shapeId="0" xr:uid="{00000000-0006-0000-0000-000024000000}">
      <text>
        <r>
          <rPr>
            <sz val="8"/>
            <color rgb="FF000000"/>
            <rFont val="Tahoma"/>
            <family val="2"/>
          </rPr>
          <t xml:space="preserve">Son los ingresos recibidos a cambio de poner activos financieros a disposición de otra unidad. Entiéndase por activos financieros, aquellos activos que tienen un pasivo de contrapartida, es decir, que generan a su propietario un derecho sobre otra unidad institucional.
</t>
        </r>
        <r>
          <rPr>
            <sz val="8"/>
            <color rgb="FF000000"/>
            <rFont val="Tahoma"/>
            <family val="2"/>
          </rPr>
          <t xml:space="preserve">Incluye: Acciones, reducciones de capital y reembolso de participaciones en fondos de inversión.
</t>
        </r>
        <r>
          <rPr>
            <sz val="8"/>
            <color rgb="FF000000"/>
            <rFont val="Tahoma"/>
            <family val="2"/>
          </rPr>
          <t xml:space="preserve">
</t>
        </r>
        <r>
          <rPr>
            <u/>
            <sz val="8"/>
            <color rgb="FF000000"/>
            <rFont val="Tahoma"/>
            <family val="2"/>
          </rPr>
          <t>NO INCLUYE NI DISTRIBUCIÓN DE UTILIDADES NI EXCENDENTES FINANCIEROS.</t>
        </r>
      </text>
    </comment>
    <comment ref="F82" authorId="0" shapeId="0" xr:uid="{00000000-0006-0000-0000-000025000000}">
      <text>
        <r>
          <rPr>
            <sz val="8"/>
            <color indexed="81"/>
            <rFont val="Tahoma"/>
            <family val="2"/>
          </rPr>
          <t xml:space="preserve">Son los recursos recibidos esporádicamente, a cambio de poner activos no financieros (activos producidos y activos no producidos) a disposición de otra unidad. Estos ingresos no aumentan el patrimonio del Establecimiento Público.
</t>
        </r>
        <r>
          <rPr>
            <u/>
            <sz val="8"/>
            <color indexed="81"/>
            <rFont val="Tahoma"/>
            <family val="2"/>
          </rPr>
          <t>INCLUYE LA VENTA DE TERRENOS Y EDIFICACIONES.</t>
        </r>
        <r>
          <rPr>
            <sz val="8"/>
            <color indexed="81"/>
            <rFont val="Tahoma"/>
            <family val="2"/>
          </rPr>
          <t xml:space="preserve">
</t>
        </r>
      </text>
    </comment>
    <comment ref="F83" authorId="0" shapeId="0" xr:uid="{00000000-0006-0000-0000-000026000000}">
      <text>
        <r>
          <rPr>
            <sz val="8"/>
            <color indexed="81"/>
            <rFont val="Tahoma"/>
            <family val="2"/>
          </rPr>
          <t>Es el monto de recursos, proveniente de los Establecimientos Públicos del orden nacional, que anualmente el CONPES determina que entrarán a hacer parte del PGN por concepto de excedentes financieros.</t>
        </r>
      </text>
    </comment>
    <comment ref="F84" authorId="0" shapeId="0" xr:uid="{00000000-0006-0000-0000-000027000000}">
      <text>
        <r>
          <rPr>
            <sz val="8"/>
            <color indexed="81"/>
            <rFont val="Tahoma"/>
            <family val="2"/>
          </rPr>
          <t xml:space="preserve">Recursos provenientes del efecto patrimonial resultante de deducir al valor del patrimonio, el monto del capital social, la reserva legal y las donaciones. </t>
        </r>
      </text>
    </comment>
    <comment ref="F85" authorId="0" shapeId="0" xr:uid="{00000000-0006-0000-0000-000028000000}">
      <text>
        <r>
          <rPr>
            <sz val="8"/>
            <color rgb="FF000000"/>
            <rFont val="Tahoma"/>
            <family val="2"/>
          </rPr>
          <t>Comprende las ganancias que recibe el Establecimiento Público en calidad de propietario de inversiones de capital, a cambio de poner fondos a disposición de sociedades.</t>
        </r>
      </text>
    </comment>
    <comment ref="F86" authorId="0" shapeId="0" xr:uid="{00000000-0006-0000-0000-000029000000}">
      <text>
        <r>
          <rPr>
            <sz val="8"/>
            <color theme="1"/>
            <rFont val="Tahoma"/>
            <family val="2"/>
          </rPr>
          <t xml:space="preserve">Son los ingresos que se reciben en retorno por poner ciertos activos financieros a disposición de terceros, sin trasladar el derecho o dominio, total o parcial del activo. 
</t>
        </r>
        <r>
          <rPr>
            <u/>
            <sz val="8"/>
            <color theme="1"/>
            <rFont val="Tahoma"/>
            <family val="2"/>
          </rPr>
          <t>SI SE TRASLADA EL DERECHO O DOMINIO DEL ACTIVO SE REGISTRA COMO DISPOSICIÓN DE ACTIVOS FINANCIEROS.</t>
        </r>
      </text>
    </comment>
    <comment ref="F87" authorId="0" shapeId="0" xr:uid="{00000000-0006-0000-0000-00002A000000}">
      <text>
        <r>
          <rPr>
            <sz val="8"/>
            <color indexed="81"/>
            <rFont val="Tahoma"/>
            <family val="2"/>
          </rPr>
          <t>Son las rentas de inversión derivadas de las operaciones financieras que realiza el Establecimiento Público con sus excedentes de liquidez : Títulos participativos, depósitos, valores distintos de acciones, rendimientos de la Cuenta Única Nacional y anticipos a terceros.</t>
        </r>
      </text>
    </comment>
    <comment ref="F88" authorId="0" shapeId="0" xr:uid="{00000000-0006-0000-0000-00002B000000}">
      <text>
        <r>
          <rPr>
            <sz val="8"/>
            <color indexed="81"/>
            <rFont val="Tahoma"/>
            <family val="2"/>
          </rPr>
          <t>Son las rentas de inversión que generan los fondos en préstamo que tiene el Establecimiento Público.</t>
        </r>
      </text>
    </comment>
    <comment ref="F90" authorId="0" shapeId="0" xr:uid="{00000000-0006-0000-0000-00002C000000}">
      <text>
        <r>
          <rPr>
            <sz val="8"/>
            <color indexed="81"/>
            <rFont val="Tahoma"/>
            <family val="2"/>
          </rPr>
          <t xml:space="preserve">Corresponde a los recursos provenientes de operaciones de crédito público realizadas con agentes residentes fuera del país. Entiéndase por operaciones de crédito público todo acto o contrato que tienen por objeto dotar a la entidad estatal de recursos, bienes o servicios con plazo para su pago.
</t>
        </r>
      </text>
    </comment>
    <comment ref="F91" authorId="0" shapeId="0" xr:uid="{00000000-0006-0000-0000-00002D000000}">
      <text>
        <r>
          <rPr>
            <sz val="8"/>
            <color theme="1"/>
            <rFont val="Tahoma"/>
            <family val="2"/>
          </rPr>
          <t>Corresponde a los préstamos obtenidos por la banca comercial, en su función de intermediario entre quienes tienen recursos y quienes los necesitan.</t>
        </r>
        <r>
          <rPr>
            <sz val="11"/>
            <color theme="1"/>
            <rFont val="Calibri"/>
            <family val="2"/>
            <scheme val="minor"/>
          </rPr>
          <t xml:space="preserve">
</t>
        </r>
      </text>
    </comment>
    <comment ref="F92" authorId="0" shapeId="0" xr:uid="{00000000-0006-0000-0000-00002E000000}">
      <text>
        <r>
          <rPr>
            <sz val="8"/>
            <color indexed="81"/>
            <rFont val="Tahoma"/>
            <family val="2"/>
          </rPr>
          <t>Corresponde a los recursos obtenidos de una persona natural o jurídica, con residencia en el extranjero, que utiliza las disponibilidades económicas para adquirir una rentabilidad.</t>
        </r>
      </text>
    </comment>
    <comment ref="F93" authorId="0" shapeId="0" xr:uid="{00000000-0006-0000-0000-00002F000000}">
      <text>
        <r>
          <rPr>
            <sz val="8"/>
            <color theme="1"/>
            <rFont val="Tahoma"/>
            <family val="2"/>
          </rPr>
          <t>Corresponde a los recursos por concepto de préstamos que se obtienen de las entidades de fomento, las cuales apoyan a ciertos sectores económicos y funcionan por medio de operaciones de crédito público.</t>
        </r>
      </text>
    </comment>
    <comment ref="F94" authorId="0" shapeId="0" xr:uid="{00000000-0006-0000-0000-000030000000}">
      <text>
        <r>
          <rPr>
            <sz val="8"/>
            <color indexed="81"/>
            <rFont val="Tahoma"/>
            <family val="2"/>
          </rPr>
          <t xml:space="preserve">Son recursos a través de los cuales un gobierno extranjero adquiere el compromiso de poner a disposición de un Establecimiento Público los recursos para la financiación de determinados proyectos, bienes o servicios. 
</t>
        </r>
      </text>
    </comment>
    <comment ref="F95" authorId="0" shapeId="0" xr:uid="{00000000-0006-0000-0000-000031000000}">
      <text>
        <r>
          <rPr>
            <sz val="8"/>
            <color rgb="FF000000"/>
            <rFont val="Tahoma"/>
            <family val="2"/>
          </rPr>
          <t>Son recursos por conceptos de créditos de organismos internacionales creados con el objetivo de apoyar el desarrollo y crecimiento económico de los países menos desarrollados, mediante la consecución y la movilización de recursos en condiciones favorables, así como la asistencia técnica en la preparación, ejecución y evaluación de programas y proyectos.</t>
        </r>
        <r>
          <rPr>
            <sz val="11"/>
            <color rgb="FF000000"/>
            <rFont val="Calibri"/>
            <family val="2"/>
          </rPr>
          <t xml:space="preserve">
</t>
        </r>
      </text>
    </comment>
    <comment ref="F96" authorId="0" shapeId="0" xr:uid="{00000000-0006-0000-0000-000032000000}">
      <text>
        <r>
          <rPr>
            <sz val="8"/>
            <color rgb="FF000000"/>
            <rFont val="Tahoma"/>
            <family val="2"/>
          </rPr>
          <t xml:space="preserve">Comprende los créditos obtenidos con agentes residentes fuera del país, mediante los cuales se contrata la adquisición de bienes o servicios con plazo para su pago. </t>
        </r>
      </text>
    </comment>
    <comment ref="F97" authorId="0" shapeId="0" xr:uid="{00000000-0006-0000-0000-000033000000}">
      <text>
        <r>
          <rPr>
            <sz val="8"/>
            <color theme="1"/>
            <rFont val="Calibri"/>
            <family val="2"/>
            <scheme val="minor"/>
          </rPr>
          <t>Corresponde a recursos de crédito externo provenientes de otras instituciones que por su naturaleza no son clasificables en los rubros anteriores.</t>
        </r>
      </text>
    </comment>
    <comment ref="F98" authorId="0" shapeId="0" xr:uid="{00000000-0006-0000-0000-000034000000}">
      <text>
        <r>
          <rPr>
            <sz val="8"/>
            <color indexed="81"/>
            <rFont val="Tahoma"/>
            <family val="2"/>
          </rPr>
          <t>Corresponde a los recursos provenientes de operaciones de crédito público realizadas con agentes residentes en el territorio colombiano, para ser pagaderas en moneda legal colombiana. Entiéndase por operaciones de crédito público todo acto o contrato que tienen por objeto dotar al Establecimiento Público de recursos, bienes o servicios con plazo para su pago.</t>
        </r>
      </text>
    </comment>
    <comment ref="F99" authorId="0" shapeId="0" xr:uid="{00000000-0006-0000-0000-000035000000}">
      <text>
        <r>
          <rPr>
            <sz val="8"/>
            <color indexed="81"/>
            <rFont val="Tahoma"/>
            <family val="2"/>
          </rPr>
          <t xml:space="preserve">Corresponde a los recursos provenientes de las operaciones financieras ordinarias, las cuales incluyen la colocación de títulos de deuda pública, los bonos y otros títulos emitidos.
</t>
        </r>
      </text>
    </comment>
    <comment ref="F100" authorId="0" shapeId="0" xr:uid="{00000000-0006-0000-0000-000036000000}">
      <text>
        <r>
          <rPr>
            <sz val="8"/>
            <color indexed="81"/>
            <rFont val="Tahoma"/>
            <family val="2"/>
          </rPr>
          <t xml:space="preserve">Corresponde a los recursos provenientes de las operaciones de crédito público representadas en empréstitos con entidades financieras públicas.
</t>
        </r>
      </text>
    </comment>
    <comment ref="F101" authorId="0" shapeId="0" xr:uid="{00000000-0006-0000-0000-000037000000}">
      <text>
        <r>
          <rPr>
            <sz val="8"/>
            <color indexed="81"/>
            <rFont val="Tahoma"/>
            <family val="2"/>
          </rPr>
          <t xml:space="preserve">Son los ingresos que se reciben de otra unidad sin contrapartida directa, pero que implican el traspaso de la propiedad de un activo (distinto del efectivo y de las existencias ) de una unidad a otra, la obligación de adquirir o de disponer de un activo por una o ambas partes, o la obligación de pagar un pasivo por parte del Establecimiento Público. </t>
        </r>
      </text>
    </comment>
    <comment ref="F102" authorId="0" shapeId="0" xr:uid="{00000000-0006-0000-0000-000038000000}">
      <text>
        <r>
          <rPr>
            <sz val="8"/>
            <color theme="1"/>
            <rFont val="Tahoma"/>
            <family val="2"/>
          </rPr>
          <t xml:space="preserve">Recursos que se reciben de otros gobiernos o instituciones públicas o privadas de carácter nacional o internacional, sin contraprestación directa, pero con la destinación que establezca el donante. </t>
        </r>
      </text>
    </comment>
    <comment ref="F103" authorId="0" shapeId="0" xr:uid="{00000000-0006-0000-0000-000039000000}">
      <text>
        <r>
          <rPr>
            <sz val="8"/>
            <color theme="1"/>
            <rFont val="Tahoma"/>
            <family val="2"/>
          </rPr>
          <t>Recursos que se reciben por liquidaciones de seguros no de vida, excepcionalmente cuantiosas, que se reciben luego de un desastre o una catástrofe natural.</t>
        </r>
      </text>
    </comment>
    <comment ref="F104" authorId="0" shapeId="0" xr:uid="{00000000-0006-0000-0000-00003A000000}">
      <text>
        <r>
          <rPr>
            <sz val="8"/>
            <color indexed="81"/>
            <rFont val="Tahoma"/>
            <family val="2"/>
          </rPr>
          <t>Corresponde al reembolso de los aportes hechos al fondo de contingencia de las entidades estatales cuando se verifica en forma definitiva la no realización de los riesgos previstos.
LOS INTERESES GENERADOS POR EL FONDO SE INCLUYEN EN RENDIMIENTOS FINANCIEROS.</t>
        </r>
      </text>
    </comment>
    <comment ref="F105" authorId="0" shapeId="0" xr:uid="{00000000-0006-0000-0000-00003B000000}">
      <text>
        <r>
          <rPr>
            <sz val="8"/>
            <color indexed="81"/>
            <rFont val="Tahoma"/>
            <family val="2"/>
          </rPr>
          <t xml:space="preserve">Corresponde a la amortización de los préstamos que hace el Establecimiento Público a otras unidades del gobierno o a personas naturales. </t>
        </r>
        <r>
          <rPr>
            <sz val="9"/>
            <color indexed="81"/>
            <rFont val="Tahoma"/>
            <family val="2"/>
          </rPr>
          <t xml:space="preserve">
</t>
        </r>
      </text>
    </comment>
    <comment ref="F106" authorId="0" shapeId="0" xr:uid="{00000000-0006-0000-0000-00003C000000}">
      <text>
        <r>
          <rPr>
            <sz val="8"/>
            <color theme="1"/>
            <rFont val="Tahoma"/>
            <family val="2"/>
          </rPr>
          <t>Son los recursos que ingresan a la tesorería del Establecimiento Público en una vigencia y quedan disponibles para la vigencia siguiente.</t>
        </r>
      </text>
    </comment>
    <comment ref="F107" authorId="1" shapeId="0" xr:uid="{00000000-0006-0000-0000-00003D000000}">
      <text>
        <r>
          <rPr>
            <sz val="8"/>
            <color indexed="81"/>
            <rFont val="Tahoma"/>
            <family val="2"/>
          </rPr>
          <t>Son los recursos que se consignan transitoriamente en un Establecimiento Público, porque la norma centraliza su recaudo en esa unidad, mientras se entregan a su beneficiario legal.</t>
        </r>
      </text>
    </comment>
    <comment ref="F108" authorId="0" shapeId="0" xr:uid="{00000000-0006-0000-0000-00003E000000}">
      <text>
        <r>
          <rPr>
            <sz val="8"/>
            <color indexed="81"/>
            <rFont val="Tahoma"/>
            <family val="2"/>
          </rPr>
          <t>Son los ingresos que reciben algunos Establecimientos Públicos por concepto de un depósito original en prenda en contratos de arrendamiento o disposición no remunerada de activos fijos del Estado.</t>
        </r>
      </text>
    </comment>
    <comment ref="F109" authorId="0" shapeId="0" xr:uid="{00000000-0006-0000-0000-00003F000000}">
      <text>
        <r>
          <rPr>
            <sz val="8"/>
            <color indexed="81"/>
            <rFont val="Tahoma"/>
            <family val="2"/>
          </rPr>
          <t>Son los montos que las entidades financiadas con aportes del presupuesto nacional reintegran a la DGCPTN, como saldos de recursos no ejecutados o valores superiores no previstos.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Rosa Angelica Blanco Pinzon</author>
    <author>saul</author>
  </authors>
  <commentList>
    <comment ref="A5" authorId="0" shapeId="0" xr:uid="{00000000-0006-0000-0100-000001000000}">
      <text>
        <r>
          <rPr>
            <sz val="9"/>
            <color indexed="81"/>
            <rFont val="Tahoma"/>
            <family val="2"/>
          </rPr>
          <t xml:space="preserve">Haga uso de la lista desplegable para seleccionar la sección respectiva.
En caso de que la unidad ejecutora sea nueva y no aparezca en la lista, por favor enviar un correo a </t>
        </r>
        <r>
          <rPr>
            <u/>
            <sz val="9"/>
            <color indexed="81"/>
            <rFont val="Tahoma"/>
            <family val="2"/>
          </rPr>
          <t>proyecto_presupuesto@minhacienda.gov.co</t>
        </r>
        <r>
          <rPr>
            <sz val="9"/>
            <color indexed="81"/>
            <rFont val="Tahoma"/>
            <family val="2"/>
          </rPr>
          <t xml:space="preserve"> dando a conocer el caso específico para remitir un nuevo formulario. </t>
        </r>
      </text>
    </comment>
    <comment ref="A6" authorId="1" shapeId="0" xr:uid="{00000000-0006-0000-0100-000002000000}">
      <text>
        <r>
          <rPr>
            <sz val="9"/>
            <color indexed="81"/>
            <rFont val="Tahoma"/>
            <family val="2"/>
          </rPr>
          <t>El nombre de la unidad ejecutora se desplegará automáticamente después de seleccionar la sección.</t>
        </r>
      </text>
    </comment>
    <comment ref="A10" authorId="0" shapeId="0" xr:uid="{00000000-0006-0000-0100-000003000000}">
      <text>
        <r>
          <rPr>
            <sz val="9"/>
            <color indexed="81"/>
            <rFont val="Tahoma"/>
            <family val="2"/>
          </rPr>
          <t>Haga uso de las listas desplegables para escoger el producto respectivo cuando sea el caso.</t>
        </r>
      </text>
    </comment>
    <comment ref="B10" authorId="0" shapeId="0" xr:uid="{00000000-0006-0000-0100-000004000000}">
      <text>
        <r>
          <rPr>
            <sz val="9"/>
            <color indexed="81"/>
            <rFont val="Tahoma"/>
            <family val="2"/>
          </rPr>
          <t xml:space="preserve">Utilice esta columna para clasificar cada uno de los productos registrados en la cuenta 1.02.5. VENTA DE BIENES Y SERVICIOS dentro de la Clasificación Central de Productos (CPC) al primer nivel de desagregación.
</t>
        </r>
        <r>
          <rPr>
            <u/>
            <sz val="9"/>
            <color indexed="81"/>
            <rFont val="Tahoma"/>
            <family val="2"/>
          </rPr>
          <t xml:space="preserve">Haga uso de la lista desplegable generada para tal fin.
</t>
        </r>
        <r>
          <rPr>
            <sz val="9"/>
            <color indexed="81"/>
            <rFont val="Tahoma"/>
            <family val="2"/>
          </rPr>
          <t xml:space="preserve">
EL USO DE ESTA COLUMNA NO APLICA PARA LAS CUENTAS DE CONTRIBUCIONES, TASAS Y DERECHOS ADMINISTRATIVOS, MULTAS, SANCIONES E INTERESES DE MORA, DERECHOS ECONÓMICOS POR USO DE RECURSOS NATURALES NI TRANSFERENCIAS CORRIENTES.</t>
        </r>
      </text>
    </comment>
    <comment ref="J12" authorId="0" shapeId="0" xr:uid="{00000000-0006-0000-0100-000005000000}">
      <text>
        <r>
          <rPr>
            <sz val="9"/>
            <color indexed="81"/>
            <rFont val="Tahoma"/>
            <family val="2"/>
          </rPr>
          <t>Se expresa en forma de razón, sumada la unidad. Por ejemplo, si varía en 3%, se debe notar como 1,03 (1 que es el valor base + 0,03 que es la expresión como razón de 3%)</t>
        </r>
        <r>
          <rPr>
            <sz val="9"/>
            <color indexed="81"/>
            <rFont val="Tahoma"/>
            <family val="2"/>
          </rPr>
          <t xml:space="preserve">
</t>
        </r>
      </text>
    </comment>
    <comment ref="A39" authorId="0" shapeId="0" xr:uid="{00000000-0006-0000-0100-000006000000}">
      <text>
        <r>
          <rPr>
            <sz val="8"/>
            <color rgb="FF000000"/>
            <rFont val="Tahoma"/>
            <family val="2"/>
          </rPr>
          <t xml:space="preserve">En caso de percibir ingresos por una tasa o derecho administrativo distinto a los señalados por favor haga uso de esta casilla para su registro. 
</t>
        </r>
        <r>
          <rPr>
            <sz val="8"/>
            <color rgb="FF000000"/>
            <rFont val="Tahoma"/>
            <family val="2"/>
          </rPr>
          <t xml:space="preserve">
</t>
        </r>
        <r>
          <rPr>
            <sz val="8"/>
            <color rgb="FF000000"/>
            <rFont val="Tahoma"/>
            <family val="2"/>
          </rPr>
          <t xml:space="preserve">ES OBLIGATORIO SEÑALAR LA BASE LEGAL DE LOS MISMOS PARA SU ANÁLISIS POSTERIOR.
</t>
        </r>
        <r>
          <rPr>
            <sz val="8"/>
            <color rgb="FF000000"/>
            <rFont val="Tahoma"/>
            <family val="2"/>
          </rPr>
          <t xml:space="preserve">
</t>
        </r>
        <r>
          <rPr>
            <sz val="8"/>
            <color rgb="FF000000"/>
            <rFont val="Tahoma"/>
            <family val="2"/>
          </rPr>
          <t xml:space="preserve">RECUERDE QUE ESTA CUENTA SOLO INCLUYE LOS CONCEPTOS QUE ESTÁN </t>
        </r>
        <r>
          <rPr>
            <b/>
            <sz val="8"/>
            <color rgb="FF000000"/>
            <rFont val="Tahoma"/>
            <family val="2"/>
          </rPr>
          <t>EXPRESAMENTE</t>
        </r>
        <r>
          <rPr>
            <sz val="8"/>
            <color rgb="FF000000"/>
            <rFont val="Tahoma"/>
            <family val="2"/>
          </rPr>
          <t xml:space="preserve"> DEFINIDOS COMO TASAS O DERECHOS ADMINISTRATIVOS EN UNA </t>
        </r>
        <r>
          <rPr>
            <b/>
            <sz val="8"/>
            <color rgb="FF000000"/>
            <rFont val="Tahoma"/>
            <family val="2"/>
          </rPr>
          <t>LEY.</t>
        </r>
      </text>
    </comment>
    <comment ref="A184" authorId="0" shapeId="0" xr:uid="{00000000-0006-0000-0100-000007000000}">
      <text>
        <r>
          <rPr>
            <b/>
            <sz val="9"/>
            <color indexed="81"/>
            <rFont val="Tahoma"/>
            <family val="2"/>
          </rPr>
          <t>En caso de percibir ingresos por una transferencia corriente distinta a las señaladas en la lista desplegable por favor haga uso de esta casilla para su registro. 
ES OBLIGATORIO SEÑALAR LA BASE LEGAL DE LA MISMA PARA SU ANÁLISIS POSTERIOR.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Rosa Angelica Blanco Pinzon</author>
    <author>saul</author>
    <author>Daniel Fernando Romero Fandiño</author>
    <author>Alejandra Castañeda Rivera</author>
    <author>alejandra castañeda rivera</author>
  </authors>
  <commentList>
    <comment ref="A5" authorId="0" shapeId="0" xr:uid="{00000000-0006-0000-0500-000001000000}">
      <text>
        <r>
          <rPr>
            <sz val="9"/>
            <color indexed="81"/>
            <rFont val="Tahoma"/>
            <family val="2"/>
          </rPr>
          <t xml:space="preserve">Haga uso de la lista desplegable para seleccionar la sección respectiva.
En caso de que la unidad ejecutora sea nueva y no aparezca en la lista, por favor enviar un correo a </t>
        </r>
        <r>
          <rPr>
            <u/>
            <sz val="9"/>
            <color indexed="81"/>
            <rFont val="Tahoma"/>
            <family val="2"/>
          </rPr>
          <t>proyecto_presupuesto@minhacienda.gov.co</t>
        </r>
        <r>
          <rPr>
            <sz val="9"/>
            <color indexed="81"/>
            <rFont val="Tahoma"/>
            <family val="2"/>
          </rPr>
          <t xml:space="preserve"> dando a conocer el caso específico para remitir un nuevo formulario. </t>
        </r>
      </text>
    </comment>
    <comment ref="A6" authorId="1" shapeId="0" xr:uid="{00000000-0006-0000-0500-000002000000}">
      <text>
        <r>
          <rPr>
            <sz val="9"/>
            <color indexed="81"/>
            <rFont val="Tahoma"/>
            <family val="2"/>
          </rPr>
          <t>El nombre de la unidad ejecutora se desplegará automáticamente después de seleccionar la sección.</t>
        </r>
      </text>
    </comment>
    <comment ref="O13" authorId="2" shapeId="0" xr:uid="{00000000-0006-0000-0500-000003000000}">
      <text>
        <r>
          <rPr>
            <sz val="9"/>
            <color indexed="81"/>
            <rFont val="Tahoma"/>
            <family val="2"/>
          </rPr>
          <t xml:space="preserve">Utilice esta columna para registrar el fundamento legal / justificación que sustenta el gasto respectivo, que constituye el soporte para el análisis de programación por parte de la DGPPN. </t>
        </r>
      </text>
    </comment>
    <comment ref="E16" authorId="0" shapeId="0" xr:uid="{00000000-0006-0000-0500-000004000000}">
      <text>
        <r>
          <rPr>
            <sz val="8"/>
            <color indexed="81"/>
            <rFont val="Tahoma"/>
            <family val="2"/>
          </rPr>
          <t xml:space="preserve">Son los gastos asociados con el personal vinculado laboralmente con el Estado. Entiéndase como personal vinculado laboralmente con el Estado a los servidores públicos –en estricto sentido- que prestan servicios personales remunerados en los organismos y entidades de la administración pública a través de una relación legal/reglamentaria o de una relación contractual laboral.
</t>
        </r>
        <r>
          <rPr>
            <b/>
            <sz val="8"/>
            <color indexed="81"/>
            <rFont val="Tahoma"/>
            <family val="2"/>
          </rPr>
          <t>NO</t>
        </r>
        <r>
          <rPr>
            <sz val="8"/>
            <color indexed="81"/>
            <rFont val="Tahoma"/>
            <family val="2"/>
          </rPr>
          <t xml:space="preserve"> incluye aquellos servicios personales indirectos o hechos a través de contratos de prestación de servicios personales.</t>
        </r>
      </text>
    </comment>
    <comment ref="E17" authorId="0" shapeId="0" xr:uid="{00000000-0006-0000-0500-000005000000}">
      <text>
        <r>
          <rPr>
            <sz val="8"/>
            <color rgb="FF000000"/>
            <rFont val="Tahoma"/>
            <family val="2"/>
          </rPr>
          <t xml:space="preserve">Comprende la remuneración por los servicios laborales prestados por servidores públicos vinculados a la planta de personal aprobada para cada Establecimiento Público. La planta de personal es el conjunto de empleos requeridos para el cumplimiento de los objetivos y funciones asignadas a una institución, identificados y ordenados jerárquicamente, acorde con un sistema de nomenclatura y clasificación vigente y aplicable a la respectiva institución.
</t>
        </r>
        <r>
          <rPr>
            <sz val="8"/>
            <color rgb="FF000000"/>
            <rFont val="Tahoma"/>
            <family val="2"/>
          </rPr>
          <t xml:space="preserve">
</t>
        </r>
        <r>
          <rPr>
            <sz val="8"/>
            <color rgb="FF000000"/>
            <rFont val="Tahoma"/>
            <family val="2"/>
          </rPr>
          <t>Antes servicios personales asociados a la nómina.</t>
        </r>
      </text>
    </comment>
    <comment ref="E18" authorId="0" shapeId="0" xr:uid="{00000000-0006-0000-0500-000006000000}">
      <text>
        <r>
          <rPr>
            <sz val="8"/>
            <color indexed="81"/>
            <rFont val="Tahoma"/>
            <family val="2"/>
          </rPr>
          <t>Son las remuneraciones pagadas en efectivo o en especie a los empleados, como contraprestación por los servicios prestados. El salario se compone por un sueldo básico y los demás pagos que tienen como particularidad remunerar</t>
        </r>
        <r>
          <rPr>
            <b/>
            <sz val="8"/>
            <color indexed="81"/>
            <rFont val="Tahoma"/>
            <family val="2"/>
          </rPr>
          <t xml:space="preserve"> el trabajo</t>
        </r>
        <r>
          <rPr>
            <sz val="8"/>
            <color indexed="81"/>
            <rFont val="Tahoma"/>
            <family val="2"/>
          </rPr>
          <t xml:space="preserve"> del empleado. 
</t>
        </r>
      </text>
    </comment>
    <comment ref="E19" authorId="0" shapeId="0" xr:uid="{00000000-0006-0000-0500-000007000000}">
      <text>
        <r>
          <rPr>
            <sz val="8"/>
            <color theme="1"/>
            <rFont val="Tahoma"/>
            <family val="2"/>
          </rPr>
          <t>Corresponde a las contribuciones legales que debe hacer una entidad como empleadora, a entidades del sector privado y público, tales como: Cajas de Compensación Familiar, SENA, ICBF, ESAP, Fondo Nacional de Ahorro, Fondos Administradores de Cesantías y Pensiones, Empresas Promotoras de Salud privadas y públicas, así como, las administradoras públicas y privadas de aportes que se destinan para accidentes de trabajo y enfermedad profesional.</t>
        </r>
      </text>
    </comment>
    <comment ref="E20" authorId="0" shapeId="0" xr:uid="{00000000-0006-0000-0500-000008000000}">
      <text>
        <r>
          <rPr>
            <sz val="8"/>
            <color rgb="FF000000"/>
            <rFont val="Tahoma"/>
            <family val="2"/>
          </rPr>
          <t>Corresponde a los gastos del personal vinculado laboralmente con el Estado que la ley no reconoce como constitutivos de factor salarial.  Estos pagos</t>
        </r>
        <r>
          <rPr>
            <b/>
            <sz val="8"/>
            <color rgb="FF000000"/>
            <rFont val="Tahoma"/>
            <family val="2"/>
          </rPr>
          <t xml:space="preserve"> NO forman parte de la base para el cálculo y pago de las prestaciones sociales, aportes parafiscales y seguridad social</t>
        </r>
        <r>
          <rPr>
            <sz val="8"/>
            <color rgb="FF000000"/>
            <rFont val="Tahoma"/>
            <family val="2"/>
          </rPr>
          <t xml:space="preserve">, aunque sí forman parte de la base de retención en la fuente, por ingresos laborales.
</t>
        </r>
        <r>
          <rPr>
            <sz val="8"/>
            <color rgb="FF000000"/>
            <rFont val="Tahoma"/>
            <family val="2"/>
          </rPr>
          <t xml:space="preserve">
</t>
        </r>
        <r>
          <rPr>
            <sz val="8"/>
            <color rgb="FF000000"/>
            <rFont val="Tahoma"/>
            <family val="2"/>
          </rPr>
          <t xml:space="preserve">Incluye: Sueldo de vacaciones, indemnización por vacaciones, bonificación especial de recreación, prima técnica no salarial, bonificación especial por servicios de seguridad a ex presidentes, Bonificación especial por servicios de comisión en Presidencia,  prima de riesgo, prima de gestión, prima de dirección, prima geográfica, prima costos de vida, prima de capacitación, prima de localización y vivienda, prima de alto mando, prima de alta gestión, prima de clima, estímulos a los empleados del Estado, vivienda para los embajadores, viáticos de los funcionarios en comisión (cuando es por un término </t>
        </r>
        <r>
          <rPr>
            <b/>
            <sz val="8"/>
            <color rgb="FF000000"/>
            <rFont val="Tahoma"/>
            <family val="2"/>
          </rPr>
          <t>menor</t>
        </r>
        <r>
          <rPr>
            <sz val="8"/>
            <color rgb="FF000000"/>
            <rFont val="Tahoma"/>
            <family val="2"/>
          </rPr>
          <t xml:space="preserve"> a 180 días), entre otras. 
</t>
        </r>
      </text>
    </comment>
    <comment ref="E21" authorId="0" shapeId="0" xr:uid="{00000000-0006-0000-0500-000009000000}">
      <text>
        <r>
          <rPr>
            <sz val="8"/>
            <color indexed="81"/>
            <rFont val="Tahoma"/>
            <family val="2"/>
          </rPr>
          <t xml:space="preserve">Se consideran aquí los otros gastos de personal previo concepto DGPPN para la programación de incremento salarial y otros gastos de personal correspondientes a personal local en sedes en el exterior del Ministerio de Relaciones Exteriores. </t>
        </r>
      </text>
    </comment>
    <comment ref="E23" authorId="0" shapeId="0" xr:uid="{00000000-0006-0000-0500-00000A000000}">
      <text>
        <r>
          <rPr>
            <sz val="8"/>
            <color indexed="81"/>
            <rFont val="Tahoma"/>
            <family val="2"/>
          </rPr>
          <t>Comprende la remuneración por los servicios laborales prestados por el personal vinculado de forma temporal o transitoria con la administración pública, bien sea dentro de una planta de personal temporal o como personal supernumerario.
Incluye: Remuneración a empleados públicos de las Unidades Técnicas Legislativas (UTL) del Congreso de la República y profesores por horas Cátedra.</t>
        </r>
      </text>
    </comment>
    <comment ref="E24" authorId="0" shapeId="0" xr:uid="{00000000-0006-0000-0500-00000B000000}">
      <text>
        <r>
          <rPr>
            <sz val="8"/>
            <color rgb="FF000000"/>
            <rFont val="Tahoma"/>
            <family val="2"/>
          </rPr>
          <t>Son las remuneraciones pagadas en efectivo o en especie a los empleados, como contraprestación por los servicios prestados. El salario se compone por un sueldo básico y los demás pagos que tienen como particularidad remunerar</t>
        </r>
        <r>
          <rPr>
            <b/>
            <sz val="8"/>
            <color rgb="FF000000"/>
            <rFont val="Tahoma"/>
            <family val="2"/>
          </rPr>
          <t xml:space="preserve"> el trabajo</t>
        </r>
        <r>
          <rPr>
            <sz val="8"/>
            <color rgb="FF000000"/>
            <rFont val="Tahoma"/>
            <family val="2"/>
          </rPr>
          <t xml:space="preserve"> del empleado. </t>
        </r>
      </text>
    </comment>
    <comment ref="E25" authorId="0" shapeId="0" xr:uid="{00000000-0006-0000-0500-00000C000000}">
      <text>
        <r>
          <rPr>
            <sz val="8"/>
            <color rgb="FF000000"/>
            <rFont val="Tahoma"/>
            <family val="2"/>
          </rPr>
          <t>Corresponde a las contribuciones legales que debe hacer una entidad como empleadora, a entidades del sector privado y público, tales como: Cajas de Compensación Familiar, SENA, ICBF, ESAP, Fondo Nacional de Ahorro, Fondos Administradores de Cesantías y Pensiones, Empresas Promotoras de Salud privadas y públicas, así como, las administradoras públicas y privadas de aportes que se destinan para accidentes de trabajo y enfermedad profesional.</t>
        </r>
      </text>
    </comment>
    <comment ref="E26" authorId="0" shapeId="0" xr:uid="{00000000-0006-0000-0500-00000D000000}">
      <text>
        <r>
          <rPr>
            <sz val="8"/>
            <color rgb="FF000000"/>
            <rFont val="Tahoma"/>
            <family val="2"/>
          </rPr>
          <t>Corresponde a los gastos del personal vinculado laboralmente con el Estado que la ley no reconoce como constitutivos de factor salarial.  Estos pagos</t>
        </r>
        <r>
          <rPr>
            <b/>
            <sz val="8"/>
            <color rgb="FF000000"/>
            <rFont val="Tahoma"/>
            <family val="2"/>
          </rPr>
          <t xml:space="preserve"> NO forman parte de la base para el cálculo y pago de las prestaciones sociales, aportes parafiscales y seguridad social</t>
        </r>
        <r>
          <rPr>
            <sz val="8"/>
            <color rgb="FF000000"/>
            <rFont val="Tahoma"/>
            <family val="2"/>
          </rPr>
          <t xml:space="preserve">, aunque sí forman parte de la base de retención en la fuente, por ingresos laborales.
</t>
        </r>
        <r>
          <rPr>
            <sz val="8"/>
            <color rgb="FF000000"/>
            <rFont val="Tahoma"/>
            <family val="2"/>
          </rPr>
          <t xml:space="preserve">
</t>
        </r>
        <r>
          <rPr>
            <sz val="8"/>
            <color rgb="FF000000"/>
            <rFont val="Tahoma"/>
            <family val="2"/>
          </rPr>
          <t xml:space="preserve">Incluye: Sueldo de vacaciones, indemnización por vacaciones, bonificación especial de recreación, prima técnica no salarial, bonificación especial por servicios de seguridad a ex presidentes, Bonificación especial por servicios de comisión en Presidencia,  prima de riesgo, prima de gestión, prima de dirección, prima geográfica, prima costos de vida, prima de capacitación, prima de localización y vivienda, prima de alto mando, prima de alta gestión, prima de clima, estímulos a los empleados del Estado, vivienda para los embajadores, viáticos de los funcionarios en comisión (cuando es por un término </t>
        </r>
        <r>
          <rPr>
            <b/>
            <sz val="8"/>
            <color rgb="FF000000"/>
            <rFont val="Tahoma"/>
            <family val="2"/>
          </rPr>
          <t>menor</t>
        </r>
        <r>
          <rPr>
            <sz val="8"/>
            <color rgb="FF000000"/>
            <rFont val="Tahoma"/>
            <family val="2"/>
          </rPr>
          <t xml:space="preserve"> a 180 días), entre otras. 
</t>
        </r>
      </text>
    </comment>
    <comment ref="E27" authorId="0" shapeId="0" xr:uid="{00000000-0006-0000-0500-00000E000000}">
      <text>
        <r>
          <rPr>
            <sz val="8"/>
            <color indexed="81"/>
            <rFont val="Tahoma"/>
            <family val="2"/>
          </rPr>
          <t>Se consideran aquí los otros gastos de personal previo concepto DGPPN para la programación de incremento salarial.</t>
        </r>
      </text>
    </comment>
    <comment ref="E28" authorId="0" shapeId="0" xr:uid="{00000000-0006-0000-0500-00000F000000}">
      <text>
        <r>
          <rPr>
            <sz val="8"/>
            <color rgb="FF000000"/>
            <rFont val="Tahoma"/>
            <family val="2"/>
          </rPr>
          <t xml:space="preserve">Son los gastos asociados a la compra de bienes y a la contratación de servicios, suministrados por personas naturales o jurídicas, que son necesarios para el cumplimiento de las funciones asignadas por la Constitución Política y la ley al Establecimiento Público.
</t>
        </r>
        <r>
          <rPr>
            <sz val="8"/>
            <color rgb="FF000000"/>
            <rFont val="Tahoma"/>
            <family val="2"/>
          </rPr>
          <t xml:space="preserve">
</t>
        </r>
        <r>
          <rPr>
            <u/>
            <sz val="8"/>
            <color rgb="FF000000"/>
            <rFont val="Tahoma"/>
            <family val="2"/>
          </rPr>
          <t>ESTA CATEGORÍA REORDENA LOS OBJETOS DE GASTO ANTES CLASIFICADOS EN GASTOS GENERALES E INCLUYE EL GASTO POR SERVICIOS PERSONALES INDIRECTOS Y HONORARIOS.</t>
        </r>
      </text>
    </comment>
    <comment ref="E29" authorId="0" shapeId="0" xr:uid="{00000000-0006-0000-0500-000010000000}">
      <text>
        <r>
          <rPr>
            <sz val="8"/>
            <color rgb="FF000000"/>
            <rFont val="Tahoma"/>
            <family val="2"/>
          </rPr>
          <t xml:space="preserve">Comprende las transacciones que realiza un Establecimiento Público a otra unidad sin recibir de esta última ningún bien, servicio o activo a cambio como contrapartida directa. 
</t>
        </r>
        <r>
          <rPr>
            <sz val="8"/>
            <color rgb="FF000000"/>
            <rFont val="Tahoma"/>
            <family val="2"/>
          </rPr>
          <t xml:space="preserve">
</t>
        </r>
        <r>
          <rPr>
            <u/>
            <sz val="8"/>
            <color rgb="FF000000"/>
            <rFont val="Tahoma"/>
            <family val="2"/>
          </rPr>
          <t>A DIFERENCIA DE LAS DE CAPITAL, NO ESTÁN CONDICIONADAS A LA ADQUISICIÓN DE UN ACTIVO O AL PAGO DE UN PASIVO.</t>
        </r>
      </text>
    </comment>
    <comment ref="E30" authorId="0" shapeId="0" xr:uid="{00000000-0006-0000-0500-000011000000}">
      <text>
        <r>
          <rPr>
            <sz val="8"/>
            <color rgb="FF000000"/>
            <rFont val="Tahoma"/>
            <family val="2"/>
          </rPr>
          <t>Comprende las transferencias que los Establecimientos Públicos hacen a las empresas, con el fin de ejercer influencia en sus niveles de producción o en los precios de los bienes y servicios que estas producen, venden, exportan o importan.</t>
        </r>
      </text>
    </comment>
    <comment ref="E31" authorId="0" shapeId="0" xr:uid="{00000000-0006-0000-0500-000012000000}">
      <text>
        <r>
          <rPr>
            <sz val="8"/>
            <color indexed="81"/>
            <rFont val="Tahoma"/>
            <family val="2"/>
          </rPr>
          <t>Son empresas públicas financieras, aquellas residentes en Colombia que están controladas directa o indirectamente por el gobierno y prestan servicios financieros.</t>
        </r>
      </text>
    </comment>
    <comment ref="E34" authorId="0" shapeId="0" xr:uid="{00000000-0006-0000-0500-000013000000}">
      <text>
        <r>
          <rPr>
            <sz val="8"/>
            <color rgb="FF000000"/>
            <rFont val="Tahoma"/>
            <family val="2"/>
          </rPr>
          <t>Son empresas públicas no financieras, aquellas residentes en Colombia que están controladas directa o indirectamente por el gobierno, no prestan servicios financieros y son productores de mercado.</t>
        </r>
      </text>
    </comment>
    <comment ref="E36" authorId="0" shapeId="0" xr:uid="{00000000-0006-0000-0500-000014000000}">
      <text>
        <r>
          <rPr>
            <sz val="8"/>
            <color rgb="FF000000"/>
            <rFont val="Tahoma"/>
            <family val="2"/>
          </rPr>
          <t xml:space="preserve">En caso de programar gastos por una transferencia distinta a las señaladas por favor haga uso de esta casilla para su registro. </t>
        </r>
        <r>
          <rPr>
            <b/>
            <sz val="9"/>
            <color rgb="FF000000"/>
            <rFont val="Tahoma"/>
            <family val="2"/>
          </rPr>
          <t xml:space="preserve">
</t>
        </r>
        <r>
          <rPr>
            <b/>
            <sz val="8"/>
            <color rgb="FF000000"/>
            <rFont val="Tahoma"/>
            <family val="2"/>
          </rPr>
          <t xml:space="preserve">
</t>
        </r>
        <r>
          <rPr>
            <b/>
            <sz val="8"/>
            <color rgb="FF000000"/>
            <rFont val="Tahoma"/>
            <family val="2"/>
          </rPr>
          <t>ES OBLIGATORIO SEÑALAR LA BASE LEGAL DE LA MISMA PARA SU ANÁLISIS POSTERIOR</t>
        </r>
        <r>
          <rPr>
            <b/>
            <sz val="9"/>
            <color rgb="FF000000"/>
            <rFont val="Tahoma"/>
            <family val="2"/>
          </rPr>
          <t>.</t>
        </r>
      </text>
    </comment>
    <comment ref="E37" authorId="0" shapeId="0" xr:uid="{00000000-0006-0000-0500-000015000000}">
      <text>
        <r>
          <rPr>
            <sz val="8"/>
            <color rgb="FF000000"/>
            <rFont val="Tahoma"/>
            <family val="2"/>
          </rPr>
          <t>Son empresas privadas financieras, aquellas residentes en Colombia que no están controladas por el gobierno y prestan servicios financieros.</t>
        </r>
      </text>
    </comment>
    <comment ref="E38" authorId="0" shapeId="0" xr:uid="{00000000-0006-0000-0500-000016000000}">
      <text>
        <r>
          <rPr>
            <sz val="8"/>
            <color rgb="FF000000"/>
            <rFont val="Tahoma"/>
            <family val="2"/>
          </rPr>
          <t>Son empresas privadas no financieras, aquellas residentes en Colombia que no están controladas por el gobierno, no prestan servicios financieros y son productores de mercado.</t>
        </r>
      </text>
    </comment>
    <comment ref="E42" authorId="0" shapeId="0" xr:uid="{00000000-0006-0000-0500-000017000000}">
      <text>
        <r>
          <rPr>
            <sz val="8"/>
            <color indexed="81"/>
            <rFont val="Tahoma"/>
            <family val="2"/>
          </rPr>
          <t xml:space="preserve">En caso de programar gastos por una transferencia distinta a las señaladas por favor haga uso de esta casilla para su registro. </t>
        </r>
        <r>
          <rPr>
            <b/>
            <sz val="9"/>
            <color indexed="81"/>
            <rFont val="Tahoma"/>
            <family val="2"/>
          </rPr>
          <t xml:space="preserve">
</t>
        </r>
        <r>
          <rPr>
            <b/>
            <sz val="8"/>
            <color indexed="81"/>
            <rFont val="Tahoma"/>
            <family val="2"/>
          </rPr>
          <t xml:space="preserve">
ES OBLIGATORIO SEÑALAR LA BASE LEGAL DE LA MISMA PARA SU ANÁLISIS POSTERIOR</t>
        </r>
        <r>
          <rPr>
            <b/>
            <sz val="9"/>
            <color indexed="81"/>
            <rFont val="Tahoma"/>
            <family val="2"/>
          </rPr>
          <t>.</t>
        </r>
      </text>
    </comment>
    <comment ref="E43" authorId="0" shapeId="0" xr:uid="{00000000-0006-0000-0500-000018000000}">
      <text>
        <r>
          <rPr>
            <sz val="8"/>
            <color indexed="81"/>
            <rFont val="Tahoma"/>
            <family val="2"/>
          </rPr>
          <t>Son transferencias corrientes entregadas a gobiernos y organizaciones internacionales derivadas de acuerdos y convenios de cooperación internacional, y de cuotas de afiliación o membresías a organismos o asociaciones internacionales.</t>
        </r>
      </text>
    </comment>
    <comment ref="E44" authorId="0" shapeId="0" xr:uid="{00000000-0006-0000-0500-000019000000}">
      <text>
        <r>
          <rPr>
            <sz val="8"/>
            <color rgb="FF000000"/>
            <rFont val="Tahoma"/>
            <family val="2"/>
          </rPr>
          <t xml:space="preserve">Son transferencias corrientes entregadas a gobiernos extranjeros, es decir, aquellos que se encuentran fuera del territorio económico colombiano y ejercen soberanía sobre un área determinada del resto del mundo. </t>
        </r>
      </text>
    </comment>
    <comment ref="E45" authorId="0" shapeId="0" xr:uid="{00000000-0006-0000-0500-00001A000000}">
      <text>
        <r>
          <rPr>
            <sz val="8"/>
            <color indexed="81"/>
            <rFont val="Tahoma"/>
            <family val="2"/>
          </rPr>
          <t xml:space="preserve">Incluyen las transferencias por </t>
        </r>
        <r>
          <rPr>
            <b/>
            <sz val="8"/>
            <color indexed="81"/>
            <rFont val="Tahoma"/>
            <family val="2"/>
          </rPr>
          <t>membresías</t>
        </r>
        <r>
          <rPr>
            <sz val="8"/>
            <color indexed="81"/>
            <rFont val="Tahoma"/>
            <family val="2"/>
          </rPr>
          <t xml:space="preserve"> o cuotas de afiliación y las transferencias </t>
        </r>
        <r>
          <rPr>
            <b/>
            <sz val="8"/>
            <color indexed="81"/>
            <rFont val="Tahoma"/>
            <family val="2"/>
          </rPr>
          <t>distintas a las membresías</t>
        </r>
        <r>
          <rPr>
            <sz val="8"/>
            <color indexed="81"/>
            <rFont val="Tahoma"/>
            <family val="2"/>
          </rPr>
          <t xml:space="preserve"> relacionadas con centros internacionales, convenios, comisiones económicas y permanentes, convenciones, fondos, entre otros.</t>
        </r>
      </text>
    </comment>
    <comment ref="E46" authorId="0" shapeId="0" xr:uid="{00000000-0006-0000-0500-00001B000000}">
      <text>
        <r>
          <rPr>
            <sz val="8"/>
            <color indexed="81"/>
            <rFont val="Tahoma"/>
            <family val="2"/>
          </rPr>
          <t>Son transferencias corrientes que una entidad ejecutora del PGN realiza a una unidad del gobierno general o a un esquema asociativo de gobierno.</t>
        </r>
        <r>
          <rPr>
            <sz val="9"/>
            <color indexed="81"/>
            <rFont val="Tahoma"/>
            <family val="2"/>
          </rPr>
          <t xml:space="preserve"> </t>
        </r>
      </text>
    </comment>
    <comment ref="E47" authorId="0" shapeId="0" xr:uid="{00000000-0006-0000-0500-00001C000000}">
      <text>
        <r>
          <rPr>
            <sz val="8"/>
            <color rgb="FF000000"/>
            <rFont val="Tahoma"/>
            <family val="2"/>
          </rPr>
          <t xml:space="preserve">Son transferencias corrientes que una entidad ejecutora realiza a otro órgano  del PGN.
</t>
        </r>
        <r>
          <rPr>
            <sz val="8"/>
            <color rgb="FF000000"/>
            <rFont val="Tahoma"/>
            <family val="2"/>
          </rPr>
          <t xml:space="preserve">
</t>
        </r>
        <r>
          <rPr>
            <sz val="8"/>
            <color rgb="FF000000"/>
            <rFont val="Tahoma"/>
            <family val="2"/>
          </rPr>
          <t xml:space="preserve">Incluye:
</t>
        </r>
        <r>
          <rPr>
            <sz val="8"/>
            <color rgb="FF000000"/>
            <rFont val="Tahoma"/>
            <family val="2"/>
          </rPr>
          <t xml:space="preserve">• Transferencias a establecimientos públicos .
</t>
        </r>
        <r>
          <rPr>
            <sz val="8"/>
            <color rgb="FF000000"/>
            <rFont val="Tahoma"/>
            <family val="2"/>
          </rPr>
          <t>• Aportes que realiza la Nación a las entidades descentralizadas del orden nacional con el objeto de contribuir a la atención de sus compromisos y al cumplimiento de sus funciones</t>
        </r>
        <r>
          <rPr>
            <sz val="9"/>
            <color rgb="FF000000"/>
            <rFont val="Tahoma"/>
            <family val="2"/>
          </rPr>
          <t>.</t>
        </r>
        <r>
          <rPr>
            <u/>
            <sz val="9"/>
            <color rgb="FF000000"/>
            <rFont val="Tahoma"/>
            <family val="2"/>
          </rPr>
          <t xml:space="preserve">
</t>
        </r>
      </text>
    </comment>
    <comment ref="E113" authorId="0" shapeId="0" xr:uid="{00000000-0006-0000-0500-00001D000000}">
      <text>
        <r>
          <rPr>
            <sz val="9"/>
            <color rgb="FF000000"/>
            <rFont val="Tahoma"/>
            <family val="2"/>
          </rPr>
          <t xml:space="preserve">Comprende las transferencias corrientes que un órgano del PGN realiza a una entidad territorial pero que no se desarrollan dentro del Sistema General de Participaciones - SGP. 
</t>
        </r>
        <r>
          <rPr>
            <sz val="9"/>
            <color rgb="FF000000"/>
            <rFont val="Tahoma"/>
            <family val="2"/>
          </rPr>
          <t xml:space="preserve">
</t>
        </r>
        <r>
          <rPr>
            <u/>
            <sz val="9"/>
            <color rgb="FF000000"/>
            <rFont val="Tahoma"/>
            <family val="2"/>
          </rPr>
          <t xml:space="preserve">INCLUIR SOLO LAS TRANSFERENCIAS CORRIENTES A ENTIDADES TERRITORIALES QUE </t>
        </r>
        <r>
          <rPr>
            <b/>
            <u/>
            <sz val="9"/>
            <color rgb="FF000000"/>
            <rFont val="Tahoma"/>
            <family val="2"/>
          </rPr>
          <t>NO</t>
        </r>
        <r>
          <rPr>
            <u/>
            <sz val="9"/>
            <color rgb="FF000000"/>
            <rFont val="Tahoma"/>
            <family val="2"/>
          </rPr>
          <t xml:space="preserve"> ESTÉN INCLUIDAS EN LA SECCIÓN 03.03.05.</t>
        </r>
      </text>
    </comment>
    <comment ref="E148" authorId="0" shapeId="0" xr:uid="{00000000-0006-0000-0500-00001E000000}">
      <text>
        <r>
          <rPr>
            <sz val="8"/>
            <color indexed="81"/>
            <rFont val="Tahoma"/>
            <family val="2"/>
          </rPr>
          <t xml:space="preserve">En caso de programar gastos por una transferencia de este tipo por favor haga uso de esta casilla para su registro. </t>
        </r>
        <r>
          <rPr>
            <b/>
            <sz val="9"/>
            <color indexed="81"/>
            <rFont val="Tahoma"/>
            <family val="2"/>
          </rPr>
          <t xml:space="preserve">
</t>
        </r>
        <r>
          <rPr>
            <b/>
            <sz val="8"/>
            <color indexed="81"/>
            <rFont val="Tahoma"/>
            <family val="2"/>
          </rPr>
          <t xml:space="preserve">
ES OBLIGATORIO SEÑALAR LA BASE LEGAL DE LA MISMA PARA SU ANÁLISIS POSTERIOR</t>
        </r>
        <r>
          <rPr>
            <b/>
            <sz val="9"/>
            <color indexed="81"/>
            <rFont val="Tahoma"/>
            <family val="2"/>
          </rPr>
          <t>.</t>
        </r>
      </text>
    </comment>
    <comment ref="E149" authorId="0" shapeId="0" xr:uid="{00000000-0006-0000-0500-00001F000000}">
      <text>
        <r>
          <rPr>
            <sz val="8"/>
            <color rgb="FF000000"/>
            <rFont val="Tahoma"/>
            <family val="2"/>
          </rPr>
          <t>Comprende las transferencias corrientes que un órgano del PGN realiza a un esquema asociativo territorial. Constituyen esquemas asociativos territoriales las regiones administrativas y de planificación, las regiones de planeación y gestión, las asociaciones de departamentos, las áreas metropolitanas, las asociaciones de distritos especiales, las provincias administrativas y de planificación, y las asociaciones de municipios.</t>
        </r>
      </text>
    </comment>
    <comment ref="E150" authorId="0" shapeId="0" xr:uid="{00000000-0006-0000-0500-000020000000}">
      <text>
        <r>
          <rPr>
            <sz val="8"/>
            <color indexed="81"/>
            <rFont val="Tahoma"/>
            <family val="2"/>
          </rPr>
          <t>Comprende las transferencias a entidades del gobierno distintas a establecimientos públicos, entidades territoriales y esquemas asociativos.</t>
        </r>
      </text>
    </comment>
    <comment ref="E209" authorId="0" shapeId="0" xr:uid="{00000000-0006-0000-0500-000021000000}">
      <text>
        <r>
          <rPr>
            <sz val="8"/>
            <color rgb="FF000000"/>
            <rFont val="Tahoma"/>
            <family val="2"/>
          </rPr>
          <t>Comprende las transferencias corrientes que la Nación hace a las entidades territoriales por concepto del Sistema General de Participaciones – SGP establecido en los artículos 356 y 357 de la Constitución Política de Colombia.</t>
        </r>
      </text>
    </comment>
    <comment ref="E219" authorId="0" shapeId="0" xr:uid="{00000000-0006-0000-0500-000022000000}">
      <text>
        <r>
          <rPr>
            <sz val="8"/>
            <color indexed="81"/>
            <rFont val="Tahoma"/>
            <family val="2"/>
          </rPr>
          <t>Comprende las transferencias que los órganos del PGN hacen a los hogares o a sus empleados con el fin de cubrir las necesidades que surgen de riesgos sociales como la enfernedad, la invalidez, la discapacidad, los accidentes o enfermedades ocupacionales, la vejez, la maternidad y el desempleo.</t>
        </r>
      </text>
    </comment>
    <comment ref="E220" authorId="0" shapeId="0" xr:uid="{00000000-0006-0000-0500-000023000000}">
      <text>
        <r>
          <rPr>
            <sz val="8"/>
            <color indexed="81"/>
            <rFont val="Tahoma"/>
            <family val="2"/>
          </rPr>
          <t xml:space="preserve">Comprende las transferencias corrientes que los órganos del PGN hacen directamente a los hogares (y no a través de un sistema de aseguramiento), para cubrir necesidades que se derivan de los riesgos sociales. </t>
        </r>
        <r>
          <rPr>
            <b/>
            <sz val="8"/>
            <color indexed="81"/>
            <rFont val="Tahoma"/>
            <family val="2"/>
          </rPr>
          <t xml:space="preserve"> </t>
        </r>
      </text>
    </comment>
    <comment ref="E237" authorId="0" shapeId="0" xr:uid="{00000000-0006-0000-0500-000024000000}">
      <text>
        <r>
          <rPr>
            <sz val="8"/>
            <color indexed="81"/>
            <rFont val="Tahoma"/>
            <family val="2"/>
          </rPr>
          <t>Comprende las transferencias corrientes que los órganos del PGN hacen</t>
        </r>
        <r>
          <rPr>
            <b/>
            <sz val="8"/>
            <color indexed="81"/>
            <rFont val="Tahoma"/>
            <family val="2"/>
          </rPr>
          <t xml:space="preserve"> directamente</t>
        </r>
        <r>
          <rPr>
            <sz val="8"/>
            <color indexed="81"/>
            <rFont val="Tahoma"/>
            <family val="2"/>
          </rPr>
          <t xml:space="preserve"> a sus empleados para cubrir necesidades derivadas de riesgos sociales. El pago de las prestaciones sociales relacionadas con el empleo se hace con los recursos del gobierno, sin la intervención de una empresa de seguros o un fondo de pensiones autónomo o no autónomo.</t>
        </r>
      </text>
    </comment>
    <comment ref="E326" authorId="0" shapeId="0" xr:uid="{00000000-0006-0000-0500-000025000000}">
      <text>
        <r>
          <rPr>
            <sz val="8"/>
            <color rgb="FF000000"/>
            <rFont val="Tahoma"/>
            <family val="2"/>
          </rPr>
          <t xml:space="preserve">Comprende las transferencias corrientes que los órganos del PGN hacen a los hogares </t>
        </r>
        <r>
          <rPr>
            <b/>
            <sz val="8"/>
            <color rgb="FF000000"/>
            <rFont val="Tahoma"/>
            <family val="2"/>
          </rPr>
          <t>a través de un sistema de aseguramiento</t>
        </r>
        <r>
          <rPr>
            <sz val="8"/>
            <color rgb="FF000000"/>
            <rFont val="Tahoma"/>
            <family val="2"/>
          </rPr>
          <t>, para cubrir necesidades derivadas de riesgos sociales.</t>
        </r>
      </text>
    </comment>
    <comment ref="E339" authorId="0" shapeId="0" xr:uid="{00000000-0006-0000-0500-000026000000}">
      <text>
        <r>
          <rPr>
            <sz val="9"/>
            <color rgb="FF000000"/>
            <rFont val="Tahoma"/>
            <family val="2"/>
          </rPr>
          <t>Compr</t>
        </r>
        <r>
          <rPr>
            <sz val="8"/>
            <color rgb="FF000000"/>
            <rFont val="Tahoma"/>
            <family val="2"/>
          </rPr>
          <t>ende las transferencias corrientes que los órganos del PGN hacen a instituciones sin ánimo de lucro que sirven a los hogares, de manera regular u ocasional, en forma de cuotas, suscripciones y donaciones voluntarias. Estas transferencias se hacen para cubrir parte de los gastos en que incurren las instituciones sin ánimo de lucro en el desarrollo de sus actividades sociales o para proporcionar recursos a los hogares beneficiarios de las mismas.</t>
        </r>
        <r>
          <rPr>
            <sz val="9"/>
            <color rgb="FF000000"/>
            <rFont val="Tahoma"/>
            <family val="2"/>
          </rPr>
          <t xml:space="preserve"> </t>
        </r>
      </text>
    </comment>
    <comment ref="E356" authorId="0" shapeId="0" xr:uid="{00000000-0006-0000-0500-000027000000}">
      <text>
        <r>
          <rPr>
            <sz val="8"/>
            <color indexed="81"/>
            <rFont val="Tahoma"/>
            <family val="2"/>
          </rPr>
          <t>Comprende la compensación por los perjuicios relacionados con lesiones personales o daños a la propiedad ocasionados por el gobierno general o las unidades del gobierno.</t>
        </r>
        <r>
          <rPr>
            <sz val="9"/>
            <color indexed="81"/>
            <rFont val="Tahoma"/>
            <family val="2"/>
          </rPr>
          <t xml:space="preserve"> </t>
        </r>
      </text>
    </comment>
    <comment ref="E357" authorId="0" shapeId="0" xr:uid="{00000000-0006-0000-0500-000028000000}">
      <text>
        <r>
          <rPr>
            <sz val="8"/>
            <color indexed="81"/>
            <rFont val="Tahoma"/>
            <family val="2"/>
          </rPr>
          <t>Consiste en los pagos directamente a los hogares por concepto de becas y otros beneficios de educación que no están relacionados con riesgos sociales.</t>
        </r>
      </text>
    </comment>
    <comment ref="E361" authorId="0" shapeId="0" xr:uid="{00000000-0006-0000-0500-000029000000}">
      <text>
        <r>
          <rPr>
            <sz val="8"/>
            <color rgb="FF000000"/>
            <rFont val="Tahoma"/>
            <family val="2"/>
          </rPr>
          <t xml:space="preserve">En este tipo de transferencias, los órganos del PGN adquieren bienes y servicios con productores de mercado, y estos últimos los distribuyen directamente a los hogares para su consumo final.
</t>
        </r>
        <r>
          <rPr>
            <sz val="8"/>
            <color rgb="FF000000"/>
            <rFont val="Tahoma"/>
            <family val="2"/>
          </rPr>
          <t xml:space="preserve">
</t>
        </r>
        <r>
          <rPr>
            <sz val="8"/>
            <color rgb="FF000000"/>
            <rFont val="Tahoma"/>
            <family val="2"/>
          </rPr>
          <t>Incluye: Bienes que adquiere el gobierno y entrega a los hogares sin transformarlos.</t>
        </r>
      </text>
    </comment>
    <comment ref="E364" authorId="0" shapeId="0" xr:uid="{00000000-0006-0000-0500-00002A000000}">
      <text>
        <r>
          <rPr>
            <sz val="8"/>
            <color indexed="81"/>
            <rFont val="Tahoma"/>
            <family val="2"/>
          </rPr>
          <t>Comprende las transferencias por el acatamiento de un fallo judicial, de un mandamiento ejecutivo, de créditos judicialmente reconocidos, de laudos arbitrales, o de una conciliación ante autoridad competente, en los que se ordene resarcir un derecho de terceros.</t>
        </r>
      </text>
    </comment>
    <comment ref="E365" authorId="0" shapeId="0" xr:uid="{00000000-0006-0000-0500-00002B000000}">
      <text>
        <r>
          <rPr>
            <sz val="8"/>
            <color rgb="FF000000"/>
            <rFont val="Tahoma"/>
            <family val="2"/>
          </rPr>
          <t xml:space="preserve">Son aquellas transferencias que </t>
        </r>
        <r>
          <rPr>
            <b/>
            <sz val="8"/>
            <color rgb="FF000000"/>
            <rFont val="Tahoma"/>
            <family val="2"/>
          </rPr>
          <t>NO</t>
        </r>
        <r>
          <rPr>
            <sz val="8"/>
            <color rgb="FF000000"/>
            <rFont val="Tahoma"/>
            <family val="2"/>
          </rPr>
          <t xml:space="preserve"> están basadas en el nivel de producción ni los precios de las empresas públicas o privadas. Tampoco implican la adquisición de activos ni la reducción de pasivos o cubrimiento de déficit. 
</t>
        </r>
        <r>
          <rPr>
            <u/>
            <sz val="8"/>
            <color rgb="FF000000"/>
            <rFont val="Tahoma"/>
            <family val="2"/>
          </rPr>
          <t>NO INCLUYE SUBVENCIONES (SECCIÓN 03.01)</t>
        </r>
      </text>
    </comment>
    <comment ref="E366" authorId="0" shapeId="0" xr:uid="{00000000-0006-0000-0500-00002C000000}">
      <text>
        <r>
          <rPr>
            <sz val="8"/>
            <color rgb="FF000000"/>
            <rFont val="Tahoma"/>
            <family val="2"/>
          </rPr>
          <t>Comprende las transferencias  a empresas que prestan servicios de atención de la salud humana y de asistencia social</t>
        </r>
      </text>
    </comment>
    <comment ref="E376" authorId="0" shapeId="0" xr:uid="{00000000-0006-0000-0500-00002D000000}">
      <text>
        <r>
          <rPr>
            <sz val="8"/>
            <color indexed="81"/>
            <rFont val="Tahoma"/>
            <family val="2"/>
          </rPr>
          <t>Comprende las transferencias a empresas que realizan actividades de explotación de recursos naturales vegetales y animales, es decir, actividades de cultivo, cría y reproducción de animales; explotación maderera y recolección de plantas, animales o de productos animales en explotaciones agropecuarias o en su hábitat natural.</t>
        </r>
      </text>
    </comment>
    <comment ref="E378" authorId="0" shapeId="0" xr:uid="{00000000-0006-0000-0500-00002E000000}">
      <text>
        <r>
          <rPr>
            <sz val="8"/>
            <color indexed="81"/>
            <rFont val="Tahoma"/>
            <family val="2"/>
          </rPr>
          <t xml:space="preserve">Comprende las transferencias a empresas que realizan actividades que están a cargo de la administración pública, entre las que se cuentan las actividades legislativas, ejecutivas y judiciales; actividades tributarias, de defensa nacional, de orden público y seguridad; y las relaciones exteriores y la administración de programas gubernamentales. Se incluyen también las actividades relacionadas con planes de seguridad social de afiliación obligatoria. </t>
        </r>
      </text>
    </comment>
    <comment ref="E382" authorId="0" shapeId="0" xr:uid="{00000000-0006-0000-0500-00002F000000}">
      <text>
        <r>
          <rPr>
            <sz val="8"/>
            <color indexed="81"/>
            <rFont val="Tahoma"/>
            <family val="2"/>
          </rPr>
          <t>Comprende las transferencias a empresas que prestan servicios relacionados con la educación pública o privada en todos sus niveles.</t>
        </r>
      </text>
    </comment>
    <comment ref="E384" authorId="0" shapeId="0" xr:uid="{00000000-0006-0000-0500-000030000000}">
      <text>
        <r>
          <rPr>
            <sz val="8"/>
            <color indexed="81"/>
            <rFont val="Tahoma"/>
            <family val="2"/>
          </rPr>
          <t>Comprende las transferencias a empresas que prestan servicios financieros, incluyendo actividades de seguros, reaseguros y de pensiones y actividades de apoyo a los servicios financieros.</t>
        </r>
      </text>
    </comment>
    <comment ref="E390" authorId="0" shapeId="0" xr:uid="{00000000-0006-0000-0500-000031000000}">
      <text>
        <r>
          <rPr>
            <sz val="8"/>
            <color rgb="FF000000"/>
            <rFont val="Tahoma"/>
            <family val="2"/>
          </rPr>
          <t xml:space="preserve">Comprende las transferencias a empresas dedicadas a la producción y distribución de información y productos culturales, el suministro de los medios para transmitir o distribuir esos productos, así como de datos o de comunicaciones, actividades de tecnologías de información y el procesamiento de datos y otras actividades de servicios de información. </t>
        </r>
      </text>
    </comment>
    <comment ref="E404" authorId="0" shapeId="0" xr:uid="{00000000-0006-0000-0500-000032000000}">
      <text>
        <r>
          <rPr>
            <sz val="8"/>
            <color indexed="81"/>
            <rFont val="Tahoma"/>
            <family val="2"/>
          </rPr>
          <t xml:space="preserve">Son transferencias a los hogares que </t>
        </r>
        <r>
          <rPr>
            <b/>
            <sz val="8"/>
            <color indexed="81"/>
            <rFont val="Tahoma"/>
            <family val="2"/>
          </rPr>
          <t xml:space="preserve">NO </t>
        </r>
        <r>
          <rPr>
            <sz val="8"/>
            <color indexed="81"/>
            <rFont val="Tahoma"/>
            <family val="2"/>
          </rPr>
          <t xml:space="preserve">cubren un riesgo social.
</t>
        </r>
        <r>
          <rPr>
            <u/>
            <sz val="8"/>
            <color indexed="81"/>
            <rFont val="Tahoma"/>
            <family val="2"/>
          </rPr>
          <t>NO INCLUYE GASTOS POR PRESTACIONES SOCIALES (SECCIÓN 03.04.01)</t>
        </r>
      </text>
    </comment>
    <comment ref="E408" authorId="0" shapeId="0" xr:uid="{00000000-0006-0000-0500-000033000000}">
      <text>
        <r>
          <rPr>
            <sz val="8"/>
            <color indexed="81"/>
            <rFont val="Tahoma"/>
            <family val="2"/>
          </rPr>
          <t xml:space="preserve">Comprende las transacciones que realiza un órgano del PGN  </t>
        </r>
        <r>
          <rPr>
            <b/>
            <sz val="8"/>
            <color indexed="81"/>
            <rFont val="Tahoma"/>
            <family val="2"/>
          </rPr>
          <t>condicionada</t>
        </r>
        <r>
          <rPr>
            <sz val="8"/>
            <color indexed="81"/>
            <rFont val="Tahoma"/>
            <family val="2"/>
          </rPr>
          <t xml:space="preserve"> a la adquisición de un bien o el pago de un pasivo, sin recibir de esta última ningún bien, servicio o activo a cambio como contrapartida directa. 
A diferencia de las transferencias corrientes, estas implican el traspaso de la propiedad de un activo (distinto del efectivo y de las existencias ) de una unidad a otra, la obligación de adquirir o de disponer de un activo por una o ambas partes, o la obligación de pagar un pasivo por parte del receptor.</t>
        </r>
      </text>
    </comment>
    <comment ref="E409" authorId="0" shapeId="0" xr:uid="{00000000-0006-0000-0500-000034000000}">
      <text>
        <r>
          <rPr>
            <sz val="8"/>
            <color indexed="81"/>
            <rFont val="Tahoma"/>
            <family val="2"/>
          </rPr>
          <t>Incluye los gastos que estén relacionados con la capitalización de organismos o asociaciones internacionales.</t>
        </r>
      </text>
    </comment>
    <comment ref="E410" authorId="0" shapeId="0" xr:uid="{00000000-0006-0000-0500-000035000000}">
      <text>
        <r>
          <rPr>
            <sz val="8"/>
            <color rgb="FF000000"/>
            <rFont val="Tahoma"/>
            <family val="2"/>
          </rPr>
          <t xml:space="preserve">Son transferencias </t>
        </r>
        <r>
          <rPr>
            <b/>
            <sz val="8"/>
            <color rgb="FF000000"/>
            <rFont val="Tahoma"/>
            <family val="2"/>
          </rPr>
          <t>condicionadas</t>
        </r>
        <r>
          <rPr>
            <sz val="8"/>
            <color rgb="FF000000"/>
            <rFont val="Tahoma"/>
            <family val="2"/>
          </rPr>
          <t xml:space="preserve"> entregadas a gobiernos extranjeros, es decir, aquellos que se encuentran fuera del territorio económico colombiano y ejercen soberanía sobre un área determinada del resto del mundo. </t>
        </r>
      </text>
    </comment>
    <comment ref="E411" authorId="0" shapeId="0" xr:uid="{00000000-0006-0000-0500-000036000000}">
      <text>
        <r>
          <rPr>
            <sz val="8"/>
            <color indexed="81"/>
            <rFont val="Tahoma"/>
            <family val="2"/>
          </rPr>
          <t>Son las transferencias condicionadas que se entregan a las  organizaciones internacionales.</t>
        </r>
        <r>
          <rPr>
            <sz val="9"/>
            <color indexed="81"/>
            <rFont val="Tahoma"/>
            <family val="2"/>
          </rPr>
          <t xml:space="preserve">
</t>
        </r>
      </text>
    </comment>
    <comment ref="E412" authorId="0" shapeId="0" xr:uid="{00000000-0006-0000-0500-000037000000}">
      <text>
        <r>
          <rPr>
            <sz val="8"/>
            <color indexed="81"/>
            <rFont val="Tahoma"/>
            <family val="2"/>
          </rPr>
          <t>Comprende las transferencias que los órganos del PGN hacen a una unidad del gobierno general, a un esquema asociativo de gobierno, a entidades territoriales o a otras entidades públicas y están condicionadas a la adquisición de un bien o al pago de un pasivo.</t>
        </r>
      </text>
    </comment>
    <comment ref="E413" authorId="0" shapeId="0" xr:uid="{00000000-0006-0000-0500-000038000000}">
      <text>
        <r>
          <rPr>
            <sz val="8"/>
            <color rgb="FF000000"/>
            <rFont val="Tahoma"/>
            <family val="2"/>
          </rPr>
          <t xml:space="preserve">Son transferencias de capital que una entidad ejecutora realiza a otro órgano  del PGN.
</t>
        </r>
        <r>
          <rPr>
            <sz val="8"/>
            <color rgb="FF000000"/>
            <rFont val="Tahoma"/>
            <family val="2"/>
          </rPr>
          <t xml:space="preserve">
</t>
        </r>
        <r>
          <rPr>
            <sz val="8"/>
            <color rgb="FF000000"/>
            <rFont val="Tahoma"/>
            <family val="2"/>
          </rPr>
          <t>Incluye: Transferencias a Establecimientos Públicos.</t>
        </r>
      </text>
    </comment>
    <comment ref="E414" authorId="0" shapeId="0" xr:uid="{00000000-0006-0000-0500-000039000000}">
      <text>
        <r>
          <rPr>
            <sz val="8"/>
            <color rgb="FF000000"/>
            <rFont val="Tahoma"/>
            <family val="2"/>
          </rPr>
          <t>Comprende las transferencias de capital que un órgano del PGN realiza a una entidad territorial. Constituyen entidades territoriales los departamentos, distritos, municipios o territorios indígenas.</t>
        </r>
      </text>
    </comment>
    <comment ref="E416" authorId="0" shapeId="0" xr:uid="{00000000-0006-0000-0500-00003A000000}">
      <text>
        <r>
          <rPr>
            <sz val="8"/>
            <color rgb="FF000000"/>
            <rFont val="Tahoma"/>
            <family val="2"/>
          </rPr>
          <t>Comprende las transferencias de capital que un órgano del PGN realiza a un esquema asociativo territorial. Constituyen esquemas asociativos territoriales: las regiones administrativas y de planificación, las regiones de planeación y gestión, las asociaciones de departamentos, las áreas metropolitanas, las asociaciones de distritos especiales, las provincias administrativas y de planificación y las asociaciones de municipios.</t>
        </r>
      </text>
    </comment>
    <comment ref="E417" authorId="0" shapeId="0" xr:uid="{00000000-0006-0000-0500-00003B000000}">
      <text>
        <r>
          <rPr>
            <sz val="8"/>
            <color indexed="81"/>
            <rFont val="Tahoma"/>
            <family val="2"/>
          </rPr>
          <t>Comprende las transferencias de capital que un órgano del PGN realiza a una entidad del gobierno general.</t>
        </r>
      </text>
    </comment>
    <comment ref="E418" authorId="0" shapeId="0" xr:uid="{00000000-0006-0000-0500-00003C000000}">
      <text>
        <r>
          <rPr>
            <sz val="8"/>
            <color indexed="81"/>
            <rFont val="Tahoma"/>
            <family val="2"/>
          </rPr>
          <t xml:space="preserve">Comprende las transferencias de capital que un órgano del PGN realiza a otras entidades públicas para el fortalecimiento, por ejemplo, de las participaciones del Estado en entidades financieras públicas.
</t>
        </r>
      </text>
    </comment>
    <comment ref="E422" authorId="0" shapeId="0" xr:uid="{00000000-0006-0000-0500-00003D000000}">
      <text>
        <r>
          <rPr>
            <sz val="8"/>
            <color rgb="FF000000"/>
            <rFont val="Tahoma"/>
            <family val="2"/>
          </rPr>
          <t xml:space="preserve">Comprende las transferencias de capital que los órganos del PGN deben hacer a otra unidad para compensar los perjuicios relacionados con lesiones graves derivadas por catástrofes no cubiertas por pólizas de seguros. 
</t>
        </r>
      </text>
    </comment>
    <comment ref="E423" authorId="0" shapeId="0" xr:uid="{00000000-0006-0000-0500-00003E000000}">
      <text>
        <r>
          <rPr>
            <sz val="8"/>
            <color indexed="81"/>
            <rFont val="Tahoma"/>
            <family val="2"/>
          </rPr>
          <t>Comprende las transferencias de capital que los órganos del PGN hacen a los hogares para financiar la adquisición de activos no financieros.</t>
        </r>
      </text>
    </comment>
    <comment ref="E425" authorId="0" shapeId="0" xr:uid="{00000000-0006-0000-0500-00003F000000}">
      <text>
        <r>
          <rPr>
            <sz val="8"/>
            <color indexed="81"/>
            <rFont val="Tahoma"/>
            <family val="2"/>
          </rPr>
          <t>Son los recursos que los órganos del PGN hacen a una unidad para cubrir su déficit de los últimos dos años o más. .</t>
        </r>
      </text>
    </comment>
    <comment ref="E426" authorId="0" shapeId="0" xr:uid="{00000000-0006-0000-0500-000040000000}">
      <text>
        <r>
          <rPr>
            <sz val="8"/>
            <color rgb="FF000000"/>
            <rFont val="Tahoma"/>
            <family val="2"/>
          </rPr>
          <t>Son los recursos que una entidad ejecutora del PGN gira a una entidad para que esta pague el monto que adeuda o los intereses de la misma.</t>
        </r>
      </text>
    </comment>
    <comment ref="E430" authorId="0" shapeId="0" xr:uid="{00000000-0006-0000-0500-000041000000}">
      <text>
        <r>
          <rPr>
            <sz val="8"/>
            <color indexed="81"/>
            <rFont val="Tahoma"/>
            <family val="2"/>
          </rPr>
          <t xml:space="preserve">Montos pagaderos en exceso del valor de las obligaciones para provisiones de derechos de pensiones asumidos por otras entidades. </t>
        </r>
      </text>
    </comment>
    <comment ref="E431" authorId="0" shapeId="0" xr:uid="{00000000-0006-0000-0500-000042000000}">
      <text>
        <r>
          <rPr>
            <sz val="8"/>
            <color indexed="81"/>
            <rFont val="Tahoma"/>
            <family val="2"/>
          </rPr>
          <t xml:space="preserve">Comprende los gastos asociados a la adquisición de insumos necesarios para la producción y comercialización de los bienes y servicios que provee el órgano del PGN.
</t>
        </r>
        <r>
          <rPr>
            <u/>
            <sz val="8"/>
            <color indexed="81"/>
            <rFont val="Tahoma"/>
            <family val="2"/>
          </rPr>
          <t>ESTA SECCIÓN  ADOPTA LA CLASIFICACACIÓN DEL CPC.</t>
        </r>
      </text>
    </comment>
    <comment ref="E432" authorId="0" shapeId="0" xr:uid="{00000000-0006-0000-0500-000043000000}">
      <text>
        <r>
          <rPr>
            <sz val="8"/>
            <color theme="1"/>
            <rFont val="Calibri"/>
            <family val="2"/>
            <scheme val="minor"/>
          </rPr>
          <t>Comprende los recursos destinados a la adquisición de derechos financieros, los cuales brindan a su propietario el derecho a recibir fondos u otros recursos de otra unidad.</t>
        </r>
      </text>
    </comment>
    <comment ref="E433" authorId="0" shapeId="0" xr:uid="{00000000-0006-0000-0500-000044000000}">
      <text>
        <r>
          <rPr>
            <sz val="8"/>
            <color rgb="FF000000"/>
            <rFont val="Tahoma"/>
            <family val="2"/>
          </rPr>
          <t>Comprende los recursos financieros concedidos  a instituciones del sector público en calidad de préstamo, para el desarrollo de objetivos de política. Entiéndase como préstamo, todo instrumento financiero que se crea cuando un acreedor entrega fondos directamente a un deudor y recibe un documento no negociable como evidencia del activo.</t>
        </r>
      </text>
    </comment>
    <comment ref="E450" authorId="0" shapeId="0" xr:uid="{00000000-0006-0000-0500-000045000000}">
      <text>
        <r>
          <rPr>
            <sz val="8"/>
            <color indexed="81"/>
            <rFont val="Tahoma"/>
            <family val="2"/>
          </rPr>
          <t>Comprende los recursos destinados a la adquisición de acciones. Las acciones son todos los instrumentos y registros que reconocen derechos sobre el valor residual de una empresa, una vez se hayan satisfecho los derechos de todos los acreedores.</t>
        </r>
      </text>
    </comment>
    <comment ref="E451" authorId="0" shapeId="0" xr:uid="{00000000-0006-0000-0500-000046000000}">
      <text>
        <r>
          <rPr>
            <sz val="8"/>
            <color indexed="81"/>
            <rFont val="Tahoma"/>
            <family val="2"/>
          </rPr>
          <t xml:space="preserve"> Aportes realizados a organismos internacionales para la adquisición de acciones u otros valores representativos de capital.</t>
        </r>
      </text>
    </comment>
    <comment ref="E452" authorId="0" shapeId="0" xr:uid="{00000000-0006-0000-0500-000047000000}">
      <text>
        <r>
          <rPr>
            <sz val="8"/>
            <color indexed="81"/>
            <rFont val="Tahoma"/>
            <family val="2"/>
          </rPr>
          <t>Comprende la adquisición de acciones de empresas públicas financieras.</t>
        </r>
      </text>
    </comment>
    <comment ref="E453" authorId="0" shapeId="0" xr:uid="{00000000-0006-0000-0500-000048000000}">
      <text>
        <r>
          <rPr>
            <sz val="8"/>
            <color indexed="81"/>
            <rFont val="Tahoma"/>
            <family val="2"/>
          </rPr>
          <t xml:space="preserve">Comprende la adquisición de acciones de empresas públicas no financieras. </t>
        </r>
      </text>
    </comment>
    <comment ref="E455" authorId="0" shapeId="0" xr:uid="{00000000-0006-0000-0500-000049000000}">
      <text>
        <r>
          <rPr>
            <sz val="8"/>
            <color rgb="FF000000"/>
            <rFont val="Tahoma"/>
            <family val="2"/>
          </rPr>
          <t>Comprende la adquisición de acciones de empresas privadas financiera</t>
        </r>
      </text>
    </comment>
    <comment ref="E456" authorId="0" shapeId="0" xr:uid="{00000000-0006-0000-0500-00004A000000}">
      <text>
        <r>
          <rPr>
            <sz val="8"/>
            <color indexed="81"/>
            <rFont val="Tahoma"/>
            <family val="2"/>
          </rPr>
          <t>Comprende la adquisición de acciones de empresas privadas no financieras.</t>
        </r>
      </text>
    </comment>
    <comment ref="E457" authorId="0" shapeId="0" xr:uid="{00000000-0006-0000-0500-00004B000000}">
      <text>
        <r>
          <rPr>
            <sz val="8"/>
            <color indexed="81"/>
            <rFont val="Tahoma"/>
            <family val="2"/>
          </rPr>
          <t>Comprende los recursos destinados a la adquisición de participaciones de capital. Las participaciones de capital son las participaciones que el Establecimiento Público tiene en sociedades que no se encuentran divididas en acciones.</t>
        </r>
      </text>
    </comment>
    <comment ref="E466" authorId="0" shapeId="0" xr:uid="{00000000-0006-0000-0500-00004C000000}">
      <text>
        <r>
          <rPr>
            <sz val="8"/>
            <color rgb="FF000000"/>
            <rFont val="Tahoma"/>
            <family val="2"/>
          </rPr>
          <t>Son los gastos asociados a una obligación de pago adquirida por el Establecimiento Público, pero que está sustentada en el recaudo previo de los recursos. Los gastos por disminución de pasivos se caracterizan por no afectar el patrimonio de la unidad institucional.</t>
        </r>
      </text>
    </comment>
    <comment ref="E467" authorId="0" shapeId="0" xr:uid="{00000000-0006-0000-0500-00004D000000}">
      <text>
        <r>
          <rPr>
            <sz val="8"/>
            <color indexed="81"/>
            <rFont val="Tahoma"/>
            <family val="2"/>
          </rPr>
          <t xml:space="preserve">Son los gastos asociados a la devolución del ahorro forzoso que deben hacer los trabajadores con el fin de cubrir o prever las necesidades que se originan al momento de quedar cesante. La devolución de cesantías se causa por regla general, al momento de la terminación del contrato de trabajo; y de manera excepcional, como simple anticipo para pagar, adquirir, construir o liberar gravámenes de bienes raíces destinados a la vivienda del trabajador o para financiar o pagar matrículas y demás conceptos de educación del trabajador, cónyuge, compañero permanente e hijos
</t>
        </r>
        <r>
          <rPr>
            <u/>
            <sz val="8"/>
            <color indexed="81"/>
            <rFont val="Tahoma"/>
            <family val="2"/>
          </rPr>
          <t>SOLO APLICA PARA LOS ÓRGANOS DEL PGN QUE ADMINISTREN SUS PROPIOS FONDOS DE SEGUROS SOCIALES.</t>
        </r>
      </text>
    </comment>
    <comment ref="E468" authorId="0" shapeId="0" xr:uid="{00000000-0006-0000-0500-00004E000000}">
      <text>
        <r>
          <rPr>
            <sz val="8"/>
            <color indexed="81"/>
            <rFont val="Tahoma"/>
            <family val="2"/>
          </rPr>
          <t>Son los gastos asociados a la devolución de los recursos que reciben algunos Establecimientos Públicos por concepto de ahorros hacen sus trabajadores de manera voluntaria.</t>
        </r>
      </text>
    </comment>
    <comment ref="E469" authorId="0" shapeId="0" xr:uid="{00000000-0006-0000-0500-00004F000000}">
      <text>
        <r>
          <rPr>
            <sz val="8"/>
            <color theme="1"/>
            <rFont val="Tahoma"/>
            <family val="2"/>
          </rPr>
          <t>La devolución de depósito en prenda comprende el reintegro que aplique sobre depósito original en prenda en contratos de arrendamiento o disposición no remunerada de activos fijos del Estado.</t>
        </r>
      </text>
    </comment>
    <comment ref="E470" authorId="0" shapeId="0" xr:uid="{00000000-0006-0000-0500-000050000000}">
      <text>
        <r>
          <rPr>
            <sz val="8"/>
            <color theme="1"/>
            <rFont val="Tahoma"/>
            <family val="2"/>
          </rPr>
          <t xml:space="preserve">Partida para uso del administrador tributario en la que se incorporan los saldos a favor generados en declaraciones del impuesto sobre la renta e IVA, en los casos en que estos no sean compensados mediante otro instrumento como los Títulos de devolución de Impuestos -TIDIS o contra el impuesto a cargo. </t>
        </r>
      </text>
    </comment>
    <comment ref="E471" authorId="0" shapeId="0" xr:uid="{00000000-0006-0000-0500-000051000000}">
      <text>
        <r>
          <rPr>
            <sz val="8"/>
            <color rgb="FF000000"/>
            <rFont val="Tahoma"/>
            <family val="2"/>
          </rPr>
          <t xml:space="preserve">Comprende el gasto por tributos, multas, sanciones e intereses de mora, que por mandato legal deben atender los órganos del PGN. Entiéndase por tributos, las prestaciones pecuniarias establecidas por una autoridad estatal, en ejercicio de su poder de imperio, para el cumplimiento de sus fines. </t>
        </r>
      </text>
    </comment>
    <comment ref="E472" authorId="0" shapeId="0" xr:uid="{00000000-0006-0000-0500-000052000000}">
      <text>
        <r>
          <rPr>
            <sz val="8"/>
            <color indexed="81"/>
            <rFont val="Tahoma"/>
            <family val="2"/>
          </rPr>
          <t>Son los gastos asociados a pagos obligatorios que debe realizar el Establecimiento Público a la Nación, Municipio o Departamento, sin que exista una retribución particular por parte de los mismos, en función de su condición de contribuyente o sujeto pasivo de un impuesto nacional o territorial.</t>
        </r>
      </text>
    </comment>
    <comment ref="E473" authorId="0" shapeId="0" xr:uid="{00000000-0006-0000-0500-000053000000}">
      <text>
        <r>
          <rPr>
            <sz val="8"/>
            <color indexed="81"/>
            <rFont val="Tahoma"/>
            <family val="2"/>
          </rPr>
          <t xml:space="preserve">Son los gastos asociados al pago de estampillas. Las estampillas pertenecen a una especie de tasas parafiscales, dado que cumplen con las siguientes características:
· Constituyen un gravamen cuyo pago obligatorio deben realizar los usuarios de algunas operaciones o actividades que se realizan frente a organismos de carácter público;
· Son de carácter excepcional en cuanto al sujeto pasivo del tributo;
· Los recursos se revierten en beneficio de un sector específico; y
· Están destinados a sufragar gastos en que incurran las entidades que desarrollan o prestan un servicio público, como función propia del Estado. </t>
        </r>
      </text>
    </comment>
    <comment ref="E474" authorId="0" shapeId="0" xr:uid="{00000000-0006-0000-0500-000054000000}">
      <text>
        <r>
          <rPr>
            <sz val="8"/>
            <color rgb="FF000000"/>
            <rFont val="Tahoma"/>
            <family val="2"/>
          </rPr>
          <t>Son los gastos asociados al pago por la prestación directa y efectiva de un servicio público individualizado y específico (tasa); o al pago de un bien o servicio ofrecido por un órgano del PGN en cumplimiento de su función regulatoria (derecho administrativo).</t>
        </r>
      </text>
    </comment>
    <comment ref="E475" authorId="0" shapeId="0" xr:uid="{00000000-0006-0000-0500-000055000000}">
      <text>
        <r>
          <rPr>
            <sz val="8"/>
            <color rgb="FF000000"/>
            <rFont val="Tahoma"/>
            <family val="2"/>
          </rPr>
          <t xml:space="preserve">Son los gastos asociados al pago de cargas fiscales que recaen sobre el patrimonio particular, sustentadas en la potestad tributaria del Estado. La jurisprudencia diferencia entre contribuciones parafiscales y contribuciones especiales; las primeras son los pagos que deben realizar los usuarios de algunos organismos públicos, mixtos o privados, para asegurar el financiamiento de estas entidades de manera autónoma, mientras que las segundas corresponden al pago por una inversión que beneficia a un grupo de personas.
</t>
        </r>
        <r>
          <rPr>
            <sz val="8"/>
            <color rgb="FF000000"/>
            <rFont val="Tahoma"/>
            <family val="2"/>
          </rPr>
          <t xml:space="preserve">
</t>
        </r>
        <r>
          <rPr>
            <sz val="8"/>
            <color rgb="FF000000"/>
            <rFont val="Tahoma"/>
            <family val="2"/>
          </rPr>
          <t>No incluye: Contribuciones sociales ni contribuciones asociadas a la nómina.</t>
        </r>
      </text>
    </comment>
    <comment ref="E476" authorId="0" shapeId="0" xr:uid="{00000000-0006-0000-0500-000056000000}">
      <text>
        <r>
          <rPr>
            <sz val="8"/>
            <color rgb="FF000000"/>
            <rFont val="Tahoma"/>
            <family val="2"/>
          </rPr>
          <t xml:space="preserve">Son los gastos asociados al pago de la tarifa de control fiscal que cobra la Contraloría General de la República (CGR) a los organismos y entidades fiscalizadas, con el fin de asegurar su financiamiento de manera autónoma. </t>
        </r>
      </text>
    </comment>
    <comment ref="E477" authorId="0" shapeId="0" xr:uid="{00000000-0006-0000-0500-000057000000}">
      <text>
        <r>
          <rPr>
            <sz val="8"/>
            <color indexed="81"/>
            <rFont val="Tahoma"/>
            <family val="2"/>
          </rPr>
          <t>Son los gastos asociados al pago de la contribución que exige la Superintendencia Financiera de Colombia a las entidades vigiladas, con el fin de asegurar su financiamiento de manera autónoma.</t>
        </r>
      </text>
    </comment>
    <comment ref="E478" authorId="0" shapeId="0" xr:uid="{00000000-0006-0000-0500-000058000000}">
      <text>
        <r>
          <rPr>
            <sz val="8"/>
            <color rgb="FF000000"/>
            <rFont val="Tahoma"/>
            <family val="2"/>
          </rPr>
          <t>Son los gastos asociados al pago del gravamen que genera los beneficios adquiridos por obras de interés público o por proyectos de infraestructura que realiza la</t>
        </r>
        <r>
          <rPr>
            <b/>
            <sz val="8"/>
            <color rgb="FF000000"/>
            <rFont val="Tahoma"/>
            <family val="2"/>
          </rPr>
          <t xml:space="preserve"> Nación</t>
        </r>
        <r>
          <rPr>
            <sz val="8"/>
            <color rgb="FF000000"/>
            <rFont val="Tahoma"/>
            <family val="2"/>
          </rPr>
          <t>. Dicha contribución se establece como un mecanismo de recuperación de los costos o como participación de los beneficios generados y recae sobre Ios bienes inmuebles que se afecten con la ejecución de las obras.</t>
        </r>
      </text>
    </comment>
    <comment ref="E479" authorId="0" shapeId="0" xr:uid="{00000000-0006-0000-0500-000059000000}">
      <text>
        <r>
          <rPr>
            <sz val="8"/>
            <color indexed="81"/>
            <rFont val="Tahoma"/>
            <family val="2"/>
          </rPr>
          <t>Son los gastos asociados al gravamen sobre las propiedades raíces que se benefician con las obras de interés público que ejecutan los</t>
        </r>
        <r>
          <rPr>
            <b/>
            <sz val="8"/>
            <color indexed="81"/>
            <rFont val="Tahoma"/>
            <family val="2"/>
          </rPr>
          <t xml:space="preserve"> municipios</t>
        </r>
        <r>
          <rPr>
            <sz val="8"/>
            <color indexed="81"/>
            <rFont val="Tahoma"/>
            <family val="2"/>
          </rPr>
          <t>, como la limpieza y canalización de ríos, la construcción de diques para evitar inundaciones, la desecación de lagos, pantanos y tierras anegadizas, regadíos y otras análogas.</t>
        </r>
      </text>
    </comment>
    <comment ref="E480" authorId="3" shapeId="0" xr:uid="{00000000-0006-0000-0500-00005A000000}">
      <text>
        <r>
          <rPr>
            <sz val="9"/>
            <color rgb="FF000000"/>
            <rFont val="Tahoma"/>
            <family val="2"/>
          </rPr>
          <t>Son los gastos asociados al gravamen sobre las propiedades raíces que se benefician con las obras de interés público que ejecutan los departamentos, como la limpieza y canalización de ríos, la construcción de diques para evitar inundaciones, la desecación de lagos, pantanos y tierras anegadizas, regadíos y otras análogas</t>
        </r>
      </text>
    </comment>
    <comment ref="E481" authorId="4" shapeId="0" xr:uid="{00000000-0006-0000-0500-00005B000000}">
      <text>
        <r>
          <rPr>
            <sz val="9"/>
            <color rgb="FF000000"/>
            <rFont val="+mn-lt"/>
            <charset val="1"/>
          </rPr>
          <t>Corresponde al gasto asociado a la contribución que exige la Superintendencia de Vigilancia y Seguridad Privada para cubrir los costos y gastos asociados a su funcionamiento e inversión y la cual está a cargo de las personas naturales o jurídicas que ejerzan o presten las actividades y los servicios sometidos a su control, inspección y vigilancia (Art. 76, Ley 1151 de 2007)</t>
        </r>
        <r>
          <rPr>
            <sz val="9"/>
            <color rgb="FF000000"/>
            <rFont val="+mn-lt"/>
            <charset val="1"/>
          </rPr>
          <t xml:space="preserve">
</t>
        </r>
      </text>
    </comment>
    <comment ref="E482" authorId="4" shapeId="0" xr:uid="{00000000-0006-0000-0500-00005C000000}">
      <text>
        <r>
          <rPr>
            <sz val="9"/>
            <color rgb="FF000000"/>
            <rFont val="+mn-lt"/>
            <charset val="1"/>
          </rPr>
          <t>Son los gastos asociados a la contribución que exige la Superintendencia Nacional de Salud con el fin de apoyar el cubrimiento de los costos y gastos que ocasione el funcionamiento e inversión de dicha Superintendencia, la cual deberán cancelar anualmente las personas jurídicas de derecho privado y derecho público sometidos a Inspección, Vigilancia y Control (IVC) de acuerdo con la ley o el reglamento. (Art. 76 Ley 1955 de 2019)</t>
        </r>
        <r>
          <rPr>
            <sz val="9"/>
            <color rgb="FF000000"/>
            <rFont val="+mn-lt"/>
            <charset val="1"/>
          </rPr>
          <t xml:space="preserve">
</t>
        </r>
      </text>
    </comment>
    <comment ref="E484" authorId="0" shapeId="0" xr:uid="{00000000-0006-0000-0500-00005D000000}">
      <text>
        <r>
          <rPr>
            <sz val="8"/>
            <color theme="1"/>
            <rFont val="Tahoma"/>
            <family val="2"/>
          </rPr>
          <t>Son los gastos asociados al pago de penalidades pecuniarias que se derivan del poder punitivo del Estado, y que se establecen por el incumplimiento de leyes o normas administrativas, con el fin de prevenir un comportamiento considerado indeseable.
Esta cuenta incluye también el pago de los intereses de mora generados como resarcimiento tarifado o indemnización a los perjuicios que padece el acreedor por no tener consigo el dinero en la oportunidad debida.</t>
        </r>
      </text>
    </comment>
    <comment ref="E485" authorId="0" shapeId="0" xr:uid="{00000000-0006-0000-0500-00005E000000}">
      <text>
        <r>
          <rPr>
            <sz val="8"/>
            <color rgb="FF000000"/>
            <rFont val="Tahoma"/>
            <family val="2"/>
          </rPr>
          <t>Corresponde al pago de amortizaciones, intereses y otros gastos asociados a los recursos de crédito contraídos con agentes públicos o privados (bancos comerciales, inversionistas, entidades de fomento, etc.) con residencia fuera de Colombia.</t>
        </r>
      </text>
    </comment>
    <comment ref="E486" authorId="0" shapeId="0" xr:uid="{00000000-0006-0000-0500-00005F000000}">
      <text>
        <r>
          <rPr>
            <sz val="8"/>
            <color indexed="81"/>
            <rFont val="Tahoma"/>
            <family val="2"/>
          </rPr>
          <t xml:space="preserve">Corresponde a los pagos realizados por concepto de amortizaciones de recursos de crédito externo. Su pago genera una redención o extinción gradual de la obligación (amortización de empréstitos) contratada. </t>
        </r>
      </text>
    </comment>
    <comment ref="E487" authorId="0" shapeId="0" xr:uid="{00000000-0006-0000-0500-000060000000}">
      <text>
        <r>
          <rPr>
            <sz val="8"/>
            <color indexed="81"/>
            <rFont val="Tahoma"/>
            <family val="2"/>
          </rPr>
          <t xml:space="preserve">Incluye el pago de las amortizaciones de la deuda pública externa contraída por medio de un título de deuda. </t>
        </r>
      </text>
    </comment>
    <comment ref="E488" authorId="0" shapeId="0" xr:uid="{00000000-0006-0000-0500-000061000000}">
      <text>
        <r>
          <rPr>
            <sz val="8"/>
            <color rgb="FF000000"/>
            <rFont val="Tahoma"/>
            <family val="2"/>
          </rPr>
          <t>Incluye el pago del principal de la deuda pública externa adquirida por medio de préstamos.</t>
        </r>
      </text>
    </comment>
    <comment ref="E489" authorId="0" shapeId="0" xr:uid="{00000000-0006-0000-0500-000062000000}">
      <text>
        <r>
          <rPr>
            <sz val="8"/>
            <color rgb="FF000000"/>
            <rFont val="Tahoma"/>
            <family val="2"/>
          </rPr>
          <t>Incluye el pago del principal de otras cuentas por pagar. Por ejemplo, la deuda pública contratada con proveedores extranjeros, para el pago en un plazo establecido de la adquisición de bienes y servicios.</t>
        </r>
      </text>
    </comment>
    <comment ref="E490" authorId="0" shapeId="0" xr:uid="{00000000-0006-0000-0500-000063000000}">
      <text>
        <r>
          <rPr>
            <sz val="8"/>
            <color indexed="81"/>
            <rFont val="Tahoma"/>
            <family val="2"/>
          </rPr>
          <t>Corresponde a los pagos realizados por concepto de intereses de la deuda pública externa.
No incluye: Comisiones, cargos por servicios y otros cargos cobrados por los agentes financieros en su labor de intermediación.</t>
        </r>
      </text>
    </comment>
    <comment ref="E491" authorId="0" shapeId="0" xr:uid="{00000000-0006-0000-0500-000064000000}">
      <text>
        <r>
          <rPr>
            <sz val="8"/>
            <color indexed="81"/>
            <rFont val="Tahoma"/>
            <family val="2"/>
          </rPr>
          <t xml:space="preserve">Incluye el pago de lntereses de la deuda pública externa contraída por medio de un título de deuda. </t>
        </r>
      </text>
    </comment>
    <comment ref="E492" authorId="0" shapeId="0" xr:uid="{00000000-0006-0000-0500-000065000000}">
      <text>
        <r>
          <rPr>
            <sz val="8"/>
            <color indexed="81"/>
            <rFont val="Tahoma"/>
            <family val="2"/>
          </rPr>
          <t>Incluye el pago de intereses de la deuda pública externa adquirida a través de préstamos.</t>
        </r>
      </text>
    </comment>
    <comment ref="E493" authorId="0" shapeId="0" xr:uid="{00000000-0006-0000-0500-000066000000}">
      <text>
        <r>
          <rPr>
            <sz val="8"/>
            <color indexed="81"/>
            <rFont val="Tahoma"/>
            <family val="2"/>
          </rPr>
          <t>Incluye el pago de los intereses correspondientes a otras cuentas por pagar con unidades extranjeras.</t>
        </r>
      </text>
    </comment>
    <comment ref="E494" authorId="0" shapeId="0" xr:uid="{00000000-0006-0000-0500-000067000000}">
      <text>
        <r>
          <rPr>
            <sz val="8"/>
            <color indexed="81"/>
            <rFont val="Tahoma"/>
            <family val="2"/>
          </rPr>
          <t xml:space="preserve">Corresponde a los pagos realizados por concepto de comisiones y otros cargos cobrados por los agentes financieros en su labor de intermediación.
</t>
        </r>
        <r>
          <rPr>
            <u/>
            <sz val="8"/>
            <color indexed="81"/>
            <rFont val="Tahoma"/>
            <family val="2"/>
          </rPr>
          <t>AHORA SE SEPARAN DE LOS PAGOS DE INTERESES</t>
        </r>
      </text>
    </comment>
    <comment ref="E495" authorId="0" shapeId="0" xr:uid="{00000000-0006-0000-0500-000068000000}">
      <text>
        <r>
          <rPr>
            <sz val="8"/>
            <color indexed="81"/>
            <rFont val="Tahoma"/>
            <family val="2"/>
          </rPr>
          <t>Corresponde al pago de comisiones y otros cargos de la deuda pública externa adquirida por medio de títulos de deuda.</t>
        </r>
      </text>
    </comment>
    <comment ref="E496" authorId="0" shapeId="0" xr:uid="{00000000-0006-0000-0500-000069000000}">
      <text>
        <r>
          <rPr>
            <sz val="8"/>
            <color indexed="81"/>
            <rFont val="Tahoma"/>
            <family val="2"/>
          </rPr>
          <t>Incluye el pago de comisiones y otros cargos de la deuda pública externa adquirida a través de préstamos.</t>
        </r>
      </text>
    </comment>
    <comment ref="E497" authorId="0" shapeId="0" xr:uid="{00000000-0006-0000-0500-00006A000000}">
      <text>
        <r>
          <rPr>
            <sz val="8"/>
            <color indexed="81"/>
            <rFont val="Tahoma"/>
            <family val="2"/>
          </rPr>
          <t xml:space="preserve">Incluye el pago de comisiones y otros cargos de la deuda pública externa correspondiente a otras cuentas por pagar. </t>
        </r>
      </text>
    </comment>
    <comment ref="E498" authorId="0" shapeId="0" xr:uid="{00000000-0006-0000-0500-00006B000000}">
      <text>
        <r>
          <rPr>
            <sz val="8"/>
            <color rgb="FF000000"/>
            <rFont val="Tahoma"/>
            <family val="2"/>
          </rPr>
          <t>Corresponde al pago de amortizaciones e intereses asociados a los recursos de crédito contraídos con agentes nacionales, a través de préstamos u otras operaciones financieras ordinarias.</t>
        </r>
      </text>
    </comment>
    <comment ref="E499" authorId="0" shapeId="0" xr:uid="{00000000-0006-0000-0500-00006C000000}">
      <text>
        <r>
          <rPr>
            <sz val="8"/>
            <color indexed="81"/>
            <rFont val="Tahoma"/>
            <family val="2"/>
          </rPr>
          <t xml:space="preserve">Corresponde a los pagos realizados por concepto de amortizaciones de recursos de crédito interno. Su pago genera una redención o extinción gradual de la obligación (amortización de empréstitos) contratada. </t>
        </r>
      </text>
    </comment>
    <comment ref="E500" authorId="0" shapeId="0" xr:uid="{00000000-0006-0000-0500-00006D000000}">
      <text>
        <r>
          <rPr>
            <sz val="8"/>
            <color indexed="81"/>
            <rFont val="Tahoma"/>
            <family val="2"/>
          </rPr>
          <t xml:space="preserve">Incluye el pago de las amortizaciones de la deuda pública interna contraída por medio de un título de deuda. </t>
        </r>
      </text>
    </comment>
    <comment ref="E501" authorId="0" shapeId="0" xr:uid="{00000000-0006-0000-0500-00006E000000}">
      <text>
        <r>
          <rPr>
            <sz val="8"/>
            <color indexed="81"/>
            <rFont val="Tahoma"/>
            <family val="2"/>
          </rPr>
          <t>Es el pago del principal de la deuda pública interna adquirida por medio de préstamos.</t>
        </r>
      </text>
    </comment>
    <comment ref="E502" authorId="0" shapeId="0" xr:uid="{00000000-0006-0000-0500-00006F000000}">
      <text>
        <r>
          <rPr>
            <sz val="8"/>
            <color indexed="81"/>
            <rFont val="Tahoma"/>
            <family val="2"/>
          </rPr>
          <t>Incluye el pago del principal de otras cuentas por pagar. Por ejemplo, la deuda pública contratada con proveedores nacionales, para el pago en un plazo establecido de la adquisición de bienes y servicios.</t>
        </r>
      </text>
    </comment>
    <comment ref="E503" authorId="0" shapeId="0" xr:uid="{00000000-0006-0000-0500-000070000000}">
      <text>
        <r>
          <rPr>
            <sz val="8"/>
            <color rgb="FF000000"/>
            <rFont val="Tahoma"/>
            <family val="2"/>
          </rPr>
          <t xml:space="preserve">Corresponde a los pagos realizados por concepto de intereses de la deuda pública interna.
</t>
        </r>
        <r>
          <rPr>
            <sz val="8"/>
            <color rgb="FF000000"/>
            <rFont val="Tahoma"/>
            <family val="2"/>
          </rPr>
          <t xml:space="preserve">
</t>
        </r>
        <r>
          <rPr>
            <sz val="8"/>
            <color rgb="FF000000"/>
            <rFont val="Tahoma"/>
            <family val="2"/>
          </rPr>
          <t>No incluye: Comisiones, cargos por servicios y otros cargos cobrados por los agentes financieros en su labor de intermediación.</t>
        </r>
      </text>
    </comment>
    <comment ref="E504" authorId="0" shapeId="0" xr:uid="{00000000-0006-0000-0500-000071000000}">
      <text>
        <r>
          <rPr>
            <sz val="8"/>
            <color indexed="81"/>
            <rFont val="Tahoma"/>
            <family val="2"/>
          </rPr>
          <t>Incluye el pago de lntereses de la deuda pública interna contraída por medio de un título de deuda.</t>
        </r>
      </text>
    </comment>
    <comment ref="E505" authorId="0" shapeId="0" xr:uid="{00000000-0006-0000-0500-000072000000}">
      <text>
        <r>
          <rPr>
            <sz val="8"/>
            <color indexed="81"/>
            <rFont val="Tahoma"/>
            <family val="2"/>
          </rPr>
          <t>Es el pago de los intereses de la deuda pública interna adquirida por medio de préstamos.</t>
        </r>
      </text>
    </comment>
    <comment ref="E506" authorId="0" shapeId="0" xr:uid="{00000000-0006-0000-0500-000073000000}">
      <text>
        <r>
          <rPr>
            <sz val="8"/>
            <color indexed="81"/>
            <rFont val="Tahoma"/>
            <family val="2"/>
          </rPr>
          <t>Incluye el pago de los intereses correspondientes a otras cuentas por pagar con unidades connacionales.</t>
        </r>
      </text>
    </comment>
    <comment ref="E507" authorId="0" shapeId="0" xr:uid="{00000000-0006-0000-0500-000074000000}">
      <text>
        <r>
          <rPr>
            <sz val="8"/>
            <color rgb="FF000000"/>
            <rFont val="Tahoma"/>
            <family val="2"/>
          </rPr>
          <t xml:space="preserve">Corresponde a los pagos realizados por concepto de comisiones y otros cargos cobrados por los agentes financieros en su labor de intermediación.
</t>
        </r>
        <r>
          <rPr>
            <sz val="8"/>
            <color rgb="FF000000"/>
            <rFont val="Tahoma"/>
            <family val="2"/>
          </rPr>
          <t xml:space="preserve">
</t>
        </r>
        <r>
          <rPr>
            <u/>
            <sz val="8"/>
            <color rgb="FF000000"/>
            <rFont val="Tahoma"/>
            <family val="2"/>
          </rPr>
          <t>AHORA SE SEPARAN DE LOS PAGOS DE INTERESES</t>
        </r>
      </text>
    </comment>
    <comment ref="E508" authorId="0" shapeId="0" xr:uid="{00000000-0006-0000-0500-000075000000}">
      <text>
        <r>
          <rPr>
            <sz val="8"/>
            <color indexed="81"/>
            <rFont val="Tahoma"/>
            <family val="2"/>
          </rPr>
          <t>Corresponde al pago de comisiones y otros cargos de la deuda pública interna adquirida por medio de títulos de deuda.</t>
        </r>
      </text>
    </comment>
    <comment ref="E509" authorId="0" shapeId="0" xr:uid="{00000000-0006-0000-0500-000076000000}">
      <text>
        <r>
          <rPr>
            <sz val="8"/>
            <color indexed="81"/>
            <rFont val="Tahoma"/>
            <family val="2"/>
          </rPr>
          <t>Incluye el pago de comisiones y otros cargos de la deuda pública interna adquirida a través de préstamos.</t>
        </r>
      </text>
    </comment>
    <comment ref="E510" authorId="0" shapeId="0" xr:uid="{00000000-0006-0000-0500-000077000000}">
      <text>
        <r>
          <rPr>
            <sz val="8"/>
            <color indexed="81"/>
            <rFont val="Tahoma"/>
            <family val="2"/>
          </rPr>
          <t>Incluye el pago de las comisiones y otros gastos correspondientes a otras cuentas por pagar con unidades connacionales.</t>
        </r>
      </text>
    </comment>
    <comment ref="E511" authorId="0" shapeId="0" xr:uid="{00000000-0006-0000-0500-000078000000}">
      <text>
        <r>
          <rPr>
            <sz val="8"/>
            <color indexed="81"/>
            <rFont val="Tahoma"/>
            <family val="2"/>
          </rPr>
          <t>Corresponde a los aportes de recursos al Fondo de Contingencias de las Entidades Estatales creado por la Ley 448 de 1998. Están obligados a realizar estos aportes: La Nación, los establecimientos públicos, las empresas industriales y comerciales del Estado, las sociedades de economía mixta, las unidades administrativas especiales con personería jurídica, las corporaciones autónomas regionales, los departamentos, municipios y distritos, y las empresas de servicios públicos oficiales y mixtos.</t>
        </r>
      </text>
    </comment>
    <comment ref="E512" authorId="0" shapeId="0" xr:uid="{00000000-0006-0000-0500-000079000000}">
      <text>
        <r>
          <rPr>
            <sz val="8"/>
            <color indexed="81"/>
            <rFont val="Tahoma"/>
            <family val="2"/>
          </rPr>
          <t>Incluye el pago de las comisiones y otros gastos correspondientes a otras cuentas por pagar con unidades connacionales.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Rosa Angelica Blanco Pinzon</author>
    <author>saul</author>
    <author>Lelio Rodriguez Pabon</author>
  </authors>
  <commentList>
    <comment ref="B5" authorId="0" shapeId="0" xr:uid="{00000000-0006-0000-0600-000001000000}">
      <text>
        <r>
          <rPr>
            <sz val="9"/>
            <color indexed="81"/>
            <rFont val="Tahoma"/>
            <family val="2"/>
          </rPr>
          <t xml:space="preserve">Haga uso de la lista desplegable para seleccionar la sección respectiva.
En caso de que la unidad ejecutora sea nueva y no aparezca en la lista, por favor enviar un correo a </t>
        </r>
        <r>
          <rPr>
            <u/>
            <sz val="9"/>
            <color indexed="81"/>
            <rFont val="Tahoma"/>
            <family val="2"/>
          </rPr>
          <t>proyecto_presupuesto@minhacienda.gov.co</t>
        </r>
        <r>
          <rPr>
            <sz val="9"/>
            <color indexed="81"/>
            <rFont val="Tahoma"/>
            <family val="2"/>
          </rPr>
          <t xml:space="preserve"> dando a conocer el caso específico para remitir un nuevo formulario. </t>
        </r>
      </text>
    </comment>
    <comment ref="B6" authorId="1" shapeId="0" xr:uid="{00000000-0006-0000-0600-000002000000}">
      <text>
        <r>
          <rPr>
            <sz val="9"/>
            <color indexed="81"/>
            <rFont val="Tahoma"/>
            <family val="2"/>
          </rPr>
          <t>El nombre de la unidad ejecutora se desplegará automáticamente después de seleccionar la sección.</t>
        </r>
      </text>
    </comment>
    <comment ref="L13" authorId="0" shapeId="0" xr:uid="{00000000-0006-0000-0600-000003000000}">
      <text>
        <r>
          <rPr>
            <sz val="10"/>
            <color rgb="FF000000"/>
            <rFont val="Tahoma"/>
            <family val="2"/>
          </rPr>
          <t>Las celdas habilitadas en este concepto (y en otros específicos) contienen comentarios para guiar la clasificación.</t>
        </r>
      </text>
    </comment>
    <comment ref="L15" authorId="2" shapeId="0" xr:uid="{00000000-0006-0000-0600-000004000000}">
      <text>
        <r>
          <rPr>
            <sz val="9"/>
            <color indexed="81"/>
            <rFont val="Tahoma"/>
            <family val="2"/>
          </rPr>
          <t>Aportes al SENA, ICBF, ESAP</t>
        </r>
      </text>
    </comment>
    <comment ref="N21" authorId="2" shapeId="0" xr:uid="{00000000-0006-0000-0600-000005000000}">
      <text>
        <r>
          <rPr>
            <sz val="9"/>
            <color indexed="81"/>
            <rFont val="Tahoma"/>
            <family val="2"/>
          </rPr>
          <t>Elementos militares
de un solo uso</t>
        </r>
      </text>
    </comment>
    <comment ref="K23" authorId="2" shapeId="0" xr:uid="{00000000-0006-0000-0600-000006000000}">
      <text>
        <r>
          <rPr>
            <sz val="9"/>
            <color indexed="81"/>
            <rFont val="Tahoma"/>
            <family val="2"/>
          </rPr>
          <t>Pensiones y programas de asistencia social.</t>
        </r>
      </text>
    </comment>
    <comment ref="L23" authorId="2" shapeId="0" xr:uid="{00000000-0006-0000-0600-000007000000}">
      <text>
        <r>
          <rPr>
            <sz val="9"/>
            <color indexed="81"/>
            <rFont val="Tahoma"/>
            <family val="2"/>
          </rPr>
          <t>A instituciones sin ánimo de lucro, becas, sentencias, entre otros.</t>
        </r>
      </text>
    </comment>
    <comment ref="N23" authorId="2" shapeId="0" xr:uid="{00000000-0006-0000-0600-000008000000}">
      <text>
        <r>
          <rPr>
            <sz val="9"/>
            <color indexed="81"/>
            <rFont val="Tahoma"/>
            <family val="2"/>
          </rPr>
          <t>A productores de mercado que se distribuyen directamente a los hogares</t>
        </r>
      </text>
    </comment>
    <comment ref="L25" authorId="2" shapeId="0" xr:uid="{00000000-0006-0000-0600-000009000000}">
      <text>
        <r>
          <rPr>
            <sz val="9"/>
            <color indexed="81"/>
            <rFont val="Tahoma"/>
            <family val="2"/>
          </rPr>
          <t>Para pago de deuda o intereses.</t>
        </r>
      </text>
    </comment>
    <comment ref="L33" authorId="0" shapeId="0" xr:uid="{00000000-0006-0000-0600-00000A000000}">
      <text>
        <r>
          <rPr>
            <sz val="9"/>
            <color indexed="81"/>
            <rFont val="Tahoma"/>
            <family val="2"/>
          </rPr>
          <t>Impuestos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Rosa Angelica Blanco Pinzon</author>
    <author>saul</author>
    <author>Daniel Fernando Romero Fandiño</author>
  </authors>
  <commentList>
    <comment ref="A4" authorId="0" shapeId="0" xr:uid="{C8383BAC-5D6F-4673-93D3-79C360FBAA95}">
      <text>
        <r>
          <rPr>
            <sz val="9"/>
            <color indexed="81"/>
            <rFont val="Tahoma"/>
            <family val="2"/>
          </rPr>
          <t xml:space="preserve">Haga uso de la lista desplegable para seleccionar la sección respectiva.
En caso de que la unidad ejecutora sea nueva y no aparezca en la lista, por favor enviar un correo a </t>
        </r>
        <r>
          <rPr>
            <u/>
            <sz val="9"/>
            <color indexed="81"/>
            <rFont val="Tahoma"/>
            <family val="2"/>
          </rPr>
          <t>proyecto_presupuesto@minhacienda.gov.co</t>
        </r>
        <r>
          <rPr>
            <sz val="9"/>
            <color indexed="81"/>
            <rFont val="Tahoma"/>
            <family val="2"/>
          </rPr>
          <t xml:space="preserve"> dando a conocer el caso específico para remitir un nuevo formulario. </t>
        </r>
      </text>
    </comment>
    <comment ref="A5" authorId="1" shapeId="0" xr:uid="{A13DCDDD-8EF2-46F9-B870-D5493B2DC1C9}">
      <text>
        <r>
          <rPr>
            <sz val="9"/>
            <color indexed="81"/>
            <rFont val="Tahoma"/>
            <family val="2"/>
          </rPr>
          <t>El nombre de la unidad ejecutora se desplegará automáticamente después de seleccionar la sección.</t>
        </r>
      </text>
    </comment>
    <comment ref="D9" authorId="2" shapeId="0" xr:uid="{5DB52CC4-BF9A-43C7-B92A-45AEC52925E0}">
      <text>
        <r>
          <rPr>
            <sz val="9"/>
            <color indexed="81"/>
            <rFont val="Tahoma"/>
            <family val="2"/>
          </rPr>
          <t xml:space="preserve">Comprende las remuneraciones pagadas en efectivo o en especie a los empleados vinculados laboralmente con el Estado, como contraprestación por los servicios prestados.
SE COMPONE DE UN SUELDO BÁSICO Y POR LOS DEMÁS PAGOS QUE TIENEN COMO FINALIDAD REMUNERAR EL TRABAJO DEL EMPLEADO. 
</t>
        </r>
      </text>
    </comment>
    <comment ref="W9" authorId="2" shapeId="0" xr:uid="{0B4A7715-69FE-4CE3-BDFD-000341A0B512}">
      <text>
        <r>
          <rPr>
            <sz val="9"/>
            <color indexed="81"/>
            <rFont val="Tahoma"/>
            <family val="2"/>
          </rPr>
          <t xml:space="preserve">Corresponde a los gastos del personal vinculado laboralmente con el Estado que la ley  </t>
        </r>
        <r>
          <rPr>
            <b/>
            <sz val="9"/>
            <color indexed="81"/>
            <rFont val="Tahoma"/>
            <family val="2"/>
          </rPr>
          <t>NO</t>
        </r>
        <r>
          <rPr>
            <sz val="9"/>
            <color indexed="81"/>
            <rFont val="Tahoma"/>
            <family val="2"/>
          </rPr>
          <t xml:space="preserve"> </t>
        </r>
        <r>
          <rPr>
            <b/>
            <sz val="9"/>
            <color indexed="81"/>
            <rFont val="Tahoma"/>
            <family val="2"/>
          </rPr>
          <t>RECONOCE</t>
        </r>
        <r>
          <rPr>
            <sz val="9"/>
            <color indexed="81"/>
            <rFont val="Tahoma"/>
            <family val="2"/>
          </rPr>
          <t xml:space="preserve"> como constitutivos de factor salarial. 
Incluye los beneficios que se reconocen a favor de los servidores públicos que solamente constituyen factor, para efectos de determinar el ingreso base de cotización (IBC) del Sistema General de Pensiones, y para la cotización al Sistema General de Seguridad Social en Salud.
</t>
        </r>
      </text>
    </comment>
    <comment ref="AG9" authorId="2" shapeId="0" xr:uid="{1258A50D-5878-4BFD-A3EC-3F6CB7E9E46C}">
      <text>
        <r>
          <rPr>
            <sz val="9"/>
            <color indexed="81"/>
            <rFont val="Tahoma"/>
            <family val="2"/>
          </rPr>
          <t>Corresponde a las contribuciones legales que debe hacer una entidad como empleadora, a entidades del sector privado y público.</t>
        </r>
      </text>
    </comment>
    <comment ref="AR9" authorId="2" shapeId="0" xr:uid="{57AB0438-1BFD-4E0A-9EFE-096AFF8748FD}">
      <text>
        <r>
          <rPr>
            <sz val="9"/>
            <color indexed="81"/>
            <rFont val="Tahoma"/>
            <family val="2"/>
          </rPr>
          <t>Comprende las transferencias corrientes que los órganos del PGN hacen directamente a sus empleados para cubrir necesidades derivadas de riesgos sociales. 
INCLUYE  EL RECONOCIMIENTO DE SALARIOS DURANTE</t>
        </r>
        <r>
          <rPr>
            <b/>
            <sz val="9"/>
            <color indexed="81"/>
            <rFont val="Tahoma"/>
            <family val="2"/>
          </rPr>
          <t xml:space="preserve"> PERIODOS DE AUSENCIA DEL TRABAJO DEBIDO A INCAPACIDAD MÉDICA, ACCIDENTES Y LICENCIAS DE MATERNIDAD Y PATERNIDAD </t>
        </r>
        <r>
          <rPr>
            <sz val="9"/>
            <color indexed="81"/>
            <rFont val="Tahoma"/>
            <family val="2"/>
          </rPr>
          <t xml:space="preserve">TENIENDO EN CUENTA QUE LA NATURALEZA ECONÓMICA DE ESTOS GASTOS CONSTITUYEN LA ENTREGA DE RECURSOS POR PARTE DE UNA UNIDAD DE GOBIERNO A SUS EMPLEADOS SIN RECIBIR DE ESTOS NINGUNA CONTRAPRESTACIÓN DE SERVICIOS, SINO CON EL FIN DE CUBRIR UNA NECESIDAD DERIVADA DE UN RIESGO SOCIAL.
</t>
        </r>
      </text>
    </comment>
    <comment ref="D10" authorId="2" shapeId="0" xr:uid="{41C30CDB-5D31-4003-8E2B-4AC960F4C356}">
      <text>
        <r>
          <rPr>
            <sz val="9"/>
            <color indexed="81"/>
            <rFont val="Tahoma"/>
            <family val="2"/>
          </rPr>
          <t>Corresponde a los componentes del salario que son comunes   a todo el personal vinculado laboralmente con el Estado (empleados públicos y trabajadores oficiales), de conformidad con lo señalado en el Decreto Ley 1042 de 1978</t>
        </r>
      </text>
    </comment>
    <comment ref="Q10" authorId="2" shapeId="0" xr:uid="{C44C3A79-F877-4E1B-8160-0CB79B0B9AE3}">
      <text>
        <r>
          <rPr>
            <sz val="9"/>
            <color indexed="81"/>
            <rFont val="Tahoma"/>
            <family val="2"/>
          </rPr>
          <t xml:space="preserve">Corresponde a los componentes del salario de los sistemas especiales de remuneración, legalmente aprobados, y que se rigen por disposiciones particulares para determinados regímenes laborales.
SE CARACTERIZAN POR NO SER COMUNES A TODOS LOS EMPLEADOS
</t>
        </r>
      </text>
    </comment>
    <comment ref="W10" authorId="2" shapeId="0" xr:uid="{5F1FBB77-F111-4AD9-9AE0-C4771DD87691}">
      <text>
        <r>
          <rPr>
            <sz val="9"/>
            <color indexed="81"/>
            <rFont val="Tahoma"/>
            <family val="2"/>
          </rPr>
          <t xml:space="preserve">Comprenden  las prestaciones sociales que la ley reconoce a los servidores públicos con el fin de cubrir riesgos o necesidades del trabajador en relación o con motivo de su trabajo.
ESTAS PRESTACIONES </t>
        </r>
        <r>
          <rPr>
            <b/>
            <sz val="9"/>
            <color indexed="81"/>
            <rFont val="Tahoma"/>
            <family val="2"/>
          </rPr>
          <t xml:space="preserve">NO </t>
        </r>
        <r>
          <rPr>
            <sz val="9"/>
            <color indexed="81"/>
            <rFont val="Tahoma"/>
            <family val="2"/>
          </rPr>
          <t>RETRIBUYEN DIRECTAMENTE LOS SERVICIOS PRESTADOS POR LOS TRABAJADORES</t>
        </r>
      </text>
    </comment>
    <comment ref="AA10" authorId="2" shapeId="0" xr:uid="{72413AA7-D9AC-4581-9EEA-FECA84F5EF81}">
      <text>
        <r>
          <rPr>
            <sz val="9"/>
            <color indexed="81"/>
            <rFont val="Tahoma"/>
            <family val="2"/>
          </rPr>
          <t xml:space="preserve">Corresponde a las remuneraciones  no constitutivas de factor salarial que reconoce una unidad de gobierno a sus empleados y no se incluyen como "Prestaciones sociales según definición legal"
</t>
        </r>
      </text>
    </comment>
    <comment ref="AG10" authorId="2" shapeId="0" xr:uid="{F18A2C4F-0DAC-48FF-9A36-E506BB56F90A}">
      <text>
        <r>
          <rPr>
            <sz val="9"/>
            <color indexed="81"/>
            <rFont val="Tahoma"/>
            <family val="2"/>
          </rPr>
          <t xml:space="preserve">Es la contribución social a pagar por los empleadores a los fondos de seguridad social en pensiones del Sistema General de Pensiones de conformidad con lo que establece la  Ley 100 de 1993
</t>
        </r>
      </text>
    </comment>
    <comment ref="AH10" authorId="2" shapeId="0" xr:uid="{11D6EA5D-DE48-429D-BB73-6AA51AC8237D}">
      <text>
        <r>
          <rPr>
            <sz val="9"/>
            <color indexed="81"/>
            <rFont val="Tahoma"/>
            <family val="2"/>
          </rPr>
          <t>Es la contribución social a pagar por los empleadores a las Entidades Promotoras en Salud - EPS  del Sistema General de Seguridad Social en Salud, para el cubrimiento de riesgos de salud de sus empleados de conformidad con lo que establece la Ley 100 de 1993</t>
        </r>
      </text>
    </comment>
    <comment ref="AI10" authorId="2" shapeId="0" xr:uid="{11BEB8B0-7C26-491D-BA68-FC2F78888C1E}">
      <text>
        <r>
          <rPr>
            <sz val="9"/>
            <color indexed="81"/>
            <rFont val="Tahoma"/>
            <family val="2"/>
          </rPr>
          <t>Es la contribución que el empleador está obligado a pagar en razón de un mes de sueldo o jornal por cada año de servicio de su empleado, proporcionalmente fraccionado a favor de un fondo administrador de cesantías.</t>
        </r>
      </text>
    </comment>
    <comment ref="AK10" authorId="2" shapeId="0" xr:uid="{A952C669-8774-4B5A-967F-6233594953F5}">
      <text>
        <r>
          <rPr>
            <sz val="9"/>
            <color indexed="81"/>
            <rFont val="Tahoma"/>
            <family val="2"/>
          </rPr>
          <t>Es la contribución a pagar por los empleadores a una Administradora de Riesgos Laborales - ARL para el cubrimiento de las prestaciones económicas y asistenciales derivadas de un accidente de trabajo o una enfermedad profesional.</t>
        </r>
      </text>
    </comment>
    <comment ref="AL10" authorId="2" shapeId="0" xr:uid="{9F1C9DBE-1FC6-4B7C-98F8-5BB6049A3D44}">
      <text>
        <r>
          <rPr>
            <sz val="9"/>
            <color indexed="81"/>
            <rFont val="Tahoma"/>
            <family val="2"/>
          </rPr>
          <t>Es la contribución parafiscal a pagar por todos los patronos y entidades públicas y privadas  al Instituto Colombiano de Bienestar Familiar (ICBF)</t>
        </r>
      </text>
    </comment>
    <comment ref="AM10" authorId="2" shapeId="0" xr:uid="{D45EF5D4-1DF5-47BF-A01E-7EDBBF5C0F9D}">
      <text>
        <r>
          <rPr>
            <sz val="9"/>
            <color indexed="81"/>
            <rFont val="Tahoma"/>
            <family val="2"/>
          </rPr>
          <t xml:space="preserve">Es la contribución parafiscal a pagar por la Nación a favor del Servicio Nacional de Aprendizaje (SENA).
</t>
        </r>
      </text>
    </comment>
    <comment ref="AN10" authorId="2" shapeId="0" xr:uid="{8C984FA0-02B7-4474-97A5-F6F08689D2DA}">
      <text>
        <r>
          <rPr>
            <sz val="9"/>
            <color indexed="81"/>
            <rFont val="Tahoma"/>
            <family val="2"/>
          </rPr>
          <t>Contribución parafiscal a pagar por la Nación, los departamentos, intendencias, comisarías, el Distrito Especial de Bogotá y los municipios empleadores a la Escuela  Superior de Administración Pública (ESAP).</t>
        </r>
      </text>
    </comment>
    <comment ref="AO10" authorId="2" shapeId="0" xr:uid="{B64A31AC-D20A-4FC4-8B81-3D447792B775}">
      <text>
        <r>
          <rPr>
            <sz val="9"/>
            <color indexed="81"/>
            <rFont val="Tahoma"/>
            <family val="2"/>
          </rPr>
          <t>Es la contribución parafiscal a pagar por la Nación, los departamentos, intendencias, comisarías, el Distrito Especial de Bogotá y los municipios empleadores, a favor de las escuelas industriales e institutos técnicos.</t>
        </r>
      </text>
    </comment>
    <comment ref="AP10" authorId="2" shapeId="0" xr:uid="{2C4F6FE3-ACDC-482B-B883-011AFFC63D26}">
      <text>
        <r>
          <rPr>
            <sz val="9"/>
            <color indexed="81"/>
            <rFont val="Tahoma"/>
            <family val="2"/>
          </rPr>
          <t xml:space="preserve">Es el aporte a pagar por los empleados públicos y, según lo contratado,  los trabajadores oficiales de determinados niveles o condiciones salariales a la 
Caja Promotora de Vivienda Militar y de Policía.
</t>
        </r>
      </text>
    </comment>
    <comment ref="D11" authorId="2" shapeId="0" xr:uid="{E9FC0DDE-D517-4BDF-AE46-37314D02D044}">
      <text>
        <r>
          <rPr>
            <sz val="9"/>
            <color indexed="81"/>
            <rFont val="Tahoma"/>
            <family val="2"/>
          </rPr>
          <t>Corresponde a la parte del salario que se mantiene fija y se paga periódicamente, de acuerdo con las funciones, responsabilidades y requisitos.</t>
        </r>
        <r>
          <rPr>
            <b/>
            <sz val="9"/>
            <color indexed="81"/>
            <rFont val="Tahoma"/>
            <family val="2"/>
          </rPr>
          <t xml:space="preserve">
</t>
        </r>
        <r>
          <rPr>
            <b/>
            <sz val="9"/>
            <color indexed="81"/>
            <rFont val="Tahoma"/>
            <family val="2"/>
          </rPr>
          <t xml:space="preserve">
</t>
        </r>
        <r>
          <rPr>
            <sz val="9"/>
            <color indexed="81"/>
            <rFont val="Tahoma"/>
            <family val="2"/>
          </rPr>
          <t xml:space="preserve">EL SUELDO BÁSICO SE PAGA SIN TENER EN CUENTA ADICIONALES DE HORAS EXTRAS, PRIMAS Y OTROS FACTORES EVENTUALES O FIJOS QUE AUMENTEN EL INGRESO DEL EMPLEADO.
</t>
        </r>
      </text>
    </comment>
    <comment ref="F11" authorId="2" shapeId="0" xr:uid="{22692F6A-B2AA-4C94-A6AD-C7E15DCEEF63}">
      <text>
        <r>
          <rPr>
            <sz val="9"/>
            <color indexed="81"/>
            <rFont val="Tahoma"/>
            <family val="2"/>
          </rPr>
          <t xml:space="preserve">Asignación complementaria del sueldo, que se reconoce excepcional a empleados de alto nivel jerárquico de acuerdo con la importancia de la representación que ostentan. </t>
        </r>
        <r>
          <rPr>
            <b/>
            <sz val="9"/>
            <color indexed="81"/>
            <rFont val="Tahoma"/>
            <family val="2"/>
          </rPr>
          <t xml:space="preserve">
</t>
        </r>
      </text>
    </comment>
    <comment ref="G11" authorId="2" shapeId="0" xr:uid="{48AAFA82-1778-4BE4-80AD-D88EA47BC525}">
      <text>
        <r>
          <rPr>
            <sz val="9"/>
            <color indexed="81"/>
            <rFont val="Tahoma"/>
            <family val="2"/>
          </rPr>
          <t xml:space="preserve">Reconocimiento económico a servidores públicos que desempeñen cargos altamente calificados cuyas funciones demanden la aplicación de conocimientos técnicos o científicos.
</t>
        </r>
      </text>
    </comment>
    <comment ref="H11" authorId="2" shapeId="0" xr:uid="{7BDAA284-173B-4DDE-A6ED-79826CDA0C79}">
      <text>
        <r>
          <rPr>
            <sz val="9"/>
            <color indexed="81"/>
            <rFont val="Tahoma"/>
            <family val="2"/>
          </rPr>
          <t xml:space="preserve">Corresponde al pago habitual y periódico de una suma de dinero, fijada por Decreto Nacional,  destinada a la provisión de alimento de los empleados públicos, y  de los trabajadores oficiales de determinados niveles salariales .
</t>
        </r>
      </text>
    </comment>
    <comment ref="I11" authorId="2" shapeId="0" xr:uid="{E85BC651-126F-4D44-B8E2-0041733105BD}">
      <text>
        <r>
          <rPr>
            <sz val="9"/>
            <color indexed="81"/>
            <rFont val="Tahoma"/>
            <family val="2"/>
          </rPr>
          <t xml:space="preserve">Comprende el pago que se les hace a los servidores públicos que devenguen un sueldo mensual básico de hasta dos (2) veces el salario mínimo legal vigente 
</t>
        </r>
      </text>
    </comment>
    <comment ref="J11" authorId="2" shapeId="0" xr:uid="{5E063E78-4E21-4020-91E1-D59CC200A9EA}">
      <text>
        <r>
          <rPr>
            <sz val="9"/>
            <color indexed="81"/>
            <rFont val="Tahoma"/>
            <family val="2"/>
          </rPr>
          <t xml:space="preserve">Corresponde al pago equivalente a 15 días de remuneración que se le reconoce al servidor público por cada año laborado, o proporcionalmente si el funcionario laboró como mínimo por seis meses en la entidad.
</t>
        </r>
      </text>
    </comment>
    <comment ref="K11" authorId="2" shapeId="0" xr:uid="{73A2A188-957B-4683-8ED0-1AF918EB891A}">
      <text>
        <r>
          <rPr>
            <sz val="9"/>
            <color indexed="81"/>
            <rFont val="Tahoma"/>
            <family val="2"/>
          </rPr>
          <t xml:space="preserve">Reconocimiento que se hace al empleado cada vez que cumpla un año continúo de labor en una misma entidad y que se paga en un plazo de veinte días después del cumplimiento de los requisitos para recibir la bonificación.
</t>
        </r>
      </text>
    </comment>
    <comment ref="L11" authorId="2" shapeId="0" xr:uid="{CCD6F54B-5091-489E-8008-CAF2D2D08155}">
      <text>
        <r>
          <rPr>
            <sz val="9"/>
            <color indexed="81"/>
            <rFont val="Tahoma"/>
            <family val="2"/>
          </rPr>
          <t>Corresponde a la remuneración al trabajo suplementario o realizado en horas adicionales a la jornada ordinaria establecida</t>
        </r>
      </text>
    </comment>
    <comment ref="M11" authorId="2" shapeId="0" xr:uid="{CA40344A-FFCE-4348-938B-C3A9F5FC5C3F}">
      <text>
        <r>
          <rPr>
            <sz val="9"/>
            <color indexed="81"/>
            <rFont val="Tahoma"/>
            <family val="2"/>
          </rPr>
          <t>Reconocimiento que otorga la ley a los empleados públicos y los trabajadores oficiales por haber servido durante todo el año civil.</t>
        </r>
      </text>
    </comment>
    <comment ref="N11" authorId="2" shapeId="0" xr:uid="{9FF9EA4A-3647-4480-9C7A-7DF53054D04A}">
      <text>
        <r>
          <rPr>
            <sz val="9"/>
            <color indexed="81"/>
            <rFont val="Tahoma"/>
            <family val="2"/>
          </rPr>
          <t>Reconocimiento que otorga la ley a los empleados públicos y los trabajadores oficiales, con el fin de brindarles mayores recursos económicos para gozar del periodo de vacaciones</t>
        </r>
      </text>
    </comment>
    <comment ref="W11" authorId="2" shapeId="0" xr:uid="{524D3BC6-F060-4946-9EAD-EADBCB3B6B16}">
      <text>
        <r>
          <rPr>
            <sz val="9"/>
            <color indexed="81"/>
            <rFont val="Tahoma"/>
            <family val="2"/>
          </rPr>
          <t>Reconocimiento en tiempo libre y en dinero al que tiene derecho todo empleado público o trabajador oficial por haberle servido a la administración pública durante un año.</t>
        </r>
      </text>
    </comment>
    <comment ref="X11" authorId="2" shapeId="0" xr:uid="{864F6153-3435-4C91-A41D-A5525CD862D7}">
      <text>
        <r>
          <rPr>
            <sz val="9"/>
            <color indexed="81"/>
            <rFont val="Tahoma"/>
            <family val="2"/>
          </rPr>
          <t>Corresponde a la compensación en dinero a la que tiene derecho el empleado público o trabajador oficial por vacaciones causadas, pero no disfrutadas.</t>
        </r>
      </text>
    </comment>
    <comment ref="Y11" authorId="2" shapeId="0" xr:uid="{804EAF58-53DD-4DCB-AA55-2CF2AC439840}">
      <text>
        <r>
          <rPr>
            <sz val="9"/>
            <color indexed="81"/>
            <rFont val="Tahoma"/>
            <family val="2"/>
          </rPr>
          <t>Corresponde al pago que se les hace a los empleados públicos por cada período de vacaciones.</t>
        </r>
      </text>
    </comment>
    <comment ref="D12" authorId="2" shapeId="0" xr:uid="{8F9FFECC-0E17-46B1-A851-8E11F543A0B4}">
      <text>
        <r>
          <rPr>
            <sz val="9"/>
            <color indexed="81"/>
            <rFont val="Tahoma"/>
            <family val="2"/>
          </rPr>
          <t xml:space="preserve">El sueldo básico mensual debe tener en cuenta el número de cargos por cada grado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Rosa Angelica Blanco Pinzon</author>
    <author>saul</author>
  </authors>
  <commentList>
    <comment ref="B5" authorId="0" shapeId="0" xr:uid="{E5E66A94-09BB-41E9-A1F7-52D686491C17}">
      <text>
        <r>
          <rPr>
            <sz val="9"/>
            <color indexed="81"/>
            <rFont val="Tahoma"/>
            <family val="2"/>
          </rPr>
          <t xml:space="preserve">Haga uso de la lista desplegable para seleccionar la sección respectiva.
En caso de que la unidad ejecutora sea nueva y no aparezca en la lista, por favor enviar un correo a </t>
        </r>
        <r>
          <rPr>
            <u/>
            <sz val="9"/>
            <color indexed="81"/>
            <rFont val="Tahoma"/>
            <family val="2"/>
          </rPr>
          <t>proyecto_presupuesto@minhacienda.gov.co</t>
        </r>
        <r>
          <rPr>
            <sz val="9"/>
            <color indexed="81"/>
            <rFont val="Tahoma"/>
            <family val="2"/>
          </rPr>
          <t xml:space="preserve"> dando a conocer el caso específico para remitir un nuevo formulario. </t>
        </r>
      </text>
    </comment>
    <comment ref="B6" authorId="1" shapeId="0" xr:uid="{FF1AC9A9-3D86-4FF4-BB5E-CAE6E27BA33E}">
      <text>
        <r>
          <rPr>
            <sz val="9"/>
            <color indexed="81"/>
            <rFont val="Tahoma"/>
            <family val="2"/>
          </rPr>
          <t>El nombre de la unidad ejecutora se desplegará automáticamente después de seleccionar la sección.</t>
        </r>
      </text>
    </comment>
  </commentList>
</comments>
</file>

<file path=xl/sharedStrings.xml><?xml version="1.0" encoding="utf-8"?>
<sst xmlns="http://schemas.openxmlformats.org/spreadsheetml/2006/main" count="4073" uniqueCount="1944">
  <si>
    <t xml:space="preserve">MINISTERIO DE HACIENDA Y CRÉDITO PÚBLICO </t>
  </si>
  <si>
    <t xml:space="preserve">Ingresos corrientes </t>
  </si>
  <si>
    <t>Ingresos no tributarios</t>
  </si>
  <si>
    <t>Contribuciones</t>
  </si>
  <si>
    <t>Venta de bienes y servicios</t>
  </si>
  <si>
    <t>Ventas incidentales de establecimiento no de mercado</t>
  </si>
  <si>
    <t>Transferencias corrientes</t>
  </si>
  <si>
    <t xml:space="preserve">Recursos de capital </t>
  </si>
  <si>
    <t xml:space="preserve">Disposición de activos financieros </t>
  </si>
  <si>
    <t>Excedentes financieros</t>
  </si>
  <si>
    <t>Rendimientos financieros</t>
  </si>
  <si>
    <t>Recursos de crédito externo</t>
  </si>
  <si>
    <t>Bancos comerciales</t>
  </si>
  <si>
    <t>Inversionistas</t>
  </si>
  <si>
    <t>Entidades de fomento</t>
  </si>
  <si>
    <t>Gobiernos</t>
  </si>
  <si>
    <t>Organismos multilaterales</t>
  </si>
  <si>
    <t>Proveedores</t>
  </si>
  <si>
    <t>Otras instituciones financieras</t>
  </si>
  <si>
    <t>Recursos de crédito interno</t>
  </si>
  <si>
    <t xml:space="preserve">Operaciones  financieras ordinarias </t>
  </si>
  <si>
    <t>Transferencias de capital</t>
  </si>
  <si>
    <t>Donaciones</t>
  </si>
  <si>
    <t>Indemnizaciones relacionadas con seguros no de vida</t>
  </si>
  <si>
    <t>Reembolso fondo de contingencias</t>
  </si>
  <si>
    <t>Dividendos y utilidades por otras inversiones de capital</t>
  </si>
  <si>
    <t>Recursos del balance</t>
  </si>
  <si>
    <t>Reintegros y otros recursos no apropiados</t>
  </si>
  <si>
    <t>2</t>
  </si>
  <si>
    <t>Nivel</t>
  </si>
  <si>
    <t>Concepto</t>
  </si>
  <si>
    <t>Ingresos estimados (t)
1</t>
  </si>
  <si>
    <t>Ingresos estimados (t+1)
2</t>
  </si>
  <si>
    <t>SECCIÓN</t>
  </si>
  <si>
    <t>TIPO DE INGRESO REGISTRADO</t>
  </si>
  <si>
    <t>Aportes de la Nación</t>
  </si>
  <si>
    <t>Inversión</t>
  </si>
  <si>
    <t>RESUMEN PRESUPUESTO DE INGRESOS</t>
  </si>
  <si>
    <t>Ingresos Corrientes</t>
  </si>
  <si>
    <t>Recursos de Capital</t>
  </si>
  <si>
    <t>MINISTERIO DE HACIENDA Y CRÉDITO PÚBLICO</t>
  </si>
  <si>
    <t xml:space="preserve">CÁLCULO DE LOS INGRESOS CORRIENTES POR PRODUCTO - VIGENCIA </t>
  </si>
  <si>
    <t>Producto</t>
  </si>
  <si>
    <t>Vigencia anterior (t-1)</t>
  </si>
  <si>
    <t>Vigencia en curso (t)</t>
  </si>
  <si>
    <t>Próxima Vigencia (t+1)</t>
  </si>
  <si>
    <t>Unidad de</t>
  </si>
  <si>
    <t>Cantidades</t>
  </si>
  <si>
    <t>Precio</t>
  </si>
  <si>
    <t>Ingreso Año</t>
  </si>
  <si>
    <t>Precio Promedio Unidad</t>
  </si>
  <si>
    <t>Ingreso</t>
  </si>
  <si>
    <t>medida</t>
  </si>
  <si>
    <t>Año</t>
  </si>
  <si>
    <t>Promedio</t>
  </si>
  <si>
    <t>Factor de</t>
  </si>
  <si>
    <t>Cantidad</t>
  </si>
  <si>
    <t>(t+1)</t>
  </si>
  <si>
    <t>Unidad</t>
  </si>
  <si>
    <t>Incremento</t>
  </si>
  <si>
    <t>Base Cero</t>
  </si>
  <si>
    <t>Subtotal producto 1</t>
  </si>
  <si>
    <t>Subtotal producto 2</t>
  </si>
  <si>
    <t>Subtotal producto 3</t>
  </si>
  <si>
    <t>Agricultura, silvicultura y productos de la pesca</t>
  </si>
  <si>
    <t>Minerales; electricidad, gas y agua</t>
  </si>
  <si>
    <t>Productos alimenticios, bebidas y tabaco; textiles, prendas de vestir y productos de cuero</t>
  </si>
  <si>
    <t>Otros bienes transportables, (excepto productos metálicos, maquinaria y equipo)</t>
  </si>
  <si>
    <t>Productos metálicos, maquinaria y equipo</t>
  </si>
  <si>
    <t>Construcción y servicios de la construcción</t>
  </si>
  <si>
    <t>Servicios de venta y de distribución; alojamiento; servicios de suministro de comidas y bebidas; servicios de transporte; y servicios de distribución de electricidad, gas y agua</t>
  </si>
  <si>
    <t>Servicios financieros y servicios conexos, servicios inmobiliarios y servicios de leasing</t>
  </si>
  <si>
    <t>Servicios prestados a las empresas y servicios de producción</t>
  </si>
  <si>
    <t>Servicios para la comunidad, sociales y personales</t>
  </si>
  <si>
    <t>Dirección General del Presupuesto Público Nacional</t>
  </si>
  <si>
    <t>Proyectado vigencia en curso (t)</t>
  </si>
  <si>
    <t>Gastos programados (t+1)</t>
  </si>
  <si>
    <t>Vigencias Futuras aprobadas</t>
  </si>
  <si>
    <t>Total</t>
  </si>
  <si>
    <t>3= 1+2</t>
  </si>
  <si>
    <t>6= 4+5</t>
  </si>
  <si>
    <t>9= 7+8</t>
  </si>
  <si>
    <t>Recursos Propios</t>
  </si>
  <si>
    <t>Aportes de la nación</t>
  </si>
  <si>
    <t>Adquisición de activos no financieros</t>
  </si>
  <si>
    <t>Sentencias y conciliaciones</t>
  </si>
  <si>
    <t>Cuota de fiscalización y auditaje</t>
  </si>
  <si>
    <t xml:space="preserve">Entidades financieras </t>
  </si>
  <si>
    <t>Total Presupuesto de Gastos</t>
  </si>
  <si>
    <t>Recursos Disponibles Para Inversión</t>
  </si>
  <si>
    <t>Resumen Presupuesto de Gastos</t>
  </si>
  <si>
    <t>Gastos de Funcionamiento</t>
  </si>
  <si>
    <t>servicio a la Deuda</t>
  </si>
  <si>
    <t>ANTEPROYECTO DE PRESUPUESTO DE GASTOS  - VIGENCIA</t>
  </si>
  <si>
    <t>6=5X4</t>
  </si>
  <si>
    <t>9=7X8</t>
  </si>
  <si>
    <t>11=7X10</t>
  </si>
  <si>
    <t>13=8X12</t>
  </si>
  <si>
    <t>14=11X13</t>
  </si>
  <si>
    <t>15=8X11</t>
  </si>
  <si>
    <t>Derechos económicos por uso de recursos naturales</t>
  </si>
  <si>
    <t>Adquisiciones diferentes de activos</t>
  </si>
  <si>
    <t xml:space="preserve">Disposición de activos </t>
  </si>
  <si>
    <t xml:space="preserve">Disposición de activos no financieros </t>
  </si>
  <si>
    <t>Recuperación de cartera - Préstamos</t>
  </si>
  <si>
    <t xml:space="preserve">SECCIÓN </t>
  </si>
  <si>
    <t xml:space="preserve">UNIDAD EJECUTORA </t>
  </si>
  <si>
    <t>CAJA DE RETIRO DE LAS FUERZAS MILITARES</t>
  </si>
  <si>
    <t>CLUB MILITAR DE OFICIALES</t>
  </si>
  <si>
    <t>SUPERINTENDENCIA DE VIGILANCIA Y SEGURIDAD PRIVADA</t>
  </si>
  <si>
    <t>HOSPITAL MILITAR</t>
  </si>
  <si>
    <t>AUTORIDAD NACIONAL DE ACUICULTURA Y PESCA - AUNAP</t>
  </si>
  <si>
    <t>AGENCIA NACIONAL DE TIERRAS - ANT</t>
  </si>
  <si>
    <t>AGENCIA DE DESARROLLO RURAL - ADR</t>
  </si>
  <si>
    <t>INSTITUTO NACIONAL DE VIGILANCIA DE MEDICAMENTOS Y ALIMENTOS - INVIMA</t>
  </si>
  <si>
    <t>SERVICIO GEOLÓGICO COLOMBIANO</t>
  </si>
  <si>
    <t>AGENCIA NACIONAL DE INFRAESTRUCTURA</t>
  </si>
  <si>
    <t>INSTITUTO CARO Y CUERVO</t>
  </si>
  <si>
    <t>SUPERINTENDENCIA DE SOCIEDADES</t>
  </si>
  <si>
    <t>SUPERINTENDENCIA DE INDUSTRIA Y COMERCIO</t>
  </si>
  <si>
    <t>UNIDAD ADMINISTRATIVA ESPECIAL JUNTA CENTRAL CONTADORES</t>
  </si>
  <si>
    <t>CENTRO DE MEMORIA HISTÓRICA</t>
  </si>
  <si>
    <t>Clasificación</t>
  </si>
  <si>
    <t>Ord</t>
  </si>
  <si>
    <t>UNIDAD EJECUTORA</t>
  </si>
  <si>
    <t>Observaciones</t>
  </si>
  <si>
    <t>Cta</t>
  </si>
  <si>
    <t>Subcta</t>
  </si>
  <si>
    <t>Obj gasto</t>
  </si>
  <si>
    <t>ANTEPROYECTO DE PRESUPUESTO DE INGRESO - VIGENCIA</t>
  </si>
  <si>
    <t>ESTABLECIMIENTOS PÚBLICOS</t>
  </si>
  <si>
    <t>ESAP</t>
  </si>
  <si>
    <t>SENA</t>
  </si>
  <si>
    <t>ICBF</t>
  </si>
  <si>
    <t>SUPERINTENDENCIA FINANCIERA DE COLOMBIA</t>
  </si>
  <si>
    <t>010101</t>
  </si>
  <si>
    <t>010102</t>
  </si>
  <si>
    <t>020101</t>
  </si>
  <si>
    <t>020900</t>
  </si>
  <si>
    <t>021100</t>
  </si>
  <si>
    <t>021200</t>
  </si>
  <si>
    <t>030101</t>
  </si>
  <si>
    <t>030300</t>
  </si>
  <si>
    <t>032400</t>
  </si>
  <si>
    <t>040101</t>
  </si>
  <si>
    <t>040200</t>
  </si>
  <si>
    <t>040300</t>
  </si>
  <si>
    <t>050101</t>
  </si>
  <si>
    <t>050300</t>
  </si>
  <si>
    <t>110101</t>
  </si>
  <si>
    <t>110200</t>
  </si>
  <si>
    <t>110400</t>
  </si>
  <si>
    <t>120101</t>
  </si>
  <si>
    <t>120400</t>
  </si>
  <si>
    <t>120800</t>
  </si>
  <si>
    <t>121000</t>
  </si>
  <si>
    <t>121100</t>
  </si>
  <si>
    <t>130101</t>
  </si>
  <si>
    <t>130117</t>
  </si>
  <si>
    <t>130118</t>
  </si>
  <si>
    <t>130800</t>
  </si>
  <si>
    <t>130900</t>
  </si>
  <si>
    <t>131000</t>
  </si>
  <si>
    <t>131200</t>
  </si>
  <si>
    <t>131300</t>
  </si>
  <si>
    <t>131401</t>
  </si>
  <si>
    <t>131500</t>
  </si>
  <si>
    <t>150101</t>
  </si>
  <si>
    <t>150102</t>
  </si>
  <si>
    <t>150103</t>
  </si>
  <si>
    <t>150104</t>
  </si>
  <si>
    <t>150105</t>
  </si>
  <si>
    <t>150111</t>
  </si>
  <si>
    <t>150112</t>
  </si>
  <si>
    <t>150300</t>
  </si>
  <si>
    <t>150700</t>
  </si>
  <si>
    <t>150800</t>
  </si>
  <si>
    <t>151000</t>
  </si>
  <si>
    <t>151100</t>
  </si>
  <si>
    <t>151201</t>
  </si>
  <si>
    <t>151600</t>
  </si>
  <si>
    <t>151900</t>
  </si>
  <si>
    <t>152000</t>
  </si>
  <si>
    <t>160101</t>
  </si>
  <si>
    <t>160102</t>
  </si>
  <si>
    <t>170101</t>
  </si>
  <si>
    <t>170106</t>
  </si>
  <si>
    <t>170200</t>
  </si>
  <si>
    <t>171500</t>
  </si>
  <si>
    <t>171600</t>
  </si>
  <si>
    <t>171700</t>
  </si>
  <si>
    <t>171800</t>
  </si>
  <si>
    <t>190101</t>
  </si>
  <si>
    <t>190106</t>
  </si>
  <si>
    <t>190300</t>
  </si>
  <si>
    <t>191000</t>
  </si>
  <si>
    <t>191200</t>
  </si>
  <si>
    <t>191301</t>
  </si>
  <si>
    <t>191302</t>
  </si>
  <si>
    <t>191401</t>
  </si>
  <si>
    <t>191402</t>
  </si>
  <si>
    <t>210101</t>
  </si>
  <si>
    <t>210113</t>
  </si>
  <si>
    <t>210300</t>
  </si>
  <si>
    <t>210900</t>
  </si>
  <si>
    <t>211000</t>
  </si>
  <si>
    <t>211100</t>
  </si>
  <si>
    <t>211200</t>
  </si>
  <si>
    <t>220101</t>
  </si>
  <si>
    <t>220900</t>
  </si>
  <si>
    <t>221000</t>
  </si>
  <si>
    <t>223400</t>
  </si>
  <si>
    <t>223800</t>
  </si>
  <si>
    <t>223900</t>
  </si>
  <si>
    <t>224100</t>
  </si>
  <si>
    <t>224200</t>
  </si>
  <si>
    <t>230101</t>
  </si>
  <si>
    <t>230600</t>
  </si>
  <si>
    <t>230900</t>
  </si>
  <si>
    <t>240101</t>
  </si>
  <si>
    <t>240200</t>
  </si>
  <si>
    <t>241200</t>
  </si>
  <si>
    <t>241300</t>
  </si>
  <si>
    <t>250101</t>
  </si>
  <si>
    <t>250105</t>
  </si>
  <si>
    <t>250200</t>
  </si>
  <si>
    <t>260101</t>
  </si>
  <si>
    <t>260200</t>
  </si>
  <si>
    <t>270102</t>
  </si>
  <si>
    <t>270103</t>
  </si>
  <si>
    <t>270104</t>
  </si>
  <si>
    <t>270105</t>
  </si>
  <si>
    <t>270108</t>
  </si>
  <si>
    <t>280101</t>
  </si>
  <si>
    <t>280102</t>
  </si>
  <si>
    <t>280200</t>
  </si>
  <si>
    <t>280300</t>
  </si>
  <si>
    <t>290101</t>
  </si>
  <si>
    <t>290200</t>
  </si>
  <si>
    <t>320101</t>
  </si>
  <si>
    <t>320102</t>
  </si>
  <si>
    <t>320104</t>
  </si>
  <si>
    <t>320200</t>
  </si>
  <si>
    <t>320401</t>
  </si>
  <si>
    <t>320800</t>
  </si>
  <si>
    <t>320900</t>
  </si>
  <si>
    <t>321000</t>
  </si>
  <si>
    <t>321100</t>
  </si>
  <si>
    <t>321200</t>
  </si>
  <si>
    <t>321400</t>
  </si>
  <si>
    <t>321500</t>
  </si>
  <si>
    <t>321600</t>
  </si>
  <si>
    <t>321700</t>
  </si>
  <si>
    <t>321800</t>
  </si>
  <si>
    <t>321900</t>
  </si>
  <si>
    <t>322100</t>
  </si>
  <si>
    <t>322200</t>
  </si>
  <si>
    <t>322300</t>
  </si>
  <si>
    <t>322400</t>
  </si>
  <si>
    <t>322600</t>
  </si>
  <si>
    <t>322700</t>
  </si>
  <si>
    <t>322800</t>
  </si>
  <si>
    <t>322900</t>
  </si>
  <si>
    <t>323000</t>
  </si>
  <si>
    <t>323100</t>
  </si>
  <si>
    <t>323200</t>
  </si>
  <si>
    <t>323300</t>
  </si>
  <si>
    <t>323400</t>
  </si>
  <si>
    <t>323500</t>
  </si>
  <si>
    <t>323600</t>
  </si>
  <si>
    <t>323700</t>
  </si>
  <si>
    <t>323800</t>
  </si>
  <si>
    <t>323900</t>
  </si>
  <si>
    <t>330101</t>
  </si>
  <si>
    <t>330400</t>
  </si>
  <si>
    <t>330500</t>
  </si>
  <si>
    <t>330700</t>
  </si>
  <si>
    <t>340101</t>
  </si>
  <si>
    <t>350101</t>
  </si>
  <si>
    <t>350102</t>
  </si>
  <si>
    <t>350200</t>
  </si>
  <si>
    <t>350300</t>
  </si>
  <si>
    <t>350400</t>
  </si>
  <si>
    <t>350500</t>
  </si>
  <si>
    <t>360101</t>
  </si>
  <si>
    <t>360107</t>
  </si>
  <si>
    <t>360200</t>
  </si>
  <si>
    <t>361200</t>
  </si>
  <si>
    <t>361300</t>
  </si>
  <si>
    <t>370101</t>
  </si>
  <si>
    <t>370300</t>
  </si>
  <si>
    <t>370400</t>
  </si>
  <si>
    <t>370800</t>
  </si>
  <si>
    <t>370900</t>
  </si>
  <si>
    <t>380100</t>
  </si>
  <si>
    <t>400101</t>
  </si>
  <si>
    <t>400102</t>
  </si>
  <si>
    <t>400200</t>
  </si>
  <si>
    <t>410101</t>
  </si>
  <si>
    <t>410400</t>
  </si>
  <si>
    <t>410500</t>
  </si>
  <si>
    <t>410600</t>
  </si>
  <si>
    <t>420101</t>
  </si>
  <si>
    <t>430101</t>
  </si>
  <si>
    <t>321300</t>
  </si>
  <si>
    <t>241400</t>
  </si>
  <si>
    <t>241500</t>
  </si>
  <si>
    <t>241600</t>
  </si>
  <si>
    <t>021300</t>
  </si>
  <si>
    <t>150113</t>
  </si>
  <si>
    <t>241700</t>
  </si>
  <si>
    <t>Contribución - Superintendencia de Sociedades</t>
  </si>
  <si>
    <t>CÓD</t>
  </si>
  <si>
    <t>FONDO EMPRENDER</t>
  </si>
  <si>
    <t>FONDO NOTARIAS DECRETO 1672 DE 1997</t>
  </si>
  <si>
    <t>FONDOS INPEC</t>
  </si>
  <si>
    <t>CONTRIBUCIÓN ENTIDADES VIGILADAS SUPERINTENDENCIA SUBSIDIO FAMILIAR</t>
  </si>
  <si>
    <t>FONDO DE DEFENSA NACIONAL</t>
  </si>
  <si>
    <t>FONDO ESTUPEFACIENTES - MINSALUD</t>
  </si>
  <si>
    <t>FONDOS INTERNOS MINISTERIO DEFENSA</t>
  </si>
  <si>
    <t>FONDO ROTATORIO DE MINAS Y ENERGÍA</t>
  </si>
  <si>
    <t>FONDO DE SOLIDARIDAD PENSIONAL</t>
  </si>
  <si>
    <t>INSTITUTO DE ESTUDIOS DEL MINISTERIO PUBLICO</t>
  </si>
  <si>
    <t>FONDO SALUD FUERZAS MILITARES</t>
  </si>
  <si>
    <t>PENSIONES EPSA-CVC</t>
  </si>
  <si>
    <t>FONDO SEGURIDAD Y CONVIVENCIA CIUDADANA</t>
  </si>
  <si>
    <t>UNIDAD ADMINISTRATIVA ESPECIAL DE COMERCIO EXTERIOR</t>
  </si>
  <si>
    <t>FONDO PARA DEFENSA DE DERECHOS E INTERESES COLECTIVOS</t>
  </si>
  <si>
    <t>FONDO CONSERVACIÓN DE MUSEOS Y TEATROS</t>
  </si>
  <si>
    <t>FONDO FONPET - MAGISTERIO</t>
  </si>
  <si>
    <t>FONDO ESPECIAL CUOTA DE FOMENTO DE GAS NATURAL</t>
  </si>
  <si>
    <t>FONDO ESPECIAL IMPUESTO SOBRE LA RENTA PARA LA EQUIDAD - CREE</t>
  </si>
  <si>
    <t>FONDO NACIONAL DE BOMBEROS DE COLOMBIA</t>
  </si>
  <si>
    <t>FONDO ESPECIAL DE PENSIONES TELECOM, INRAVISIÓN Y TELEASOCIADAS</t>
  </si>
  <si>
    <t>FONDO NACIONAL DE LAS UNIVERSIDADES ESTATALES DE COLOMBIA</t>
  </si>
  <si>
    <t>FONDO DE ENERGÍAS NO CONVENCIONALES Y GESTIÓN EFICIENTE DE LA ENERGÍA</t>
  </si>
  <si>
    <t>UNIDAD ADMINISTRATIVA ESPECIAL DE GESTIÓN DE RESTITUCIÓN DE TIERRAS DESPOJADAS</t>
  </si>
  <si>
    <t>Formulario 2. Anteproyecto Presupuesto de Gastos</t>
  </si>
  <si>
    <t>Base legal/Justificación</t>
  </si>
  <si>
    <t>AGENCIA NACIONAL INMOBILIARIA VIRGILIO BARCO VARGAS</t>
  </si>
  <si>
    <t>FONDO ROTATORIO DEL DANE</t>
  </si>
  <si>
    <t>FONDO ROTATORIO DEL MINISTERIO DE RELACIONES EXTERIORES</t>
  </si>
  <si>
    <t>MINISTERIO DE JUSTICIA Y DEL DERECHO - GESTIÓN GENERAL</t>
  </si>
  <si>
    <t>SUPERINTENDENCIA DE NOTARIADO Y REGISTRO</t>
  </si>
  <si>
    <t>INSTITUTO NACIONAL PENITENCIARIO Y CARCELARIO - INPEC</t>
  </si>
  <si>
    <t>UNIDAD DE SERVICIOS PENITENCIARIOS Y CARCELARIOS - USPEC</t>
  </si>
  <si>
    <t>MINISTERIO DE DEFENSA NACIONAL - SALUD</t>
  </si>
  <si>
    <t>DEFENSA CIVIL COLOMBIANA, GUILLERMO LEÓN VALENCIA</t>
  </si>
  <si>
    <t>INSTITUTO COLOMBIANO AGROPECUARIO (ICA)</t>
  </si>
  <si>
    <t>INSTITUTO NACIONAL DE SALUD (INS)</t>
  </si>
  <si>
    <t>SUPERINTENDENCIA NACIONAL DE SALUD</t>
  </si>
  <si>
    <t xml:space="preserve">FONDO PASIVO SOCIAL DE FERROCARRILES NACIONALES DE COLOMBIA - SALUD </t>
  </si>
  <si>
    <t>AGENCIA NACIONAL DE HIDROCARBUROS - ANH</t>
  </si>
  <si>
    <t>AGENCIA NACIONAL DE MINERÍA - ANM</t>
  </si>
  <si>
    <t>INSTITUTO NACIONAL PARA SORDOS (INSOR)</t>
  </si>
  <si>
    <t>INSTITUTO NACIONAL PARA CIEGOS (INCI)</t>
  </si>
  <si>
    <t>AGENCIA NACIONAL DEL ESPECTRO - ANE</t>
  </si>
  <si>
    <t>AGENCIA NACIONAL DE SEGURIDAD VIAL</t>
  </si>
  <si>
    <t>SUPERINTENDENCIA DE PUERTOS Y TRANSPORTE</t>
  </si>
  <si>
    <t>INSTITUTO NACIONAL DE MEDICINA LEGAL Y CIENCIAS FORENSES</t>
  </si>
  <si>
    <t>PARQUES NACIONALES NATURALES DE COLOMBIA</t>
  </si>
  <si>
    <t>AUTORIDAD NACIONAL DE LICENCIAS AMBIENTALES ANLA</t>
  </si>
  <si>
    <t>INSTITUTO NACIONAL DE METROLOGÍA - INM</t>
  </si>
  <si>
    <t>UNIDAD ADMINISTRATIVA ESPECIAL DE ORGANIZACIONES SOLIDARIAS</t>
  </si>
  <si>
    <t>MINISTERIO DEL INTERIOR - GESTIÓN GENERAL</t>
  </si>
  <si>
    <t>MINISTERIO DE VIVIENDA, CIUDAD Y TERRITORIO - GESTIÓN GENERAL</t>
  </si>
  <si>
    <t>FONDO NACIONAL DE VIVIENDA - FONVIVIENDA</t>
  </si>
  <si>
    <t>DEPARTAMENTO ADMINISTRATIVO PARA LA PROSPERIDAD SOCIAL - GESTIÓN GENERAL</t>
  </si>
  <si>
    <t>DEPARTAMENTO ADMINISTRATIVO DIRECCIÓN NACIONAL DE INTELIGENCIA - GESTIÓN GENERAL</t>
  </si>
  <si>
    <t xml:space="preserve">CÓD </t>
  </si>
  <si>
    <t>Impuesto social a las armas y municiones</t>
  </si>
  <si>
    <t>Sobretasa al ACPM</t>
  </si>
  <si>
    <t xml:space="preserve">Contribuciones sociales </t>
  </si>
  <si>
    <t>Contribuciones asignaciones de retiro militares y policía</t>
  </si>
  <si>
    <t>Multas, sanciones e intereses de mora</t>
  </si>
  <si>
    <t>CONTRIBUCIONES DIVERSAS - FE</t>
  </si>
  <si>
    <t>CONTRIBUCIONES DIVERSAS - ESTAPÚBLICO</t>
  </si>
  <si>
    <t>Contribución - Comisión de Regulación de Comunicaciones (CRC)</t>
  </si>
  <si>
    <t>Contribución - Comisión de Regulación de Energía y Gas (CREG)</t>
  </si>
  <si>
    <t>Contribución - Comisión de Regulación de Agua Potable y Saneamiento Básico (CRA)</t>
  </si>
  <si>
    <t>01</t>
  </si>
  <si>
    <t>02</t>
  </si>
  <si>
    <t>03</t>
  </si>
  <si>
    <t>Contribución - Superintendencia de Vigilancia y Seguridad Privada</t>
  </si>
  <si>
    <t>04</t>
  </si>
  <si>
    <t>05</t>
  </si>
  <si>
    <t>06</t>
  </si>
  <si>
    <t>Contribución - Superintendencia del Subsidio Familiar</t>
  </si>
  <si>
    <t>07</t>
  </si>
  <si>
    <t>Contribución de vigilancia - Superintendencia de Industria y Comercio</t>
  </si>
  <si>
    <t>Contribución de seguimiento - Superintendencia de Industria y Comercio</t>
  </si>
  <si>
    <t>Contribución - Superintendencia Financiera de Colombia</t>
  </si>
  <si>
    <t>08</t>
  </si>
  <si>
    <t>09</t>
  </si>
  <si>
    <t>10</t>
  </si>
  <si>
    <t>Contribución - Superintendencia de Servicios Públicos Domiciliarios</t>
  </si>
  <si>
    <t>11</t>
  </si>
  <si>
    <t>Contribución - Fondo de Compensación Ambiental</t>
  </si>
  <si>
    <t xml:space="preserve">Contribución - Fondo Apoyo Financiero Zonas No Interconectadas (FAZNI) </t>
  </si>
  <si>
    <t>Contribución - Fondo Apoyo Financiero para la Energización de las Zonas Rurales Interconectadas (FAER)</t>
  </si>
  <si>
    <t>Contribución - Fondo de Energías No Convencionales y Gestión Eficiente de la Energía (FENOGE)</t>
  </si>
  <si>
    <t>Contribución - Fondo Especial de Energía Social (FOES)</t>
  </si>
  <si>
    <t>Contribución - Fondo Especial Cuota de Fomento de Gas Natural</t>
  </si>
  <si>
    <t>Contribución - Fondo Especial para el programa de Normalización de Redes Eléctricas (Prone)</t>
  </si>
  <si>
    <t>Contribución - Fondo Emprender</t>
  </si>
  <si>
    <t>Contribución - Fondo Nacional de las Universidades Estatales de Colombia</t>
  </si>
  <si>
    <t>Cuota de compensación militar - Fondo de Defensa Nacional</t>
  </si>
  <si>
    <t>Aporte sobre pólizas de seguros - Fondo Nacional de Bomberos de Colombia</t>
  </si>
  <si>
    <t>Arancel judicial - Ley 1394 de 2010</t>
  </si>
  <si>
    <t>Arancel judicial CSJ - Ley 1653 de 2013</t>
  </si>
  <si>
    <t>Arancel judicial - Ley 1743 de 2014</t>
  </si>
  <si>
    <t>Contribución especial arbitral</t>
  </si>
  <si>
    <t>Contribución especial para laudos arbitrales de contenido económico</t>
  </si>
  <si>
    <t>Derecho económico por precios altos</t>
  </si>
  <si>
    <t>Derecho económico por participación en la producción</t>
  </si>
  <si>
    <t>Aporte afiliados al Sistema General de Pensiones - Subcuenta de Solidaridad</t>
  </si>
  <si>
    <t>Aporte afiliados al Sistema General de Pensiones - Subcuenta de Subsistencia</t>
  </si>
  <si>
    <t>Aportes diferenciales - Fondo de Solidaridad Pensional</t>
  </si>
  <si>
    <t>Aporte pensionados - Fondo de Solidaridad Pensional</t>
  </si>
  <si>
    <t>Contribución Nacional de Valorización</t>
  </si>
  <si>
    <t>Contribución cultural a la boletería de los espectáculos públicos</t>
  </si>
  <si>
    <t>Recursos por la explotación de juegos de suerte y azar – Fondo de Investigación en Salud</t>
  </si>
  <si>
    <t>Contribución - Fondo Industria de la Construcción (FIC)</t>
  </si>
  <si>
    <t>Contribución SOAT - Fondo Nacional de Seguridad Vial</t>
  </si>
  <si>
    <t>Contribución - Fondo de Seguridad y Convivencia</t>
  </si>
  <si>
    <t>Contribución Industria Militar – ICFE</t>
  </si>
  <si>
    <t>CONTRIBUCIONES ASOCIADAS A NÓMINA - EP</t>
  </si>
  <si>
    <t>CONTRIBUCIONES ASOCIADAS A NÓMINA -FE</t>
  </si>
  <si>
    <t>Escuelas industriales e institutos técnicos</t>
  </si>
  <si>
    <t>Aportes de cesantías</t>
  </si>
  <si>
    <t>CONTRIBUCIONES ESPECIALES -FE</t>
  </si>
  <si>
    <t>Aporte a la administración de justicia</t>
  </si>
  <si>
    <t>CONTRIBUCIONES SOCIALES- EP</t>
  </si>
  <si>
    <t>CONTRIBUCIONES SOCIALES -FE</t>
  </si>
  <si>
    <t>Salud</t>
  </si>
  <si>
    <t>Expedición de visas</t>
  </si>
  <si>
    <t>Expedición de pasaportes</t>
  </si>
  <si>
    <t>Apostilla o legalización</t>
  </si>
  <si>
    <t>Protocolización de escrituras públicas</t>
  </si>
  <si>
    <t>Expedición de certificaciones en el exterior</t>
  </si>
  <si>
    <t>Certificación sobre la existencia legal de sociedades</t>
  </si>
  <si>
    <t>Reconocimiento y autenticación de firmas ante cónsules colombianos</t>
  </si>
  <si>
    <t>Expedición de tarjetas de registro consular</t>
  </si>
  <si>
    <t>Trámite de nacionalidad colombiana por adopción</t>
  </si>
  <si>
    <t>Trámite de renuncia a la nacionalidad colombiana</t>
  </si>
  <si>
    <t>Expedición de certificados de antepasados de extranjeros nacionalizados como colombianos por adopción</t>
  </si>
  <si>
    <t>Expedición de certificados de no objeción a la permanencia en el exterior de estudiantes colombianos</t>
  </si>
  <si>
    <t>Tasa de inspección y vigilancia - Superintendencia Nacional de Salud</t>
  </si>
  <si>
    <t>Permiso para el uso del espectro radioeléctrico</t>
  </si>
  <si>
    <t>Derecho de ingreso áreas protegidas</t>
  </si>
  <si>
    <t>Expedición de tarjetas de identidad</t>
  </si>
  <si>
    <t>Expedición de certificaciones no sujetas a reserva legal</t>
  </si>
  <si>
    <t>Expedición de bases de datos sujeta a reserva legal</t>
  </si>
  <si>
    <t>Expedición de certificaciones excepcionales de nacionalidad</t>
  </si>
  <si>
    <t>Expedición de certificados de Registro Civil</t>
  </si>
  <si>
    <t>Impresión de publicaciones de la Organización Electoral</t>
  </si>
  <si>
    <t>Venta de licencias de software</t>
  </si>
  <si>
    <t>Expedición de cédula de extranjería</t>
  </si>
  <si>
    <t>Certificación de movimientos migratorios</t>
  </si>
  <si>
    <t>Permisos de ingreso y permanencia en el país</t>
  </si>
  <si>
    <t>Expedición de salvoconductos de permanencia y salida del país</t>
  </si>
  <si>
    <t>Expedición de registros sanitarios</t>
  </si>
  <si>
    <t>Renovación de la capacidad de laboratorios</t>
  </si>
  <si>
    <t>Realización de exámenes de laboratorio</t>
  </si>
  <si>
    <t>Expedición de certificados de registro sanitario</t>
  </si>
  <si>
    <t>12</t>
  </si>
  <si>
    <t>13</t>
  </si>
  <si>
    <t>14</t>
  </si>
  <si>
    <t>15</t>
  </si>
  <si>
    <t>16</t>
  </si>
  <si>
    <t>17</t>
  </si>
  <si>
    <t>18</t>
  </si>
  <si>
    <t>19</t>
  </si>
  <si>
    <t>20</t>
  </si>
  <si>
    <t>21</t>
  </si>
  <si>
    <t>22</t>
  </si>
  <si>
    <t>23</t>
  </si>
  <si>
    <t>24</t>
  </si>
  <si>
    <t>25</t>
  </si>
  <si>
    <t>26</t>
  </si>
  <si>
    <t>27</t>
  </si>
  <si>
    <t>28</t>
  </si>
  <si>
    <t>29</t>
  </si>
  <si>
    <t>30</t>
  </si>
  <si>
    <t>31</t>
  </si>
  <si>
    <t>IMPUESTOS INDIRECTOS -FE</t>
  </si>
  <si>
    <t>Impuesto de remate y adjudicaciones</t>
  </si>
  <si>
    <t>Sobretasa nacional a la gasolina</t>
  </si>
  <si>
    <t>DERECHOS ECONÓMICOS POR USO DE RECURSOS NATURALES- EP</t>
  </si>
  <si>
    <t>DERECHOS ECONÓMICOS POR USO DE RECURSOS NATURALES- FE</t>
  </si>
  <si>
    <t>Derecho económico por uso del subsuelo</t>
  </si>
  <si>
    <t>Concesiones mineras</t>
  </si>
  <si>
    <t>Contraprestaciones portuarias</t>
  </si>
  <si>
    <t>Concesiones parques naturales</t>
  </si>
  <si>
    <t>TRANSFERENCIAS CORRIENTES- EP</t>
  </si>
  <si>
    <t>TRANSFERENCIAS CORRIENTES- FE</t>
  </si>
  <si>
    <t>Prescripción de depósitos judiciales</t>
  </si>
  <si>
    <t>Transferencias de otras unidades de gobierno</t>
  </si>
  <si>
    <t>Recursos por bienes mostrencos y vocaciones hereditarias</t>
  </si>
  <si>
    <t>Recursos por procesos de extinción de dominio</t>
  </si>
  <si>
    <t>Compensación UPC – SSS</t>
  </si>
  <si>
    <t>Pensión</t>
  </si>
  <si>
    <t>Tasas y derechos administrativos</t>
  </si>
  <si>
    <t>Recursos de terceros en consignación</t>
  </si>
  <si>
    <t>FONDO CONTRA LA EXPLOTACIÓN SEXUAL DE MENORES</t>
  </si>
  <si>
    <t>Devolución IVA - Instituciones de Educación Superior</t>
  </si>
  <si>
    <t>Aportes Nación</t>
  </si>
  <si>
    <t>Otras unidades de gobierno</t>
  </si>
  <si>
    <t>Establecimientos Públicos</t>
  </si>
  <si>
    <t>Depósito en prenda</t>
  </si>
  <si>
    <t>CPC</t>
  </si>
  <si>
    <t>FONDO DE PRESTACIONES SOCIALES DEL MAGISTERIO</t>
  </si>
  <si>
    <t>CONTRIBUCIÓN ESPECTÁCULOS PÚBLICOS (ART. 7 LEY 1493 DE 2011)</t>
  </si>
  <si>
    <t>COD</t>
  </si>
  <si>
    <t>Expedición de cédulas de ciudadanía</t>
  </si>
  <si>
    <t>Expedición de información no sujeta a reserva legal</t>
  </si>
  <si>
    <t>Expedición de la tarjeta de movilidad fronteriza</t>
  </si>
  <si>
    <t>Inscripción al sistema de migración automática</t>
  </si>
  <si>
    <t>Verificación migratoria en el sistema PLATINUM</t>
  </si>
  <si>
    <t>32</t>
  </si>
  <si>
    <t>33</t>
  </si>
  <si>
    <t>34</t>
  </si>
  <si>
    <t>35</t>
  </si>
  <si>
    <t>36</t>
  </si>
  <si>
    <t>37</t>
  </si>
  <si>
    <t>38</t>
  </si>
  <si>
    <t>39</t>
  </si>
  <si>
    <t>40</t>
  </si>
  <si>
    <t>41</t>
  </si>
  <si>
    <t>42</t>
  </si>
  <si>
    <t>Peajes</t>
  </si>
  <si>
    <t>Permiso para transporte de carga</t>
  </si>
  <si>
    <t xml:space="preserve">Autorización para el uso de materiales radiactivos y nucleares </t>
  </si>
  <si>
    <t>Evaluación de licencias y trámites ambientales</t>
  </si>
  <si>
    <t>Seguimiento a licencias y trámites ambientales</t>
  </si>
  <si>
    <t xml:space="preserve">Expedición de tarjetas profesionales </t>
  </si>
  <si>
    <t xml:space="preserve">Derechos de registro </t>
  </si>
  <si>
    <t>Autorización para el manejo de sustancias químicas controladas</t>
  </si>
  <si>
    <t>43</t>
  </si>
  <si>
    <t>44</t>
  </si>
  <si>
    <t>45</t>
  </si>
  <si>
    <t>46</t>
  </si>
  <si>
    <t>47</t>
  </si>
  <si>
    <t>48</t>
  </si>
  <si>
    <t>49</t>
  </si>
  <si>
    <t>50</t>
  </si>
  <si>
    <t>51</t>
  </si>
  <si>
    <t>52</t>
  </si>
  <si>
    <t>53</t>
  </si>
  <si>
    <t>54</t>
  </si>
  <si>
    <t>Permiso por tenencia y porte de armas</t>
  </si>
  <si>
    <t>Capacitación en metrología</t>
  </si>
  <si>
    <t>Servicios de asistencia técnica en materia metrológica</t>
  </si>
  <si>
    <t>Calibración y medición metrológica</t>
  </si>
  <si>
    <t>Comercialización de materiales de referencia</t>
  </si>
  <si>
    <t>Comparación interlaboratorios</t>
  </si>
  <si>
    <t>Tasa para la sostenibilidad del RUNT</t>
  </si>
  <si>
    <t>Explotación de las concesiones de televisión</t>
  </si>
  <si>
    <t>Fiscalización y seguimiento a títulos mineros</t>
  </si>
  <si>
    <t>Derechos de aeródromo</t>
  </si>
  <si>
    <t>Tasas aeroportuarias</t>
  </si>
  <si>
    <t>TASAS Y DERECHOS ADMINISTRATIVOS - FE</t>
  </si>
  <si>
    <t>TASAS Y DERECHOS ADMINISTRATIVOS - EP</t>
  </si>
  <si>
    <t>Recursos de la entidad</t>
  </si>
  <si>
    <t>Intereses por préstamos</t>
  </si>
  <si>
    <t>Contribuciones asociadas a la nómina</t>
  </si>
  <si>
    <t xml:space="preserve">Contribuciones diversas </t>
  </si>
  <si>
    <t>TOTAL INGRESOS VIGENCIA</t>
  </si>
  <si>
    <t>Contribución - Fondo de Solidaridad para Subsidios y Redistribución de Ingresos</t>
  </si>
  <si>
    <t>FONDO DE PENSIONES FONDO ROTATORIO DE NOTARIADO Y REGISTRO</t>
  </si>
  <si>
    <t>Clasificación Central de Producto</t>
  </si>
  <si>
    <t>RECURSOS PROPIOS DEL ESTABLECIMIENTO PÚBLICO</t>
  </si>
  <si>
    <t>Ventas de establecimiento de mercado</t>
  </si>
  <si>
    <t>1.02. INGRESOS NO TRIBUTARIOS</t>
  </si>
  <si>
    <t>1.02.1. CONTRIBUCIONES</t>
  </si>
  <si>
    <t>1.02.1.01. Contribuciones sociales</t>
  </si>
  <si>
    <t>1.02.1.02. Contribuciones asociadas a la nómina</t>
  </si>
  <si>
    <t>1.02.1.04. Contribuciones diversas</t>
  </si>
  <si>
    <t>1.02.1.01.01. Salud</t>
  </si>
  <si>
    <t>1.02.1.01.02. Pensión</t>
  </si>
  <si>
    <t>1.02.1.01.03. Contribuciones asignaciones de retiro militares y policía</t>
  </si>
  <si>
    <t>1.02.1.02.01. ICBF</t>
  </si>
  <si>
    <t>1.02.1.02.02. SENA</t>
  </si>
  <si>
    <t>1.02.1.02.03. ESAP</t>
  </si>
  <si>
    <t>CÁLCULO POR INGRESOS CORRIENTES</t>
  </si>
  <si>
    <t>1.02.1.04.04. Contribución - Superintendencia de Sociedades</t>
  </si>
  <si>
    <t>1.02.1.04.05. Contribución - Superintendencia de Vigilancia y Seguridad Privada</t>
  </si>
  <si>
    <t>1.02.1.04.08. Contribución de vigilancia - Superintendencia de Industria y Comercio</t>
  </si>
  <si>
    <t>1.02.1.04.09. Contribución de seguimiento - Superintendencia de Industria y Comercio</t>
  </si>
  <si>
    <t>1.02.1.04.10. Contribución - Superintendencia Financiera de Colombia</t>
  </si>
  <si>
    <t>1.02.1.04.11. Contribución - Superintendencia de Servicios Públicos Domiciliarios</t>
  </si>
  <si>
    <t>1.02.1.04.23. Contribución pensionados militares y policía</t>
  </si>
  <si>
    <t>1.02.1.04.33. Derecho económico por precios altos</t>
  </si>
  <si>
    <t>1.02.1.04.34. Derecho económico por participación en la producción</t>
  </si>
  <si>
    <t>1.02.1.04.40. Contribución Nacional de Valorización</t>
  </si>
  <si>
    <t>1.02.1.04.45. Contribución Industria Militar - ICFE</t>
  </si>
  <si>
    <t>1.02.2. TASAS Y DERECHOS ADMINISTRATIVOS</t>
  </si>
  <si>
    <t>1.02.2.01. Expedición de visas</t>
  </si>
  <si>
    <t>1.02.2.02. Expedición de pasaportes</t>
  </si>
  <si>
    <t>1.02.2.03. Apostilla o legalización</t>
  </si>
  <si>
    <t>1.02.2.04. Protocolización de escrituras públicas</t>
  </si>
  <si>
    <t xml:space="preserve">1.02.2.05. Expedición de certificaciones en el exterior </t>
  </si>
  <si>
    <t>1.02.2.06. Certificación sobre la existencia legal de sociedades</t>
  </si>
  <si>
    <t>1.02.2.07. Reconocimiento y autenticación de firmas ante cónsules colombianos</t>
  </si>
  <si>
    <t>1.02.2.08. Expedición de tarjetas de registro consular</t>
  </si>
  <si>
    <t>1.02.2.09. Trámite de nacionalidad colombiana por adopción</t>
  </si>
  <si>
    <t>1.02.2.10. Trámite de renuncia a la nacionalidad colombiana</t>
  </si>
  <si>
    <t>1.02.2.11. Expedición de certificados de antepasados de extranjeros nacionalizados como colombianos por adopción</t>
  </si>
  <si>
    <t>1.02.2.12. Expedición de  certificados de no objeción a la permanencia en el exterior de estudiantes colombianos</t>
  </si>
  <si>
    <t>1.02.2.13. Expedición de cédulas de ciudadanía</t>
  </si>
  <si>
    <t>1.02.2.14. Expedición de tarjetas de identidad</t>
  </si>
  <si>
    <t>1.02.2.15. Expedición de certificaciones no sujetas a reserva legal</t>
  </si>
  <si>
    <t>1.02.2.16. Expedición de bases de datos sujeta a reserva legal</t>
  </si>
  <si>
    <t>1.02.2.17. Expedición de certificaciones excepcionales de nacionalidad</t>
  </si>
  <si>
    <t>1.02.2.18. Expedición de certificados de Registro Civil</t>
  </si>
  <si>
    <t>1.02.2.19. Impresión de publicaciones de la Organización Electoral</t>
  </si>
  <si>
    <t>1.02.2.20. Venta de licencias de software</t>
  </si>
  <si>
    <t>1.02.2.21. Expedición de cédulas de extranjería</t>
  </si>
  <si>
    <t>1.02.2.22. Certificación de movimientos migratorios</t>
  </si>
  <si>
    <t>1.02.2.23. Permisos de ingreso y permanencia en el país</t>
  </si>
  <si>
    <t>1.02.2.24. Expedición de salvoconductos de permanencia y salida del país</t>
  </si>
  <si>
    <t>1.02.2.25. Expedición de información no sujeta a reserva legal</t>
  </si>
  <si>
    <t>1.02.2.26. Expedición de la tarjeta de movilidad fronteriza</t>
  </si>
  <si>
    <t>1.02.2.27. Inscripción al sistema de migración automática</t>
  </si>
  <si>
    <t>1.02.2.28. Verificación migratoria en el sistema PLATINUM</t>
  </si>
  <si>
    <t>1.02.2.29. Expedición de registros sanitarios</t>
  </si>
  <si>
    <t>1.02.2.30. Renovación de la capacidad de laboratorios</t>
  </si>
  <si>
    <t>1.02.2.31. Realización de exámenes de laboratorio</t>
  </si>
  <si>
    <t>1.02.2.32. Expedición de certificados de registro sanitario</t>
  </si>
  <si>
    <t>1.02.2.33. Peajes</t>
  </si>
  <si>
    <t>1.02.2.34. Permiso para transporte de carga</t>
  </si>
  <si>
    <t>1.02.2.35. Autorización para el uso de materiales radiactivos y nucleares</t>
  </si>
  <si>
    <t>1.02.2.36. Evaluación de licencias y trámites ambientales</t>
  </si>
  <si>
    <t>1.02.2.37. Seguimiento a licencias y trámites ambientales</t>
  </si>
  <si>
    <t>1.02.2.38. Tasa de inspección y vigilancia – Superintendencia Nacional de Salud</t>
  </si>
  <si>
    <t>1.02.2.39. Expedición de tarjetas profesionales</t>
  </si>
  <si>
    <t>1.02.2.40. Derechos de registro</t>
  </si>
  <si>
    <t>1.02.2.42. Permiso para el uso del espectro radioeléctrico</t>
  </si>
  <si>
    <t>1.02.2.43. Permiso por tenencia y porte de armas</t>
  </si>
  <si>
    <t>1.02.2.44. Derecho de ingreso áreas protegidas</t>
  </si>
  <si>
    <t>1.02.2.45. Servicios de asistencia técnica en materia metrológica</t>
  </si>
  <si>
    <t>1.02.2.46. Capacitación en metrología</t>
  </si>
  <si>
    <t>1.02.2.47. Calibración y medición metrológica</t>
  </si>
  <si>
    <t>1.02.2.48. Comparación interlaboratorios</t>
  </si>
  <si>
    <t>1.02.2.49. Comercialización de materiales de referencia</t>
  </si>
  <si>
    <t>1.02.2.51. Explotación de las concesiones de televisión</t>
  </si>
  <si>
    <t>1.02.2.53. Derechos de aeródromo</t>
  </si>
  <si>
    <t xml:space="preserve">1.02.2.54. Tasas aeroportuarias </t>
  </si>
  <si>
    <t xml:space="preserve">1.02.3. MULTAS, SANCIONES E INTERESES DE MORA </t>
  </si>
  <si>
    <t>1.02.3.01. Multas y sanciones</t>
  </si>
  <si>
    <t>1.02.3.02. Intereses de mora</t>
  </si>
  <si>
    <t>MULTAS Y SANCIONES - ESTAPÚBLICO</t>
  </si>
  <si>
    <t>1.02.4. DERECHOS ECONÓMICOS POR USO DE RECURSOS NATURALES</t>
  </si>
  <si>
    <t>1.02.4.01. Derecho económico por uso del subsuelo</t>
  </si>
  <si>
    <t>1.02.4.02. Concesiones mineras</t>
  </si>
  <si>
    <t>1.02.4.03. Contraprestaciones portuarias</t>
  </si>
  <si>
    <t>1.02.4.05. Concesiones parques naturales</t>
  </si>
  <si>
    <t>1.02.5. VENTA DE BIENES Y SERVICIOS</t>
  </si>
  <si>
    <t>1.02.5.01. Ventas de establecimiento de mercado</t>
  </si>
  <si>
    <t>1.02.5.02. Ventas incidentales de establecimiento no de mercado</t>
  </si>
  <si>
    <t>1.02.6. TRANSFERENCIAS CORRIENTES</t>
  </si>
  <si>
    <t>1.02.6.01. Indemnizaciones relacionadas con seguros no de vida</t>
  </si>
  <si>
    <t>1.02.6.02. Sentencias y conciliaciones</t>
  </si>
  <si>
    <t>1.02.6.03. Prescripción de depósitos judiciales</t>
  </si>
  <si>
    <t>1.02.6.05. Transferencias de otras unidades de gobierno</t>
  </si>
  <si>
    <t>1.02.6.06. Recursos de terceros en consignación</t>
  </si>
  <si>
    <t>1.02.6.07. Recursos por bienes mostrencos y vocaciones hereditarias</t>
  </si>
  <si>
    <t>1.02.6.08. Recursos por procesos de extinción de dominio</t>
  </si>
  <si>
    <t>1.02.6.09. Compensación UPC – SSS</t>
  </si>
  <si>
    <t>1.02.6.04. Devolución IVA - Instituciones de educación superior</t>
  </si>
  <si>
    <t>Formulario 1.1 Anteproyecto Ingresos - Establecimientos Públicos</t>
  </si>
  <si>
    <t>Formulario 1.1A Cálculo de ingresos corrientes por productos - Establecimientos Públicos</t>
  </si>
  <si>
    <t>1.01.2.10. Impuesto social a las armas y municiones</t>
  </si>
  <si>
    <t>1.01.2.11. Impuesto de remate y adjudicaciones</t>
  </si>
  <si>
    <t>1.01.2.12. Sobretasa nacional a la gasolina</t>
  </si>
  <si>
    <t>1.01.2.13. Sobretasa al ACPM</t>
  </si>
  <si>
    <t>1.02.1.02.04. Escuelas industriales e institutos técnicos</t>
  </si>
  <si>
    <t>1.02.1.03.01. Cuota de fiscalización y auditaje</t>
  </si>
  <si>
    <t>1.02.1.03.02. Aporte a la administración de justicia</t>
  </si>
  <si>
    <t xml:space="preserve">1.02.1.04.01. Contribución - Comisión de Regulación de Comunicaciones (CRC) </t>
  </si>
  <si>
    <t>1.02.1.04.02. Contribución - Comisión de Regulación de Energía y Gas (CREG)</t>
  </si>
  <si>
    <t>1.02.1.04.03. Contribución - Comisión de Regulación de Agua Potable y Saneamiento Básico (CRA)</t>
  </si>
  <si>
    <t>1.02.1.04.07. Contribución - Superintendencia del Subsidio Familiar</t>
  </si>
  <si>
    <t>1.02.1.04.12. Contribución - Superintendencia de Puertos y Transporte</t>
  </si>
  <si>
    <t>1.02.1.04.13. Contribución - Fondo de Compensación Ambiental</t>
  </si>
  <si>
    <t xml:space="preserve">1.02.1.04.14. Contribución - Fondo Apoyo Financiero Zonas No Interconectadas (FAZNI) </t>
  </si>
  <si>
    <t>1.02.1.04.15. Contribución - Fondo Apoyo Financiero para la Energización de las Zonas Rurales Interconectadas (FAER)</t>
  </si>
  <si>
    <t>1.02.1.04.16. Contribución - Fondo de Energías No Convencionales y Gestión Eficiente de la Energía (FENOGE)</t>
  </si>
  <si>
    <t>1.02.1.04.17. Contribución - Fondo Especial de Energía Social (FOES)</t>
  </si>
  <si>
    <t>1.02.1.04.18. Contribución - Fondo Especial Cuota de Fomento de Gas Natural</t>
  </si>
  <si>
    <t>1.02.1.04.19. Contribución - Fondo Especial para el programa de Normalización de Redes Eléctricas (Prone)</t>
  </si>
  <si>
    <t>1.02.1.04.20. Contribución – Fondo de Solidaridad para Subsidios y Redistribución de Ingresos</t>
  </si>
  <si>
    <t>1.02.1.04.21. Contribución - Fondo Emprender</t>
  </si>
  <si>
    <t>1.02.1.04.22. Contribución – Fondo Nacional de las Universidades Estatales de Colombia</t>
  </si>
  <si>
    <t>1.02.1.04.24. Cuota de compensación militar - Fondo de Defensa Nacional</t>
  </si>
  <si>
    <t>1.02.1.04.25. Aporte sobre pólizas de seguros - Fondo Nacional de Bomberos de Colombia</t>
  </si>
  <si>
    <t>1.02.1.04.27. Arancel judicial - Ley 1394 de 2010</t>
  </si>
  <si>
    <t>1.02.1.04.29. Arancel judicial - Ley 1743 de 2014</t>
  </si>
  <si>
    <t>1.02.1.04.30. Contribución especial arbitral</t>
  </si>
  <si>
    <t>1.02.1.04.28. Arancel judicial CSJ - Ley 1653 de 2013</t>
  </si>
  <si>
    <t>1.02.1.04.31. Contribución especial para laudos arbitrales de contenido económico</t>
  </si>
  <si>
    <t>1.02.1.04.36. Aporte afiliados al Sistema General de Pensiones - Subcuenta de Solidaridad</t>
  </si>
  <si>
    <t>1.02.1.04.37. Aporte afiliados al Sistema General de Pensiones - Subcuenta de Subsistencia</t>
  </si>
  <si>
    <t>1.02.1.04.38. Aportes diferenciales - Fondo de Solidaridad Pensional</t>
  </si>
  <si>
    <t>1.02.1.04.39. Aporte pensionados - Fondo de Solidaridad Pensional</t>
  </si>
  <si>
    <t>1.02.1.04.41. Contribución cultural a la boletería de los espectáculos públicos</t>
  </si>
  <si>
    <t>1.02.1.04.42. Recursos por la explotación de juegos de suerte y azar – Fondo de Investigación en Salud</t>
  </si>
  <si>
    <t>1.02.1.04.43. Contribución - Fondo Industria de la Construcción (FIC)</t>
  </si>
  <si>
    <t>1.02.1.04.44. Contribución SOAT - Fondo Nacional de Seguridad Vial</t>
  </si>
  <si>
    <t>1.02.1.04.46. Contribución - Fondo de Seguridad y Convivencia</t>
  </si>
  <si>
    <t xml:space="preserve"> </t>
  </si>
  <si>
    <t>1.02.2.50. Tasa para la sostenibilidad del RUNT</t>
  </si>
  <si>
    <t>1.02.2.52. Fiscalización y seguimiento a títulos mineros</t>
  </si>
  <si>
    <t>1.02.2.41. Autorización para el manejo de sustancias químicas controladas</t>
  </si>
  <si>
    <t>1.02.1.02.05. Aportes de cesantías</t>
  </si>
  <si>
    <t>Formulario 3. Clasificación económica de los gastos de funcionamiento</t>
  </si>
  <si>
    <t>CLASIFICADOR PRESUPUESTAL</t>
  </si>
  <si>
    <t>CLASIFICADOR ECONÓMICO</t>
  </si>
  <si>
    <t>A</t>
  </si>
  <si>
    <t>FUENTE FINANCIACIÓN</t>
  </si>
  <si>
    <t>GASTOS</t>
  </si>
  <si>
    <t>ACTIVOS NO FINANCIEROS</t>
  </si>
  <si>
    <t>ACTIVOS FINANCIEROS</t>
  </si>
  <si>
    <t>CONCEPTO</t>
  </si>
  <si>
    <r>
      <t xml:space="preserve">VALOR CLASIFICADOR        </t>
    </r>
    <r>
      <rPr>
        <b/>
        <sz val="8"/>
        <color indexed="8"/>
        <rFont val="Arial"/>
        <family val="2"/>
      </rPr>
      <t>APORTES NACIÓN</t>
    </r>
  </si>
  <si>
    <r>
      <t xml:space="preserve">VALOR CLASIFICADOR  </t>
    </r>
    <r>
      <rPr>
        <b/>
        <sz val="8"/>
        <color indexed="8"/>
        <rFont val="Arial"/>
        <family val="2"/>
      </rPr>
      <t>RECURSOS PROPIOS</t>
    </r>
  </si>
  <si>
    <t>REMUNERACIÓN A LOS EMPLEADOS</t>
  </si>
  <si>
    <t>COMPRA DE BIENES Y SERVICIOS</t>
  </si>
  <si>
    <t>INTERESES</t>
  </si>
  <si>
    <t>SUBSIDIOS</t>
  </si>
  <si>
    <t>DONACIONES</t>
  </si>
  <si>
    <t>PRESTACIONES SOCIALES</t>
  </si>
  <si>
    <t>OTROS GASTOS</t>
  </si>
  <si>
    <t>ACTIVOS FIJOS</t>
  </si>
  <si>
    <t>EXISTENCIAS</t>
  </si>
  <si>
    <t>OBJETOS DE VALOR
Y
ACTIVOS NO PRODUCIDOS</t>
  </si>
  <si>
    <t>ADQUISICIÓN ACTIVOS FINANCIEROS</t>
  </si>
  <si>
    <t>GASTOS DE FUNCIONAMIENTO</t>
  </si>
  <si>
    <t xml:space="preserve">          GASTOS DE PERSONAL</t>
  </si>
  <si>
    <t xml:space="preserve">          ADQUISICIÓN DE BIENES  Y SERVICIOS</t>
  </si>
  <si>
    <t xml:space="preserve">          TRANSFERENCIAS CORRIENTES</t>
  </si>
  <si>
    <t xml:space="preserve">            TRANSFERENCIA DE CAPITAL</t>
  </si>
  <si>
    <t xml:space="preserve">          GASTOS DE COMERCIALIZACIÓN Y PRODUCCIÓN</t>
  </si>
  <si>
    <t xml:space="preserve">          ADQUISICIÓN DE ACTIVOS FINANCIEROS</t>
  </si>
  <si>
    <t xml:space="preserve">          DISMINUCIÓN DE PASIVOS</t>
  </si>
  <si>
    <t>ANTEPROYECTO CLASIFICACIÓN ECONÓMICA DE LOS GASTOS DE FUNCIONAMIENTO - VIGENCIA</t>
  </si>
  <si>
    <r>
      <t xml:space="preserve">VALOR CLASIFICADOR POR OBJETO
</t>
    </r>
    <r>
      <rPr>
        <b/>
        <sz val="8"/>
        <color indexed="8"/>
        <rFont val="Arial"/>
        <family val="2"/>
      </rPr>
      <t>TOTAL</t>
    </r>
  </si>
  <si>
    <r>
      <rPr>
        <sz val="8"/>
        <color indexed="8"/>
        <rFont val="Arial"/>
        <family val="2"/>
      </rPr>
      <t xml:space="preserve">VALOR CLASIFICADOR ECONÓMICO
</t>
    </r>
    <r>
      <rPr>
        <b/>
        <sz val="8"/>
        <color indexed="8"/>
        <rFont val="Arial"/>
        <family val="2"/>
      </rPr>
      <t xml:space="preserve">TOTAL </t>
    </r>
  </si>
  <si>
    <t xml:space="preserve">          TRIBUTOS, MULTAS, SANCIONES E INTERESES DE  MORA</t>
  </si>
  <si>
    <t>02.01</t>
  </si>
  <si>
    <t>02.02</t>
  </si>
  <si>
    <t>B</t>
  </si>
  <si>
    <t>C</t>
  </si>
  <si>
    <t>D</t>
  </si>
  <si>
    <t>E</t>
  </si>
  <si>
    <t>F</t>
  </si>
  <si>
    <t>G</t>
  </si>
  <si>
    <t>H</t>
  </si>
  <si>
    <t>I</t>
  </si>
  <si>
    <t>J</t>
  </si>
  <si>
    <t>K</t>
  </si>
  <si>
    <t>L</t>
  </si>
  <si>
    <t>M</t>
  </si>
  <si>
    <t>N</t>
  </si>
  <si>
    <t>P</t>
  </si>
  <si>
    <t>Q</t>
  </si>
  <si>
    <t>O</t>
  </si>
  <si>
    <t>INSTRUCCIONES</t>
  </si>
  <si>
    <t>La tarea consiste en desagregar el monto presupuestal, en todos y cada uno de los conceptos del clasificador económico.</t>
  </si>
  <si>
    <t>El monto presupuestal se debe incluir en las columnas C o D.</t>
  </si>
  <si>
    <t>Al final del ejercicio, los valores de las columnas E y Q, deben ser iguales.</t>
  </si>
  <si>
    <r>
      <t xml:space="preserve">El concepto económico </t>
    </r>
    <r>
      <rPr>
        <b/>
        <sz val="8"/>
        <color indexed="8"/>
        <rFont val="Arial"/>
        <family val="2"/>
      </rPr>
      <t xml:space="preserve">Donaciones </t>
    </r>
    <r>
      <rPr>
        <sz val="8"/>
        <color indexed="8"/>
        <rFont val="Arial"/>
        <family val="2"/>
      </rPr>
      <t xml:space="preserve">son transferencias sin contrapartida, total o parcial, </t>
    </r>
    <r>
      <rPr>
        <b/>
        <sz val="8"/>
        <color indexed="8"/>
        <rFont val="Arial"/>
        <family val="2"/>
      </rPr>
      <t>a otras unidades</t>
    </r>
    <r>
      <rPr>
        <sz val="8"/>
        <color indexed="8"/>
        <rFont val="Arial"/>
        <family val="2"/>
      </rPr>
      <t xml:space="preserve"> de gobierno o a organismos internacionales y que no cumplen ocn la definición de impuesto, subsidio o contribución social.</t>
    </r>
  </si>
  <si>
    <t>El formulario presenta los conceptos de los gastos de funcionamiento desde el punto de vista presupuestal, columna B - Filas 15-34, y económico, columnas F-P, Filas 11 y 13.</t>
  </si>
  <si>
    <t>El monto económico se debe incluir en las columnas F, G, H, I, J, k ó L si corresponden a gastos propiamente dichos, en las columnas M, N u O si corresponde su uso a la adquisición de activos no financieros, o finalmente en la columna P si se trata de la adquisición de un activo financiero.</t>
  </si>
  <si>
    <r>
      <t xml:space="preserve">Los </t>
    </r>
    <r>
      <rPr>
        <b/>
        <sz val="8"/>
        <color indexed="8"/>
        <rFont val="Arial"/>
        <family val="2"/>
      </rPr>
      <t>Gastos de personal</t>
    </r>
    <r>
      <rPr>
        <sz val="8"/>
        <color indexed="8"/>
        <rFont val="Arial"/>
        <family val="2"/>
      </rPr>
      <t xml:space="preserve"> se refieren a los pagos realizados a un servidor público y que surgen de la relación empleador- empleado.</t>
    </r>
  </si>
  <si>
    <r>
      <t xml:space="preserve">Las </t>
    </r>
    <r>
      <rPr>
        <b/>
        <sz val="8"/>
        <color indexed="8"/>
        <rFont val="Arial"/>
        <family val="2"/>
      </rPr>
      <t>Transferencias corrientes</t>
    </r>
    <r>
      <rPr>
        <sz val="8"/>
        <color indexed="8"/>
        <rFont val="Arial"/>
        <family val="2"/>
      </rPr>
      <t xml:space="preserve"> son efectuadas con base legal por las entidades, sin recibir a cambio ningún bien, servicio o activo como contrapartida directa. Incluye las subvenciones, prestaciones sociales, las sentencias y conciliaciones, entre otros conceptos.</t>
    </r>
  </si>
  <si>
    <r>
      <t xml:space="preserve">Las </t>
    </r>
    <r>
      <rPr>
        <b/>
        <sz val="8"/>
        <color indexed="8"/>
        <rFont val="Arial"/>
        <family val="2"/>
      </rPr>
      <t>Transferencias de capital</t>
    </r>
    <r>
      <rPr>
        <sz val="8"/>
        <color indexed="8"/>
        <rFont val="Arial"/>
        <family val="2"/>
      </rPr>
      <t>, a diferencia de las corrientes, condicionan al receptor a la adquisición de un activo o al pago de un pasivo.</t>
    </r>
  </si>
  <si>
    <r>
      <t xml:space="preserve">Los </t>
    </r>
    <r>
      <rPr>
        <b/>
        <sz val="8"/>
        <color indexed="8"/>
        <rFont val="Arial"/>
        <family val="2"/>
      </rPr>
      <t>Gastos de comercialización y producción</t>
    </r>
    <r>
      <rPr>
        <sz val="8"/>
        <color indexed="8"/>
        <rFont val="Arial"/>
        <family val="2"/>
      </rPr>
      <t xml:space="preserve"> contienen los insumos necesario para realización de estas actividades por la entidad</t>
    </r>
  </si>
  <si>
    <r>
      <t xml:space="preserve">La </t>
    </r>
    <r>
      <rPr>
        <b/>
        <sz val="8"/>
        <color indexed="8"/>
        <rFont val="Arial"/>
        <family val="2"/>
      </rPr>
      <t>Adquisición de bienes y servicios</t>
    </r>
    <r>
      <rPr>
        <sz val="8"/>
        <color indexed="8"/>
        <rFont val="Arial"/>
        <family val="2"/>
      </rPr>
      <t xml:space="preserve"> corresponde a los necesarios para el cumplimiento de las funciones de la entidad. 
La</t>
    </r>
    <r>
      <rPr>
        <b/>
        <sz val="8"/>
        <color indexed="8"/>
        <rFont val="Arial"/>
        <family val="2"/>
      </rPr>
      <t xml:space="preserve"> Adquisición de activos no financieros</t>
    </r>
    <r>
      <rPr>
        <sz val="8"/>
        <color indexed="8"/>
        <rFont val="Arial"/>
        <family val="2"/>
      </rPr>
      <t xml:space="preserve"> incluye activos fijos, objetos de valor y activos no producidos;
Las </t>
    </r>
    <r>
      <rPr>
        <b/>
        <sz val="8"/>
        <color indexed="8"/>
        <rFont val="Arial"/>
        <family val="2"/>
      </rPr>
      <t>Adquisiciones diferentes de activos</t>
    </r>
    <r>
      <rPr>
        <sz val="8"/>
        <color indexed="8"/>
        <rFont val="Arial"/>
        <family val="2"/>
      </rPr>
      <t xml:space="preserve"> incluyen la compra de materiales y suministros y la adquisición de servicios.</t>
    </r>
  </si>
  <si>
    <r>
      <t xml:space="preserve">La </t>
    </r>
    <r>
      <rPr>
        <b/>
        <sz val="8"/>
        <color indexed="8"/>
        <rFont val="Arial"/>
        <family val="2"/>
      </rPr>
      <t>Disminución de pasivos</t>
    </r>
    <r>
      <rPr>
        <sz val="8"/>
        <color indexed="8"/>
        <rFont val="Arial"/>
        <family val="2"/>
      </rPr>
      <t xml:space="preserve"> corresponde a obligaciones de gasto sustentadas en el recaudo previo de los recursos. Incluye cesantías, devolución del ahorro voluntario de los trabajadores y de depósitos en prenda.</t>
    </r>
  </si>
  <si>
    <r>
      <t xml:space="preserve">Los </t>
    </r>
    <r>
      <rPr>
        <b/>
        <sz val="8"/>
        <color indexed="8"/>
        <rFont val="Arial"/>
        <family val="2"/>
      </rPr>
      <t>Tributos, multas, sanciones e intereses de mora</t>
    </r>
    <r>
      <rPr>
        <sz val="8"/>
        <color indexed="8"/>
        <rFont val="Arial"/>
        <family val="2"/>
      </rPr>
      <t xml:space="preserve"> incluyen los pagos por impuestos, contribuciones, estampillas y tasas y derechos administrativos.</t>
    </r>
  </si>
  <si>
    <t>Gastos</t>
  </si>
  <si>
    <r>
      <t xml:space="preserve">El concepto económico </t>
    </r>
    <r>
      <rPr>
        <b/>
        <sz val="8"/>
        <color indexed="8"/>
        <rFont val="Arial"/>
        <family val="2"/>
      </rPr>
      <t>Remuneraciones</t>
    </r>
    <r>
      <rPr>
        <sz val="8"/>
        <color indexed="8"/>
        <rFont val="Arial"/>
        <family val="2"/>
      </rPr>
      <t xml:space="preserve"> se refiere a los pagos realizados a una persona y que surgen de la relación empleador- empleado. Incluye los sueldos y salarios, y las contribuciones sociales.</t>
    </r>
  </si>
  <si>
    <r>
      <t xml:space="preserve">El concepto económico </t>
    </r>
    <r>
      <rPr>
        <b/>
        <sz val="8"/>
        <color indexed="8"/>
        <rFont val="Arial"/>
        <family val="2"/>
      </rPr>
      <t>Intereses</t>
    </r>
    <r>
      <rPr>
        <sz val="8"/>
        <color indexed="8"/>
        <rFont val="Arial"/>
        <family val="2"/>
      </rPr>
      <t xml:space="preserve"> hace referencia a los gastos en que incurre la entidad por utilizar recursos obtenidos en préstamo.</t>
    </r>
  </si>
  <si>
    <r>
      <t xml:space="preserve">El concepto económico </t>
    </r>
    <r>
      <rPr>
        <b/>
        <sz val="8"/>
        <color indexed="8"/>
        <rFont val="Arial"/>
        <family val="2"/>
      </rPr>
      <t xml:space="preserve">Subsidios </t>
    </r>
    <r>
      <rPr>
        <sz val="8"/>
        <color indexed="8"/>
        <rFont val="Arial"/>
        <family val="2"/>
      </rPr>
      <t xml:space="preserve">hace referencia a transferencias sin contrapartida, total o parcial, que se hacen a las </t>
    </r>
    <r>
      <rPr>
        <b/>
        <sz val="8"/>
        <color indexed="8"/>
        <rFont val="Arial"/>
        <family val="2"/>
      </rPr>
      <t>empresas</t>
    </r>
    <r>
      <rPr>
        <sz val="8"/>
        <color indexed="8"/>
        <rFont val="Arial"/>
        <family val="2"/>
      </rPr>
      <t xml:space="preserve"> en función de los niveles de actividad productiva o de los precios de los bienes y servicios que producen, venden, exportan o importan.</t>
    </r>
  </si>
  <si>
    <r>
      <t xml:space="preserve">El concepto económico </t>
    </r>
    <r>
      <rPr>
        <b/>
        <sz val="8"/>
        <color indexed="8"/>
        <rFont val="Arial"/>
        <family val="2"/>
      </rPr>
      <t>Compra de bienes y servicios</t>
    </r>
    <r>
      <rPr>
        <sz val="8"/>
        <color indexed="8"/>
        <rFont val="Arial"/>
        <family val="2"/>
      </rPr>
      <t xml:space="preserve"> comprende los utilizados por la entidad para desarrollar su objeto misional. No incluye los activos fijos, los que adquiera y distribuya sin transformación, los que adquiere para formación de capital por cuenta propia ni los objetos de valor.</t>
    </r>
  </si>
  <si>
    <r>
      <t xml:space="preserve">El concepto económico </t>
    </r>
    <r>
      <rPr>
        <b/>
        <sz val="8"/>
        <color indexed="8"/>
        <rFont val="Arial"/>
        <family val="2"/>
      </rPr>
      <t>Prestaciones sociales</t>
    </r>
    <r>
      <rPr>
        <sz val="8"/>
        <color indexed="8"/>
        <rFont val="Arial"/>
        <family val="2"/>
      </rPr>
      <t xml:space="preserve"> son transferencias a los hogares para atender necesidades que surgen de riesgos sociales en salud, empleo, vivienda, educación, edad y pensión. Corresponden a prestaciones de seguridad social, asistencia social y las relacionadas con el empleo.</t>
    </r>
  </si>
  <si>
    <r>
      <t xml:space="preserve">El concepto económico </t>
    </r>
    <r>
      <rPr>
        <b/>
        <sz val="8"/>
        <color indexed="8"/>
        <rFont val="Arial"/>
        <family val="2"/>
      </rPr>
      <t>Otros gastos</t>
    </r>
    <r>
      <rPr>
        <sz val="8"/>
        <color indexed="8"/>
        <rFont val="Arial"/>
        <family val="2"/>
      </rPr>
      <t xml:space="preserve">  comprenden los de la propiedad (como dividendos, excedentes a Nación), transferencias no clasificadas en otra parte, pago de primas, tasas e indemnizaciones. </t>
    </r>
  </si>
  <si>
    <t>Activos financieros</t>
  </si>
  <si>
    <r>
      <t xml:space="preserve">El concepto económico </t>
    </r>
    <r>
      <rPr>
        <b/>
        <sz val="8"/>
        <color indexed="8"/>
        <rFont val="Arial"/>
        <family val="2"/>
      </rPr>
      <t>Adquisición de activos financieros</t>
    </r>
    <r>
      <rPr>
        <sz val="8"/>
        <color indexed="8"/>
        <rFont val="Arial"/>
        <family val="2"/>
      </rPr>
      <t xml:space="preserve"> se refiere a la compra de derechos financieros, por ejemplo: acciones, bonos y TES. Incluye la concesión de préstamos.</t>
    </r>
  </si>
  <si>
    <r>
      <t xml:space="preserve">La </t>
    </r>
    <r>
      <rPr>
        <b/>
        <sz val="8"/>
        <color indexed="8"/>
        <rFont val="Arial"/>
        <family val="2"/>
      </rPr>
      <t>Adquisición de activos financieros</t>
    </r>
    <r>
      <rPr>
        <sz val="8"/>
        <color indexed="8"/>
        <rFont val="Arial"/>
        <family val="2"/>
      </rPr>
      <t xml:space="preserve"> se refiere a la compra de derechos financieros, por ejemplo: acciones, bonos,  y TES. Incluye la concesión de préstamos.</t>
    </r>
  </si>
  <si>
    <t>Activos no financieros</t>
  </si>
  <si>
    <r>
      <t xml:space="preserve">El concepto económico </t>
    </r>
    <r>
      <rPr>
        <b/>
        <sz val="8"/>
        <color indexed="8"/>
        <rFont val="Arial"/>
        <family val="2"/>
      </rPr>
      <t xml:space="preserve">Activos fijos </t>
    </r>
    <r>
      <rPr>
        <sz val="8"/>
        <color indexed="8"/>
        <rFont val="Arial"/>
        <family val="2"/>
      </rPr>
      <t>hace referencia a activos producidos que se utilizan repetida o continuamente en procesos de producción durante más de un año.</t>
    </r>
  </si>
  <si>
    <r>
      <t xml:space="preserve">El concepto económico </t>
    </r>
    <r>
      <rPr>
        <b/>
        <sz val="8"/>
        <color indexed="8"/>
        <rFont val="Arial"/>
        <family val="2"/>
      </rPr>
      <t>Existencias</t>
    </r>
    <r>
      <rPr>
        <sz val="8"/>
        <color indexed="8"/>
        <rFont val="Arial"/>
        <family val="2"/>
      </rPr>
      <t xml:space="preserve"> hace referencia a los activos producidos que han entrado en existencia en el período actual o en un período anterior, y que se mantienen para ser vendidos, utilizados en la producción o destinados a otro uso en una fecha posterior.</t>
    </r>
  </si>
  <si>
    <r>
      <t xml:space="preserve">El concepto económico </t>
    </r>
    <r>
      <rPr>
        <b/>
        <sz val="8"/>
        <color indexed="8"/>
        <rFont val="Arial"/>
        <family val="2"/>
      </rPr>
      <t xml:space="preserve">Objetos de Valor </t>
    </r>
    <r>
      <rPr>
        <sz val="8"/>
        <color indexed="8"/>
        <rFont val="Arial"/>
        <family val="2"/>
      </rPr>
      <t xml:space="preserve">hace referencia a bienes de considerable valor que no se usan para fines de producción o consumo, sino que se mantienen a lo largo del tiempo principalmente como depósitos de valor;  por su parte, los </t>
    </r>
    <r>
      <rPr>
        <b/>
        <sz val="8"/>
        <color indexed="8"/>
        <rFont val="Arial"/>
        <family val="2"/>
      </rPr>
      <t>Activos no producidos</t>
    </r>
    <r>
      <rPr>
        <sz val="8"/>
        <color indexed="8"/>
        <rFont val="Arial"/>
        <family val="2"/>
      </rPr>
      <t xml:space="preserve"> incluyen las tierras y terrenos, los yacimientos de minerales del subsuelo, los peces en los mares abiertos pero territoriales y el espectro radial y las creaciones de la sociedad.</t>
    </r>
  </si>
  <si>
    <t>Multas y sanciones</t>
  </si>
  <si>
    <t>Intereses de mora</t>
  </si>
  <si>
    <t>MULTAS Y SANCIONES</t>
  </si>
  <si>
    <t>002</t>
  </si>
  <si>
    <t>001</t>
  </si>
  <si>
    <t>003</t>
  </si>
  <si>
    <t>004</t>
  </si>
  <si>
    <t>006</t>
  </si>
  <si>
    <t>010</t>
  </si>
  <si>
    <t>005</t>
  </si>
  <si>
    <t>007</t>
  </si>
  <si>
    <t>008</t>
  </si>
  <si>
    <t>009</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</si>
  <si>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</si>
  <si>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</si>
  <si>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</si>
  <si>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</si>
  <si>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</si>
  <si>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</si>
  <si>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</si>
  <si>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</si>
  <si>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</si>
  <si>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</si>
  <si>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</si>
  <si>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</si>
  <si>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</si>
  <si>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</si>
  <si>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</si>
  <si>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</si>
  <si>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</si>
  <si>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</si>
  <si>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</si>
  <si>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</si>
  <si>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</si>
  <si>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</si>
  <si>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</si>
  <si>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</si>
  <si>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</si>
  <si>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</si>
  <si>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</si>
  <si>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</si>
  <si>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</si>
  <si>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</si>
  <si>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</si>
  <si>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</si>
  <si>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</si>
  <si>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</si>
  <si>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</si>
  <si>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</si>
  <si>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</si>
  <si>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</si>
  <si>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</si>
  <si>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</si>
  <si>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</si>
  <si>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</si>
  <si>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</si>
  <si>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</si>
  <si>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</si>
  <si>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</si>
  <si>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</si>
  <si>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</si>
  <si>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</si>
  <si>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</si>
  <si>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</si>
  <si>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</si>
  <si>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</si>
  <si>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</si>
  <si>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</si>
  <si>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</si>
  <si>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</si>
  <si>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</si>
  <si>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</si>
  <si>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</si>
  <si>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</si>
  <si>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</si>
  <si>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</si>
  <si>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</si>
  <si>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</si>
  <si>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</si>
  <si>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</si>
  <si>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</si>
  <si>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</si>
  <si>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</si>
  <si>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</si>
  <si>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</si>
  <si>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</si>
  <si>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</si>
  <si>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</si>
  <si>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</si>
  <si>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</si>
  <si>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</si>
  <si>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</si>
  <si>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(diligenciar en pesos)</t>
  </si>
  <si>
    <t>999</t>
  </si>
  <si>
    <t xml:space="preserve">FONDOS ESPECIALES </t>
  </si>
  <si>
    <t>Permiso para la toma de fotografías y videos en parque naturales</t>
  </si>
  <si>
    <t>Tasa por el uso de agua</t>
  </si>
  <si>
    <t xml:space="preserve">Evaluación de calidad de las estadísticas </t>
  </si>
  <si>
    <t>Acreditación de laboratorios ambientales</t>
  </si>
  <si>
    <t xml:space="preserve">Derecho por el registro de marcas </t>
  </si>
  <si>
    <t xml:space="preserve">Sanciones disciplinarias </t>
  </si>
  <si>
    <t xml:space="preserve">Sanciones contractuales </t>
  </si>
  <si>
    <t>Sanciones administrativas</t>
  </si>
  <si>
    <t>1.02.2.55. Permiso para la toma de fotografías y videos en parque naturales</t>
  </si>
  <si>
    <t>1.02.2.56. Tasa por el uso de agua</t>
  </si>
  <si>
    <t xml:space="preserve">1.02.2.57. Evaluación de calidad de las estadísticas </t>
  </si>
  <si>
    <t>1.02.2.61. Acreditación de laboratorios ambientales</t>
  </si>
  <si>
    <t xml:space="preserve">1.02.2.62. Derecho por el registro de marcas </t>
  </si>
  <si>
    <t>1.02.3.01.03. Sanciones disciplinarias</t>
  </si>
  <si>
    <t>1.02.3.01.04. Sanciones contractuales</t>
  </si>
  <si>
    <t>1.02.3.01.05. Sanciones administrativas</t>
  </si>
  <si>
    <t>Contribución - Fondo Notarias Decreto 1672 de 1997</t>
  </si>
  <si>
    <t xml:space="preserve">Contribución - Servicios notariales </t>
  </si>
  <si>
    <t xml:space="preserve">De Indumil </t>
  </si>
  <si>
    <t xml:space="preserve">Autorización de uso de zonas de fondeo - DIMAR </t>
  </si>
  <si>
    <t>1.02.1.04.49 Contribución Fondo de Curadores Urbanos</t>
  </si>
  <si>
    <t>1.02.1.04.50 Contribución Fondo Notarias Decreto 1672 de 1997</t>
  </si>
  <si>
    <t xml:space="preserve">1.02.1.04.51 Contribución Servicios Notariales </t>
  </si>
  <si>
    <t>1.02.1.04.52 De Indumil</t>
  </si>
  <si>
    <t>Recursos FRISCO</t>
  </si>
  <si>
    <t>Prescripción especial adquisitivo de dominio</t>
  </si>
  <si>
    <t>Recursos por acuerdos de compartición Ley 1743 de 2014</t>
  </si>
  <si>
    <t xml:space="preserve">Del Fondo para la Modernización, Descongestión y Bienestar de la Administración de la Justicia </t>
  </si>
  <si>
    <t>Devolución IVA - Instituciones de educación superior</t>
  </si>
  <si>
    <t xml:space="preserve">Recursos de terceros en consignación </t>
  </si>
  <si>
    <t>1.02.6.10.Recursos FRISCO</t>
  </si>
  <si>
    <t>1.02.6.12.Prescripción especial adquisitivo de dominio</t>
  </si>
  <si>
    <t>1.02.6.13.Recursos por acuerdos de compartición Ley 1743 de 2014</t>
  </si>
  <si>
    <t xml:space="preserve">1.02.6.14.Del Fondo para la Modernización, Descongestión y Bienestar de la Administración de la Justicia </t>
  </si>
  <si>
    <t xml:space="preserve">1.02.6.15.Distribucción Ley 55 de 1985 Superintendencia de Notariado y Registro </t>
  </si>
  <si>
    <t xml:space="preserve">Certificaciones y constancias </t>
  </si>
  <si>
    <t xml:space="preserve">Permiso por tenencia y porte de armas </t>
  </si>
  <si>
    <t xml:space="preserve">Expedición de licencias de fabricación de derivados de cannabis </t>
  </si>
  <si>
    <t xml:space="preserve">Seguimiento a las licencias de fabricación de derivados de cannabis </t>
  </si>
  <si>
    <t xml:space="preserve">Derechos marítimos </t>
  </si>
  <si>
    <t xml:space="preserve">Tasas Servicio de seguridad marítima </t>
  </si>
  <si>
    <t xml:space="preserve">Expedición de cédulas militares y policiales </t>
  </si>
  <si>
    <t>Expedición de tarjetas de reservista y provisional</t>
  </si>
  <si>
    <t>59</t>
  </si>
  <si>
    <t>60</t>
  </si>
  <si>
    <t>68</t>
  </si>
  <si>
    <t>69</t>
  </si>
  <si>
    <t>70</t>
  </si>
  <si>
    <t>71</t>
  </si>
  <si>
    <t xml:space="preserve">1.02.2.59. Expedición de licencias de fabricación de derivados de cannabis </t>
  </si>
  <si>
    <t xml:space="preserve">1.02.2.15. Certificaciones y constancias </t>
  </si>
  <si>
    <t xml:space="preserve">1.02.2.39. Expedición de tarjetas profesionales </t>
  </si>
  <si>
    <t xml:space="preserve">1.02.2.40. Derechos de registro </t>
  </si>
  <si>
    <t xml:space="preserve">1.02.2.43. Permiso por tenencia y porte de armas </t>
  </si>
  <si>
    <t xml:space="preserve">1.02.2.60. Seguimiento a las licencias de fabricación de derivados de cannabis </t>
  </si>
  <si>
    <t xml:space="preserve">1.02.2.68. Derechos marítimos </t>
  </si>
  <si>
    <t xml:space="preserve">1.02.2.69. Tasas Servicio de seguridad marítima </t>
  </si>
  <si>
    <t>1.02.2.70. Expedición de tarjetas de reservista y provisional</t>
  </si>
  <si>
    <t xml:space="preserve">1.02.2.71. Expedición de cédulas militares y policiales </t>
  </si>
  <si>
    <t>Multas Superintendencias</t>
  </si>
  <si>
    <t>Sanciones aduaneras</t>
  </si>
  <si>
    <t>Sanciones fiscales</t>
  </si>
  <si>
    <t xml:space="preserve">Multas judiciales </t>
  </si>
  <si>
    <t xml:space="preserve">1.02.3.01.01. Multas Superintendencias </t>
  </si>
  <si>
    <t xml:space="preserve">1.02.3.01.02. Sanciones Aduaneras </t>
  </si>
  <si>
    <t xml:space="preserve">1.02.3.01.06. Sanciones fiscales </t>
  </si>
  <si>
    <t xml:space="preserve">1.02.3.01.07. Multas judiciales </t>
  </si>
  <si>
    <t>Monetización cuota de aprendizaje</t>
  </si>
  <si>
    <t xml:space="preserve">Expedición de antecedentes disciplinarios profesionales </t>
  </si>
  <si>
    <t>63</t>
  </si>
  <si>
    <t xml:space="preserve">Certificados catastrales </t>
  </si>
  <si>
    <t>65</t>
  </si>
  <si>
    <t>66</t>
  </si>
  <si>
    <t>67</t>
  </si>
  <si>
    <t>Expedición de permisos para ejercer actividades pesqueras</t>
  </si>
  <si>
    <t>Expedición de patentes de pesca</t>
  </si>
  <si>
    <t xml:space="preserve">Contraprestación para la provisión de redes y servicios </t>
  </si>
  <si>
    <t>72</t>
  </si>
  <si>
    <t>73</t>
  </si>
  <si>
    <t>74</t>
  </si>
  <si>
    <t xml:space="preserve">1.02.2.63. Expedición de antecedentes disciplinarios profesionales </t>
  </si>
  <si>
    <t xml:space="preserve">1.02.2.65. Certificados catastrales </t>
  </si>
  <si>
    <t>1.02.2.72. Expedición de permisos para ejercer actividades pesqueras</t>
  </si>
  <si>
    <t>1.02.2.73. Expedición de patentes de pesca</t>
  </si>
  <si>
    <t xml:space="preserve">1.02.2.74. Contraprestación para la provisión de redes y servicios </t>
  </si>
  <si>
    <t xml:space="preserve">Devolución IVA - Instituciones de educación superior </t>
  </si>
  <si>
    <t xml:space="preserve">1.02.1.04.48. Monetización cuota de aprendizaje </t>
  </si>
  <si>
    <t>1.02.6.04 Devolución IVA - Instituciones de educación superior</t>
  </si>
  <si>
    <t>Mercancías Aprehendidas, Decomisadas o Abandonadas</t>
  </si>
  <si>
    <t>6010</t>
  </si>
  <si>
    <t>6013</t>
  </si>
  <si>
    <t>6014</t>
  </si>
  <si>
    <t>6015</t>
  </si>
  <si>
    <t>6017</t>
  </si>
  <si>
    <t>6019</t>
  </si>
  <si>
    <t>FONDO DE RECURSOS SOAT Y FONSAT (ANTES FOSYGA)</t>
  </si>
  <si>
    <t>6021</t>
  </si>
  <si>
    <t>6022</t>
  </si>
  <si>
    <t>6024</t>
  </si>
  <si>
    <t>6025</t>
  </si>
  <si>
    <t>6031</t>
  </si>
  <si>
    <t>6033</t>
  </si>
  <si>
    <t>6034</t>
  </si>
  <si>
    <t>6035</t>
  </si>
  <si>
    <t>6036</t>
  </si>
  <si>
    <t>6039</t>
  </si>
  <si>
    <t>6040</t>
  </si>
  <si>
    <t>FONDO SUBSIDIO SOBRETASA GASOLINA LEY 488/98</t>
  </si>
  <si>
    <t>6041</t>
  </si>
  <si>
    <t>FONDO PENSIONES SUPERINTENDENCIAS, CARBOCOL Y CAMINOS VECINALES</t>
  </si>
  <si>
    <t>6042</t>
  </si>
  <si>
    <t>6043</t>
  </si>
  <si>
    <t>FONDO SOBRETASA AL ACPM (LEY 488/98)</t>
  </si>
  <si>
    <t>6046</t>
  </si>
  <si>
    <t>6049</t>
  </si>
  <si>
    <t>6050</t>
  </si>
  <si>
    <t>6051</t>
  </si>
  <si>
    <t>FONDO APOYO FINANCIERO ZONAS  NO INTERCONECTADAS (FAZNI)</t>
  </si>
  <si>
    <t>6052</t>
  </si>
  <si>
    <t>FONDO APOYO FINANCIERO PARA LA ENERGIZACIÓN DE LAS ZONAS RURALES INTERCONECTADAS (FAER)</t>
  </si>
  <si>
    <t>6053</t>
  </si>
  <si>
    <t>6055</t>
  </si>
  <si>
    <t>6056</t>
  </si>
  <si>
    <t>FONDO ESPECIAL DE ENERGÍA SOCIAL (FOES ART.118 DE LA LEY 812 DE 2003).</t>
  </si>
  <si>
    <t>6057</t>
  </si>
  <si>
    <t>6059</t>
  </si>
  <si>
    <t>6060</t>
  </si>
  <si>
    <t>6061</t>
  </si>
  <si>
    <t>6062</t>
  </si>
  <si>
    <t>6063</t>
  </si>
  <si>
    <t>6066</t>
  </si>
  <si>
    <t>FONDO DE MODERNIZACIÓN, DESCONGESTIÓN Y BIENESTAR DE LA ADMINISTRACIÓN DE   JUSTICIA</t>
  </si>
  <si>
    <t>6067</t>
  </si>
  <si>
    <t>FONDO RENTAS MONOPOLIO PARA EL SECTOR SALUD - LEY 643 DE 2001</t>
  </si>
  <si>
    <t>6068</t>
  </si>
  <si>
    <t>6069</t>
  </si>
  <si>
    <t>6070</t>
  </si>
  <si>
    <t>FONDOS MINISTERIO JUSTICIA</t>
  </si>
  <si>
    <t>6071</t>
  </si>
  <si>
    <t>6074</t>
  </si>
  <si>
    <t>6075</t>
  </si>
  <si>
    <t>6077</t>
  </si>
  <si>
    <t>6078</t>
  </si>
  <si>
    <t>FONDO DE REPARACIÓN DE VICTIMAS</t>
  </si>
  <si>
    <t>FONDO NACIONAL DE SEGURIDAD VIAL</t>
  </si>
  <si>
    <t>FONDO FISCALIZACIÓN MINERA</t>
  </si>
  <si>
    <t>FONDO VIVIENDA - SENA</t>
  </si>
  <si>
    <t>FONDO VIVIENDA - SUPERINTENDENCIA NOTARIADO Y REGISTRO</t>
  </si>
  <si>
    <t>3210</t>
  </si>
  <si>
    <t>FONDO DE CURADORES URBANOS</t>
  </si>
  <si>
    <t>3211</t>
  </si>
  <si>
    <t>3212</t>
  </si>
  <si>
    <t>CONTRIBUCIONES ESPECIALES  - EP</t>
  </si>
  <si>
    <t xml:space="preserve">Cesantías definitivas </t>
  </si>
  <si>
    <t xml:space="preserve">Cesantías parciales </t>
  </si>
  <si>
    <t>Deuda Cesantías soldados profesionales afiliados Caja Promotora de Vivienda Militar y de Policía - CPVMP</t>
  </si>
  <si>
    <t>Deuda Cesantías Policía Nacional afiliados Caja Promotora de Vivienda Militar y de Policía - CPVMP</t>
  </si>
  <si>
    <t>021401</t>
  </si>
  <si>
    <t>021402</t>
  </si>
  <si>
    <t>231100</t>
  </si>
  <si>
    <t>CORPORACIÓN AGENCIA NACIONAL DE GOBIERNO DIGITAL - AND</t>
  </si>
  <si>
    <t>DIRECCIÓN DE LA AUTORIDAD NACIONAL DE CONSULTA PREVIA</t>
  </si>
  <si>
    <t>MINISTERIO DE CIENCIA, TECNOLOGÍA E INNOVACIÓN - GESTIÓN GENERAL</t>
  </si>
  <si>
    <t>FONDO DE LA DIRECCIÓN DE CONSULTA PREVIA</t>
  </si>
  <si>
    <t>FONDO PARA EL FORTALECIMIENTO DE LA INSPECCIÓN, VIGILANCIA Y CONTROL DEL TRABAJO Y LA SEGURIDAD SOCIAL - FIVICOT</t>
  </si>
  <si>
    <t>Contribución SOAT</t>
  </si>
  <si>
    <t>55</t>
  </si>
  <si>
    <t>Aporte de contratistas por el uso económico del subsuelo</t>
  </si>
  <si>
    <t>Contribución de recuperación de la inversión</t>
  </si>
  <si>
    <t>56</t>
  </si>
  <si>
    <t>Contribución - Comisión de regulación de comunicaciones</t>
  </si>
  <si>
    <t>1.02.1.04.01. Contribución - Comisión de regulación de comunicaciones</t>
  </si>
  <si>
    <t>Contribución - Superintendencia de sociedades</t>
  </si>
  <si>
    <t>1.02.1.04.06. Contribución – Superintendencia de sociedades</t>
  </si>
  <si>
    <t>1.02.1.04.44. Contribución SOAT</t>
  </si>
  <si>
    <t>1.02.1.04.55. Aporte de contratistas por el uso económico del subsuelo</t>
  </si>
  <si>
    <t>1.02.1.04.56. Contribución de recuperación de la inversión</t>
  </si>
  <si>
    <t>FONSAT</t>
  </si>
  <si>
    <t>Permisos de importación y exportación de fauna y flora -CITES</t>
  </si>
  <si>
    <t>Acreditación para procesos de selección</t>
  </si>
  <si>
    <t>78</t>
  </si>
  <si>
    <t>79</t>
  </si>
  <si>
    <t>Servicios de inspección</t>
  </si>
  <si>
    <t>80</t>
  </si>
  <si>
    <t>Tasa por la prestación del servicio público de adecuación de tierras</t>
  </si>
  <si>
    <t>1.02.2.77. Permisos de importación y exportación de fauna y flora -CITES</t>
  </si>
  <si>
    <t>1.02.2.78. Acreditación para procesos de selección</t>
  </si>
  <si>
    <t>1.02.2.80. Servicios de inspección</t>
  </si>
  <si>
    <t>1.02.2.81. Tasa por la prestación del servicio público de adecuación de tierras</t>
  </si>
  <si>
    <t>Tasa sobre tarifas por servicios de los organismos de apoyo</t>
  </si>
  <si>
    <t>Tasa por la realización de la consulta previa</t>
  </si>
  <si>
    <t>1.02.2.76. Tasa sobre tarifas por servicios de organismos de apoyo</t>
  </si>
  <si>
    <t>1.02.2.82. Tasa por la realización de consulta previa</t>
  </si>
  <si>
    <t>Permiso por acceso a recursos genéticos</t>
  </si>
  <si>
    <t>1.02.4.07 Permiso por acceso a recurso genéticos</t>
  </si>
  <si>
    <t>Recursos de terceros</t>
  </si>
  <si>
    <t>Compensación UPC - SSS</t>
  </si>
  <si>
    <t>Compensación UPC</t>
  </si>
  <si>
    <t>Compensación promoción y prevención</t>
  </si>
  <si>
    <t>Compensación prestaciones económicas (licencias e incapacidades)</t>
  </si>
  <si>
    <t>Cuenta de alto costo</t>
  </si>
  <si>
    <t>Mercancias aprehendidas, decomisadas o abandonadas</t>
  </si>
  <si>
    <t>Contribución de vigilancia - superintendencia nacional de salud</t>
  </si>
  <si>
    <t>1.02.1.04.57. Contribución de vigilancia - superintendencia nacional de salud</t>
  </si>
  <si>
    <t>Derechos de inscripción</t>
  </si>
  <si>
    <t>Tasa de recuperación de costos de servicios del ICA</t>
  </si>
  <si>
    <t>85</t>
  </si>
  <si>
    <t>Tasa por el trámite de control previo de integraciones empresariales</t>
  </si>
  <si>
    <t>86</t>
  </si>
  <si>
    <t>Tasa por servicios de información</t>
  </si>
  <si>
    <t xml:space="preserve">1.02.2.82. Tasa por la realización de la consulta previa </t>
  </si>
  <si>
    <t xml:space="preserve">1.02.2.83.  Derechos de inscripción </t>
  </si>
  <si>
    <t xml:space="preserve">1.02.2.85. Tasa de recuperación de costos de servicios del ICA </t>
  </si>
  <si>
    <t xml:space="preserve">1.02.2.86. Tasa por el trámite de control previo de integraciones empresariales </t>
  </si>
  <si>
    <t xml:space="preserve">1.02.2.87. Tasa por servicios de información </t>
  </si>
  <si>
    <t>Servicios de tecnologías de salud no financiados con  UPC y no excluidos del SGSSS</t>
  </si>
  <si>
    <t>Contribución adicional con destino al Fondo Empresarial</t>
  </si>
  <si>
    <t>1.02.1.04.58. Contribuciones del sector eléctrico</t>
  </si>
  <si>
    <t>Contribución del sector eléctrico</t>
  </si>
  <si>
    <t>1.02.1.04.60. Contribución adicional con destino al Fondo Empresarial</t>
  </si>
  <si>
    <t>Impuesto solidario por el COVID-19</t>
  </si>
  <si>
    <t>IMPUESTOS DIRECTOS -FE</t>
  </si>
  <si>
    <t>1.01.1.13 Impuesto solidario por el COVID-19</t>
  </si>
  <si>
    <t>Aporte solidario por el COVID-19</t>
  </si>
  <si>
    <t>1.02.1.04.54 FONSAT</t>
  </si>
  <si>
    <t xml:space="preserve">1.02.1.04.59 Aporte solidario por el COVID-19 </t>
  </si>
  <si>
    <t>FONDO DE MITIGACIÓN DE EMERGENCIAS - FOME</t>
  </si>
  <si>
    <t>SENADO DE LA REPÚBLICA</t>
  </si>
  <si>
    <t>CÁMARA DE REPRESENTANTES</t>
  </si>
  <si>
    <t>152100</t>
  </si>
  <si>
    <t>UNIDAD ADMINISTRATIVA ESPECIAL DE LA JUSTICIA PENAL MILITAR Y POLICIAL</t>
  </si>
  <si>
    <t>224600</t>
  </si>
  <si>
    <t>FONDO ÚNICO DE TECNOLOGÍAS DE LA INFORMACIÓN Y LAS COMUNICACIONES</t>
  </si>
  <si>
    <t>230800</t>
  </si>
  <si>
    <t>231200</t>
  </si>
  <si>
    <t>290400</t>
  </si>
  <si>
    <t>SERVICIO NACIONAL DE APRENDIZAJE (SENA)</t>
  </si>
  <si>
    <t>370102</t>
  </si>
  <si>
    <t>390101</t>
  </si>
  <si>
    <t>INSTITUTO COLOMBIANO DE BIENESTAR FAMILIAR (ICBF)</t>
  </si>
  <si>
    <t>440101</t>
  </si>
  <si>
    <t>440300</t>
  </si>
  <si>
    <t>090</t>
  </si>
  <si>
    <t>SALARIO</t>
  </si>
  <si>
    <t>CONTRIBUCIONES INHERENTES A LA NÓMINA</t>
  </si>
  <si>
    <t>GASTOS DE PERSONAL</t>
  </si>
  <si>
    <t>PLANTA DE PERSONAL PERMANENTE</t>
  </si>
  <si>
    <t>REMUNERACIONES NO CONSTITUTIVAS DE FACTOR SALARIAL</t>
  </si>
  <si>
    <t>OTROS GASTOS DE PERSONAL - DISTRIBUCIÓN PREVIO CONCEPTO DGPPN</t>
  </si>
  <si>
    <t>PERSONAL SUPERNUMERARIO Y PLANTA TEMPORAL</t>
  </si>
  <si>
    <t>PERSONAL EXTRANJERO EN CONSULADOS Y EMBAJADAS (LOCAL)</t>
  </si>
  <si>
    <t>ADQUISICIÓN DE BIENES  Y SERVICIOS</t>
  </si>
  <si>
    <t>TRANSFERENCIAS CORRIENTES</t>
  </si>
  <si>
    <t>SUBVENCIONES</t>
  </si>
  <si>
    <t xml:space="preserve">A EMPRESAS  PÚBLICAS FINANCIERAS </t>
  </si>
  <si>
    <t>TRANSFERENCIA DE RECURSOS AL PATRIMONIO AUTÓNOMO FIDEICOMISO DE PROMOCIÓN DE EXPORTACIONES - PROEXPORT. ARTÍCULO 33 LEY 1328 DE 2009</t>
  </si>
  <si>
    <t>TRANSFERENCIA FONTUR ARTÍCULO 21 LEY 1558 DE 2012</t>
  </si>
  <si>
    <t xml:space="preserve">A EMPRESAS  PÚBLICAS NO FINANCIERAS </t>
  </si>
  <si>
    <t>SUBVENCIONES A SATENA S.A. COMO ÚNICO OPERADOR DE RUTAS SOCIALES. (ART. 240 LEY 1753 DE 2015)</t>
  </si>
  <si>
    <t>TRANSFERENCIA A LA SOCIEDAD DE ACTIVOS ESPECIALES SAE - S.A.S - ARTICULO 90 LEY 1708 DE 2014</t>
  </si>
  <si>
    <t>A EMPRESAS PRIVADAS FINANCIERAS</t>
  </si>
  <si>
    <t>A EMPRESAS PRIVADAS NO FINANCIERAS</t>
  </si>
  <si>
    <t>TRANSFERENCIA A LOS PROVEEDORES DE REDES Y SERVICIOS DE TELECOMUNICACIONES ART 58 DE LEY 1450 DE 2011</t>
  </si>
  <si>
    <t>PROGRAMA DE SEGUROS PARA EL SECTOR EXPORTADOR</t>
  </si>
  <si>
    <t>INCENTIVO A LAS INVERSIONES EN HIDROCARBUROS Y MINERÍA - CERTIFICADO DE REEMBOLSO TRIBUTARIO - CERT. ARTÍCULO 365 DE LA LEY 1819 DE 2016.</t>
  </si>
  <si>
    <t>CUBRIMIENTO DE COSTOS NO RECUPERABLES VIA TARIFA O SUBSIDIO DE LA OPERACIÓN INTEGRAL DEL SERVICIO DE ASEO – DEPARTAMENTO ARCHIPIÉLAGO DE SAN ANDRÉS, PROVIDENCIA Y SANTA CATALINA</t>
  </si>
  <si>
    <t>A GOBIERNOS Y ORGANIZACIONES INTERNACIONALES</t>
  </si>
  <si>
    <t>A GOBIERNOS EXTRANJEROS</t>
  </si>
  <si>
    <t xml:space="preserve">A ORGANIZACIONES INTERNACIONALES </t>
  </si>
  <si>
    <t>091</t>
  </si>
  <si>
    <t>092</t>
  </si>
  <si>
    <t>093</t>
  </si>
  <si>
    <t>FONDO DE COOPERACIÓN Y ASISTENCIA INTERNACIONAL  (LEY 318 DE 1996)</t>
  </si>
  <si>
    <t>A ENTIDADES DEL GOBIERNO</t>
  </si>
  <si>
    <t>A ÓRGANOS DEL PGN</t>
  </si>
  <si>
    <t>FONDO DE PROGRAMAS ESPECIALES PARA LA PAZ: PROGRAMA DE REINTEGRACIÓN SOCIAL Y ECONÓMICA</t>
  </si>
  <si>
    <t>TRANSFERIR A LA UPME LEY 143 DE 1994</t>
  </si>
  <si>
    <t>A LA COMISIÓN DE REGULACIÓN DE COMUNICACIONES - CRC.  ARTICULO 20 LEY 1978 DE 2019</t>
  </si>
  <si>
    <t>FONDO DE CAPACITACIÓN Y PUBLICACIONES CONTRALORÍA GENERAL DE LA REPÚBLICA - DECRETO 267 DE 2000 Y LEY 1807 DE 2016</t>
  </si>
  <si>
    <t>DEFENSORÍA PÚBLICA (LEY 24 DE 1992)</t>
  </si>
  <si>
    <t>FONDO PARA LA DEFENSA DE LOS DERECHOS E INTERESES COLECTIVOS -LEY 472 DE 1998.</t>
  </si>
  <si>
    <t>PROGRAMA DE PROTECCIÓN A PERSONAS QUE SE ENCUENTRAN EN SITUACIÓN DE RIESGO CONTRA SU VIDA, INTEGRIDAD, SEGURIDAD O LIBERTAD, POR CAUSAS RELACIONADAS CON LA VIOLENCIA EN COLOMBIA</t>
  </si>
  <si>
    <t>TRANSFERIR A LA AUTORIDAD NACIONAL DE LICENCIAS AMBIENTALES ANLA. ARTÍCULO 96 LEY 633 DE 2000</t>
  </si>
  <si>
    <t>TRANSFERIR A LA AGENCIA NACIONAL DEL ESPECTRO ARTICULO 31 LEY 1341 DE 2009 Y ARTICULO 6O. DEL DECRETO 4169 DE 2011</t>
  </si>
  <si>
    <t>TRANSFERIR A LA SUPERINTENDENCIA DE INDUSTRIA Y COMERCIO DECRETOS 1130 Y 1620 DE 1999 Y 2003.  LEYES 1341 Y 1369 DE 2009</t>
  </si>
  <si>
    <t>PROGRAMAS PARA LA PARTICIPACIÓN CIUDADANA</t>
  </si>
  <si>
    <t>ADJUDICACIÓN Y LIBERACIÓN JUDICIAL</t>
  </si>
  <si>
    <t>ATENCIÓN REHABILITACIÓN AL RECLUSO</t>
  </si>
  <si>
    <t>IMPLEMENTACIÓN Y DESARROLLO DEL SISTEMA INTEGRAL DE TRATAMIENTO PROGRESIVO PENITENCIARIO</t>
  </si>
  <si>
    <t>SERVICIO POSPENITENCIARIO LEY 65 DE 1993</t>
  </si>
  <si>
    <t>FONDO DE FOMENTO AGROPECUARIO DECRETO LEY  1279 DE 1994</t>
  </si>
  <si>
    <t>FONDO DE COMPENSACIÓN AMBIENTAL DISTRIBUCIÓN COMITÉ FONDO-MINISTERIO DEL MEDIO AMBIENTE ARTÍCULO 24 LEY 344 DE 1996</t>
  </si>
  <si>
    <t>PROGRAMA DE DESMOVILIZACIÓN Y SOMETIMIENTO (DECRETO 128 DE 2003 Y 965 DE 2020)</t>
  </si>
  <si>
    <t>TRANSFERENCIA AL HOSPITAL MILITAR CENTRAL</t>
  </si>
  <si>
    <t>FONDO DE COMPENSACIÓN INTERMINISTERIAL</t>
  </si>
  <si>
    <t>GASTOS INHERENTES A LA INTERVENCIÓN ADMINISTRATIVA PARÁGRAFO  3,  ART. 10, DECRETO 4334 DE 2008, ART. 1   DECRETO 1761 DE 2009</t>
  </si>
  <si>
    <t>FONDO PARA LA LUCHA CONTRA LAS DROGAS</t>
  </si>
  <si>
    <t>DECISIONES JUDICIALES EN CONTRA DE LA NACIÓN EN LA LIQUIDACIÓN DE ENTIDADES PÚBLICAS DEL ORDEN NACIONAL</t>
  </si>
  <si>
    <t>CONVENIO POLICÍA NACIONAL - DIVISIÓN CARRETERAS</t>
  </si>
  <si>
    <t>APOYO COMITÉ INTERINSTITUCIONAL DE ALERTAS TEMPRANAS CIAT SENTENCIA T-025 DE 2004.</t>
  </si>
  <si>
    <t>FONDO NACIONAL DE SEGURIDAD Y CONVIVENCIA CIUDADANA -FONSECON</t>
  </si>
  <si>
    <t>FONDO NACIONAL PARA LA LUCHA CONTRA LA TRATA DE PERSONAS. LEY 985 DE 2005 Y DECRETO 4319 DE 2006</t>
  </si>
  <si>
    <t>FORTALECIMIENTO A LA CONSULTA PREVIA. CONVENIO 169 OIT, LEY 21 DE 1991, LEY 70 DE 1993</t>
  </si>
  <si>
    <t>FORTALECIMIENTO A LA GESTIÓN TERRITORIAL Y BUEN GOBIERNO LOCAL</t>
  </si>
  <si>
    <t>IMPLEMENTACIÓN LEY 985 DE 2005 SOBRE TRATA DE PERSONAS</t>
  </si>
  <si>
    <t>PROGRAMA ACTUALIZACIÓN DE LÍDERES SINDICALES</t>
  </si>
  <si>
    <t>EDUCACIÓN DE NINAS Y NIÑOS EN SITUACIONES ESPECIALES</t>
  </si>
  <si>
    <t>MEJORAMIENTO DE LA ENSEÑANZA DE LAS LENGUAS EXTRANJERAS EN EDUCACIÓN BÁSICA</t>
  </si>
  <si>
    <t>FONDO DE PROGRAMAS ESPECIALES PARA LA PAZ</t>
  </si>
  <si>
    <t>PLAN DE PROMOCIÓN DE COLOMBIA EN EL EXTERIOR</t>
  </si>
  <si>
    <t>FONDO DE PROTECCIÓN DE JUSTICIA. DECRETO 1890 DE 1999 Y DECRETO 200 DE 2003</t>
  </si>
  <si>
    <t>FONDO PARA LOS NOTARIOS DE INSUFICIENTES INGRESOS. DECRETO 1672 DE 1997</t>
  </si>
  <si>
    <t>FONDO EMPRESARIAL - LEY 812 DE 2003</t>
  </si>
  <si>
    <t>DEPORTACIÓN A EXTRANJEROS</t>
  </si>
  <si>
    <t>FONDO PARA LA REPARACIÓN DE LAS VICTIMAS (ART. 54 LEY 975 DE 2005)</t>
  </si>
  <si>
    <t>PRESTAMOS DIRECTOS (LEY 106/93)</t>
  </si>
  <si>
    <t>FONDO ESPECIAL COMISIÓN NACIONAL DE BÚSQUEDA (ART. 18 LEY 971 DE 2005)</t>
  </si>
  <si>
    <t>FONDO DE CONTINGENCIAS DE LAS ENTIDADES ESTATALES</t>
  </si>
  <si>
    <t>FONDO PARA LA REHABILITACIÓN, INVERSIÓN SOCIAL Y LUCHA CONTRA EL CRIMEN ORGANIZADO</t>
  </si>
  <si>
    <t>APOYO A LAS DISPOSICIONES PARA GARANTIZAR EL PLENO EJERCICIO DE LOS DERECHOS DE LAS PERSONAS CON DISCAPACIDAD. LEY 1618 DE 2013</t>
  </si>
  <si>
    <t>CONGRESO DE MEDICINA LEGAL Y CIENCIAS FORENSES</t>
  </si>
  <si>
    <t>DESARROLLO DE FUNCIONES DE APOYO AL SECTOR AGROPECUARIO EN CIENCIA, TECNOLOGÍA E INNOVACIÓN A CARGO DE CORPOICA A NIVEL NACIONAL. LEY 1731 DE 2014</t>
  </si>
  <si>
    <t>COMISIÓN DE BÚSQUEDA DE PERSONAS DESAPARECIDAS LEY 589 DE 2000</t>
  </si>
  <si>
    <t>GASTOS DE ADMINISTRACIÓN DE PENSIONES, NÓMINA, ARCHIVO Y OTRAS ACTIVIDADES INHERENTES DECRETO 4986 DE 2007, DECRETO 2721 DE 2008 Y DECRETO 2601 DE 2009</t>
  </si>
  <si>
    <t>RECURSOS PARA LA CORPORACIÓN AUTÓNOMA REGIONAL DEL RIO GRANDE DE LA MAGDALENA. ARTíCULO 17 LEY 161 DE 1994</t>
  </si>
  <si>
    <t>ATENCIÓN DE PROCESOS JUDICIALES Y RECLAMACIONES ADMINISTRATIVAS DEL EXTINTO DAS O SU FONDO ROTATORIO. ART. 238 LEY 1753 DE 2015 - PND</t>
  </si>
  <si>
    <t>PAGOS BENEFICIARIOS FUNDACIÓN SAN JUAN DE DIOS DERIVADOS DEL FALLO SU-484 2008 CORTE CONSTITUCIONAL</t>
  </si>
  <si>
    <t>MESADAS PENSIONALES DE LA SUPERINTENDENCIA DE SOCIEDADES A TRAVÉS DEL FOPEP</t>
  </si>
  <si>
    <t>TRANSFERENCIAS PARA LA ESTRATEGIA DE INTERACCIÓN Y DIÁLOGO PERMANENTE ENTRE LAS AUTORIDADES DE ORDEN TERRITORIAL, GOBIERNO NACIONAL Y LOS CIUDADANOS</t>
  </si>
  <si>
    <t>DEFENSA DE LOS INTERESES DEL ESTADO EN CONTROVERSIAS INTERNACIONALES</t>
  </si>
  <si>
    <t>FONDO PARA LA MODERNIZACIÓN, DESCONGESTIÓN Y BIENESTAR DE LA ADMINISTRACIÓN DE JUSTICIA</t>
  </si>
  <si>
    <t>TRANSFERENCIA PARA ENTIDADES EN PROCESO DE LIQUIDACIÓN</t>
  </si>
  <si>
    <t>FONDO DE LA DIRECCIÓN DE CONSULTA PREVIA. ART. 161 LEY 1955 DE 2019</t>
  </si>
  <si>
    <t>APOYO A ACTIVIDADES DEL MINTIC. ART 22 LEY 1978 DE 2019</t>
  </si>
  <si>
    <t>DISTRIBUCIÓN RECURSOS CONCESIONES FÉRREAS Y AÉREAS. ART. 308 LEY 1955 DE 2019</t>
  </si>
  <si>
    <t xml:space="preserve">FONDO NACIONAL DE EMERGENCIAS SANITARIAS Y FITOSANITARIAS DEL INSTITUTO COLOMBIANO AGROPECUARIO – ICA. </t>
  </si>
  <si>
    <t>FONDO DE DEFENSA TÉCNICA Y ESPECIALIZADA DE LOS MIEMBROS DE LA FUERZA PÚBLICA</t>
  </si>
  <si>
    <t>COMITÉ AUTÓNOMO DE LA REGLA FISCAL - CARF. Art. 61, LEY 2155 DE 2021.</t>
  </si>
  <si>
    <t>OTRAS TRANSFERENCIAS - DISTRIBUCIÓN PREVIO CONCEPTO DGPPN</t>
  </si>
  <si>
    <t>A ENTIDADES TERRITORIALES DISTINTAS AL SISTEMA GENERAL DE PARTICIPACIONES</t>
  </si>
  <si>
    <t>APOYO A PROGRAMAS DE DESARROLLO DE LA SALUD LEY 100 DE 1993</t>
  </si>
  <si>
    <t>ASISTENCIA ANCIANOS, NIÑOS ADOPTIVOS Y POBLACIÓN DESPROTEGIDA LEY 1251 DE 2002</t>
  </si>
  <si>
    <t>RECURSOS A MUNICIPIOS, ESPECTÁCULOS PÚBLICOS ART. 7 DE LA LEY 1493 DEL 26 DE DICIEMBRE DE 2011</t>
  </si>
  <si>
    <t>SUMINISTRO DE MEDICAMENTOS DE LEISHIMANIASIS</t>
  </si>
  <si>
    <t>PREVENCIÓN DE LA FARMACODEPENDENCIA Y DE MEDICAMENTOS DE CONTROL ESPECIAL</t>
  </si>
  <si>
    <t>DEPARTAMENTO ARCHIPIÉLAGO DE SAN ANDRÉS, PROVIDENCIA Y SANTA CATALINA (LEY 1A. DE 1972)</t>
  </si>
  <si>
    <t>FONDO DE DESARROLLO PARA LA GUAJIRA - FONDEG, ARTÍCULO 19 LEY 677 DE 2001</t>
  </si>
  <si>
    <t>RECURSOS DE ORO Y PLATINO PARA LOS MUNICIPIOS PRODUCTORES DECRETO 2173 DE 1992</t>
  </si>
  <si>
    <t>RECURSOS A LOS MUNICIPIOS CON RESGUARDOS INDÍGENAS ART. 24 LEY 44 DE 1990, ART. 184 LEY 223 DE 1995</t>
  </si>
  <si>
    <t>APORTES A PROGRAMAS DE PREVENCIÓN Y CONTROL DE ENFERMEDADES TRANSMITIDAS POR VECTORES</t>
  </si>
  <si>
    <t>PUEBLO NUKAK MAKU (ARTÍCULO 35 DECRETO 1953 DE 2014)</t>
  </si>
  <si>
    <t>RECURSOS A LOS MUNICIPIOS CON TERRITORIOS COLECTIVOS DE COMUNIDADES NEGRAS. ARTÍCULO 255 LEY 1753 DE 2015</t>
  </si>
  <si>
    <t>SEGUIMIENTO, ACTUALIZACIÓN DE CÁLCULOS ACTUARIALES, DISEÑO DE ADMÓN. FINANCIERA DEL PASIVO PENSIONAL DE LAS ENTIDADES TERRITORIALES (ARTICULO 48 DE LA LEY 863 DE 2003)</t>
  </si>
  <si>
    <t>PAGO ACREENCIAS LEY 226 DE 1995</t>
  </si>
  <si>
    <t>CUMPLIMIENTO PARÁGRAFO ÚNICO ARTÍCULO 4° LEY 1393 DE 2010. COMPENSACIÓN DEPARTAMENTOS</t>
  </si>
  <si>
    <t>COMPENSACIÓN DE LAS DISMINUCIONES DEL RECAUDO POR CONCEPTO DE DERECHOS DE EXPLOTACIÓN DEL JUEGO DE APUESTAS PERMANENTES.  DECRETO 2550 DE 2012</t>
  </si>
  <si>
    <t>CUMPLIMIENTO PARÁGRAFO ÚNICO ARTÍCULO 4° LEY 1393 DE 2010. COMPENSACIÓN DISTRITO CAPITAL</t>
  </si>
  <si>
    <t>TRANSFERENCIA A DEPARTAMENTOS, MUNICIPIOS Y FONPET, RECURSOS DE JUEGOS DE SUERTE Y AZAR - LEY 643 DE 2001</t>
  </si>
  <si>
    <t>DISTRIBUCIÓN DE RECURSOS IMPUESTO NACIONAL AL CONSUMO SOBRE LOS SERVICIOS DE TELEFONÍA MÓVIL - SECTOR CULTURA, ART 201 LEY 1819 DE 2016</t>
  </si>
  <si>
    <t>ORGANIZACIÓN Y FUNCIONAMIENTO DEPARTAMENTO DEL AMAZONAS</t>
  </si>
  <si>
    <t>ORGANIZACIÓN Y FUNCIONAMIENTO DEPARTAMENTO DEL GUAINÍA</t>
  </si>
  <si>
    <t>ORGANIZACIÓN Y FUNCIONAMIENTO DEPARTAMENTO DEL GUAVIARE</t>
  </si>
  <si>
    <t>ORGANIZACIÓN Y FUNCIONAMIENTO DEPARTAMENTO DEL VAUPES</t>
  </si>
  <si>
    <t>ORGANIZACIÓN Y FUNCIONAMIENTO DEPARTAMENTO DEL VICHADA</t>
  </si>
  <si>
    <t>PARTICIPACIÓN IVA - DEPARTAMENTO ARCHIPIÉLAGO DE SAN ANDRÉS PROVIDENCIA Y SANTA CATALINA</t>
  </si>
  <si>
    <t>PARTICIPACIÓN IVA - DEPARTAMENTO DEL AMAZONAS</t>
  </si>
  <si>
    <t>PARTICIPACIÓN IVA - DEPARTAMENTO DEL ARAUCA</t>
  </si>
  <si>
    <t>PARTICIPACIÓN IVA - DEPARTAMENTO DEL CASANARE</t>
  </si>
  <si>
    <t>PARTICIPACIÓN IVA - DEPARTAMENTO DEL GUAINÍA</t>
  </si>
  <si>
    <t>PARTICIPACIÓN IVA - DEPARTAMENTO DEL GUAVIARE</t>
  </si>
  <si>
    <t>PARTICIPACIÓN IVA - DEPARTAMENTO DEL PUTUMAYO</t>
  </si>
  <si>
    <t>PARTICIPACIÓN IVA - DEPARTAMENTO DEL VAUPES</t>
  </si>
  <si>
    <t>PARTICIPACIÓN IVA - DEPARTAMENTO DEL VICHADA</t>
  </si>
  <si>
    <t>TRANSFERIR POR REGALíAS DERIVADAS EXPLOTACIÓN DE SAL EN MANAURE - GUAJIRA. LEYES 141 DE 1994, 549 DE 1993 Y 863 DE 2003.</t>
  </si>
  <si>
    <t>A INSTITUCIONES DE EDUCACIÓN SUPERIOR - ESTABLECIMIENTOS PÚBLICOS DEL ORDEN TERRITORIAL - ARTÍCULO 183 DE LA LEY 1955 DE 2019</t>
  </si>
  <si>
    <t>A ESQUEMAS ASOCIATIVOS</t>
  </si>
  <si>
    <t>A OTRAS ENTIDADES DEL GOBIERNO GENERAL</t>
  </si>
  <si>
    <t>TRANSFERENCIAS BIENESTAR UNIVERSITARIO (LEY 30 DE 1992)</t>
  </si>
  <si>
    <t>ACTIVIDADES DE PROMOCIÓN Y DESARROLLO DE LA CULTURA-CONVENIOS SECTOR PÚBLICO (LEY  397 DE 1997)</t>
  </si>
  <si>
    <t>APOYO A LAS UNIVERSIDADES PÚBLICAS - DESCUENTO VOTACIONES (LEY 403 DE 1997)</t>
  </si>
  <si>
    <t>TRANSFERENCIAS DE EXCEDENTES FINANCIEROS A LA NACIÓN (ART. 16 EOP)</t>
  </si>
  <si>
    <t>PROVISIÓN PARA GASTOS INSTITUCIONALES Y/O SECTORIALES CONTINGENTES- PREVIO CONCEPTO DGPPN</t>
  </si>
  <si>
    <t>LEY 30 DE 1992, ARTICULO 87 - DISTRIBUCIÓN CESU</t>
  </si>
  <si>
    <t>LEY 37 DE 1987 - APORTES CONSERVATORIO DEL TOLIMA.</t>
  </si>
  <si>
    <t>MONITOREO Y VIGILANCIA EDUCACIÓN SUPERIOR PARA DISTRIBUIR</t>
  </si>
  <si>
    <t>TRANSFERENCIA FONDO DE DESARROLLO DE LA EDUCACIÓN SUPERIOR FODESEP - ARTÍCULO 91 LEY 30 DE 1992</t>
  </si>
  <si>
    <t>ATENCIÓN DE DESASTRES Y EMERGENCIAS EN EL TERRITORIO NACIONAL -FONDO NACIONAL DE GESTION DEL RIESGO DE DESASTRES</t>
  </si>
  <si>
    <t xml:space="preserve">FONDO DE RESERVA PARA LA ESTABILIZACIÓN DE LA CARTERA HIPOTECARIA BANCO DE LA REPÚBLICA </t>
  </si>
  <si>
    <t>FONDO NACIONAL DE EMERGENCIAS</t>
  </si>
  <si>
    <t>A INSTITUTOS DE INVESTIGACIÓN LEY 99 DE 1993</t>
  </si>
  <si>
    <t>A UNIVERSIDADES PARA FUNCIONAMIENTO LEY 30 DE 1992 ARTÍCULO 86</t>
  </si>
  <si>
    <t>TRIBUNALES DE ÉTICA MÉDICA, ODONTOLOGÍA Y ENFERMERÍA</t>
  </si>
  <si>
    <t>CONSEJO NACIONAL DEL TRABAJO SOCIAL</t>
  </si>
  <si>
    <t>COMISIÓN NACIONAL INTERSECTORIAL DE ASEGURAMIENTO DE LA CALIDAD DE LA EDUCACIÓN SUPERIOR - CONACES</t>
  </si>
  <si>
    <t>CONSEJO NACIONAL DE ACREDITACIÓN - CNA</t>
  </si>
  <si>
    <t>CONSEJO NACIONAL DE EDUCACIÓN SUPERIOR - CESU (LEY 30 DE 1992)</t>
  </si>
  <si>
    <t>APOYO PARA EL FUNCIONAMIENTO DEL COLEGIO MIGUEL ANTONIO CARO - TRANSFERENCIA AL ICETEX</t>
  </si>
  <si>
    <t>RECURSOS A BANCOLDEX</t>
  </si>
  <si>
    <t>RECURSOS AL FONDO FÍLMICO COLOMBIA (FFC) - LEY 1556 DE 2012</t>
  </si>
  <si>
    <t>CUERPOS CONSULTIVOS</t>
  </si>
  <si>
    <t>APORTES PARA LA CORPORACIÓN DE ALTA TECNOLOGÍA PARA LA DEFENSA</t>
  </si>
  <si>
    <t>AJUSTE IPC VIGENCIAS ANTERIORES - UNIVERSIDADES</t>
  </si>
  <si>
    <t>FONDO PARA LA PARTICIPACIÓN CIUDADANA Y EL FORTALECIMIENTO DE LA DEMOCRACIA. ARTICULO 96 LEY 1757 DE 2015</t>
  </si>
  <si>
    <t>FONDO COLOMBIA EN PAZ (FCP) - DECRETO 691 DE 2017</t>
  </si>
  <si>
    <t>COLEGIO BOYACÁ (DECRETO 3176 DE 2005 ARTÍCULO 2)</t>
  </si>
  <si>
    <t>INSTITUTO TECNOLÓGICO METROPOLITANO</t>
  </si>
  <si>
    <t>INSTITUTO UNIVERSITARIO DE LA PAZ</t>
  </si>
  <si>
    <t>UNIDADES TECNOLÓGICAS DE SANTANDER</t>
  </si>
  <si>
    <t>INSTITUCIÓN UNIVERSITARIA ANTONIO JOSE CAMACHO-UNIAJC</t>
  </si>
  <si>
    <t>INSTITUCIÓN UNIVERSITARIA DE ENVIGADO</t>
  </si>
  <si>
    <t>INSTITUCIÓN UNIVERSITARIA BELLAS ARTES Y CIENCIAS DE BOLÍVAR</t>
  </si>
  <si>
    <t>ESCUELA SUPERIOR TECNOLÓGICA DE ARTES "DEBORA ARANGO"</t>
  </si>
  <si>
    <t>INSTITUTO DEPARTAMENTAL DE BELLAS ARTES</t>
  </si>
  <si>
    <t>POLITÉCNICO COLOMBIANO "JAIME ISAZA CADAVID"</t>
  </si>
  <si>
    <t>TECNOLÓGICO DE ANTIOQUIA</t>
  </si>
  <si>
    <t>ESCUELA NACIONAL DEL DEPORTE - ART. 51 DECRETO 2845 DE 1984</t>
  </si>
  <si>
    <t>TRANSFERENCIA A LA SOCIEDAD FIDUCIARIA DE DESARROLLO AGROPECUARIO S.A. FIDUAGRARIA - PATRIMONIO AUTÓNOMO DE REMANENTES - INCODER EN LIQUIDACIÓN</t>
  </si>
  <si>
    <t>ASEGURAMIENTO EN SALUD (LEYES 100 DE 1993, 1122 DE 2007, 1393 DE 2010, 1438 DE 2011 Y 1607 DE 2012)</t>
  </si>
  <si>
    <t>PREVENCIÓN Y PROMOCIÓN DE LA SALUD</t>
  </si>
  <si>
    <t>MEJORAMIENTO DE LA RED DE URGENCIAS Y ATENCIÓN DE ENFERMEDADES CATASTRÓFICAS Y ACCIDENTES DE TRAFICO (SERVICIOS INTEGRANTES DE SALUD)</t>
  </si>
  <si>
    <t>ASEGURAMIENTO EN SALUD - ENTIDADES TERRITORIALES - IMPUESTO AL CONSUMO DE LICORES</t>
  </si>
  <si>
    <t>PROGRAMAS NACIONALES DE INVESTIGACIÓN, ASISTENCIA TÉCNICA Y DESARROLLO AGROPECUARIO. CONVENIO CON CORPOICA</t>
  </si>
  <si>
    <t xml:space="preserve">A INSTITUTOS TÉCNICOS, TECNOLÓGICOS Y COLEGIOS MAYORES - DECRETO 1052 DE 2006 </t>
  </si>
  <si>
    <t>PROGRAMAS PARA EL APOYO A LAS MYPIMES LEY 590 DE 2000</t>
  </si>
  <si>
    <t>RECURSOS PARA TRANSFERIR A INSTITUCIONES DE EDUCACIÓN SUPERIOR PÚBLICAS - ARTÍCULO 142 DE LA LEY 1819 DE 2016</t>
  </si>
  <si>
    <t>PAGO DE APORTES SOBRE LOS VOLUNTARIOS ACREDITADOS Y ACTIVOS DEL SUBSISTEMA NACIONAL DE PRIMERA RESPUESTA AFILIADOS AL SGRL - DECRETO 1809 DE 2020</t>
  </si>
  <si>
    <t>A  INSTITUCIONES  DE EDUCACIÓN SUPERIOR PÚBLICAS – DESCUENTO DE MATRÍCULAS POR VOTACIONES (LEY 2019 DE 2020)</t>
  </si>
  <si>
    <t>A INSTITUCIONES DE EDUCACIÓN SUPERIOR</t>
  </si>
  <si>
    <t>ÓRGANOS ASESORES Y CONSULTORES DE LA CALIDAD EN EDUCACIÓN SUPERIOR</t>
  </si>
  <si>
    <t>FONDO MUJER EMPRENDE. DECRETO LEY 810 DE 2020 Y LEY 2069 DE 2020.</t>
  </si>
  <si>
    <t>FONDO DE ESTABILIZACIÓN DE PRECIOS DE LOS COMBUSTIBLES - FEPC</t>
  </si>
  <si>
    <t>FONDO SOLIDARIO PARA LA EDUCACIÓN - MATRÍCULA CERO IES PÚBLICAS, ART.27 Ley 2155/2021</t>
  </si>
  <si>
    <t>SISTEMA GENERAL DE PARTICIPACIONES</t>
  </si>
  <si>
    <t>PARTICIPACIÓN PARA EDUCACIÓN</t>
  </si>
  <si>
    <t>PARTICIPACIÓN PARA SALUD</t>
  </si>
  <si>
    <t>PARTICIPACIÓN PARA PROPÓSITO GENERAL</t>
  </si>
  <si>
    <t>MUNICIPIOS DE LA RIBERA DEL RÍO MAGDALENA - ASIGNACIÓNES ESPECIALES</t>
  </si>
  <si>
    <t>PROGRAMAS DE ALIMENTACIÓN ESCOLAR - ASIGNACIÓNES ESPECIALES</t>
  </si>
  <si>
    <t>FONPET - ASIGNACIÓNES ESPECIALES</t>
  </si>
  <si>
    <t>RESGUARDOS INDÍGENAS - ASIGNACIÓNES ESPECIALES</t>
  </si>
  <si>
    <t>AGUA POTABLE Y SANEAMIENTO BÁSICO</t>
  </si>
  <si>
    <t>TRANSFERENCIA ATENCIÓN INTEGRAL A LA PRIMERA INFANCIA</t>
  </si>
  <si>
    <t>PRESTACIONES PARA CUBRIR RIESGOS SOCIALES</t>
  </si>
  <si>
    <t>PRESTACIONES DE ASISTENCIA SOCIAL</t>
  </si>
  <si>
    <t>MESADAS PENSIONALES ENFERMOS DE LEPRA (LEY 148 DE 1961) (DE PENSIONES)</t>
  </si>
  <si>
    <t>TRANSFERIR A COLPENSIONES - ADMINISTRACIÓN BENEFICIOS ECONÓMICOS PERIÓDICOS (LEY 1328 DE 2009 Y DECRETO 604 DE 2013) (OTRAS PRESTACIONES DE JUBILACION)</t>
  </si>
  <si>
    <t>SOSTENIMIENTO EDUCATIVO HIJOS ENFERMOS DE LEPRA (LEY 148 DE 1961) (NO DE PENSIONES)</t>
  </si>
  <si>
    <t>SUBSIDIO ENFERMOS DE LEPRA (DECRETOS 0475 DE 1954/ DECRETO 1975 DE 1957/ LEY 148 DE 1961/ LEY 380 DE 1997) (NO DE PENSIONES)</t>
  </si>
  <si>
    <t>DERECHOS DE LOS SOLDADOS CUANDO RECIBEN LESIONES PERMANENTES, LITERAL F, ART. 40, LEY 48 DE 1993 (NO DE PENSIONES)</t>
  </si>
  <si>
    <t>SUBSIDIO VETERANOS GUERRA DE KOREA Y CONFLICTO CON EL PERÚ. LEY 683 DE 2001 (NO DE PENSIONES)</t>
  </si>
  <si>
    <t>CAMPAÑAS CONTROL LEPRA (LEY 148 DE 1961 / LEY 380 DE 1997) (NO DE PENSIONES)</t>
  </si>
  <si>
    <t>PROGRAMA ATENCIÓN ÁREAS MARGINADAS Y POBLACIÓN DISPERSA (LEY 100 DE 1993) (NO DE PENSIONES)</t>
  </si>
  <si>
    <t>IMPLEMENTACIÓN DEL SISTEMA INTEGRAL DE SALUD EN EL SISTEMA PENITENCIARIO (NO DE PENSIONES)</t>
  </si>
  <si>
    <t>ATENCIÓN INTEGRAL A LA POBLACIÓN DESPLAZADA EN CUMPLIMIENTO DE LA SENTENCIA T-025 DE 2004 (NO DE PENSIONES)</t>
  </si>
  <si>
    <t>ALIMENTACIÓN PARA INTERNOS</t>
  </si>
  <si>
    <t xml:space="preserve">TRANSFERENCIAS MONETARIAS NO CONDICIONADAS Y EXTRAORDINARIAS - PROGRAMA FAMILIAS EN ACCIÓN </t>
  </si>
  <si>
    <t>TRANSFERENCIAS MONETARIAS NO CONDICIONADAS Y EXTRAORDINARIAS - PROGRAMA JÓVENES EN ACCIÓN</t>
  </si>
  <si>
    <t>TRANSFERENCIAS MONETARIAS NO CONDICIONADAS Y EXTRAORDINARIAS - PROGRAMA ADULTO MAYOR</t>
  </si>
  <si>
    <t>PROGRAMA INGRESO SOLIDARIO</t>
  </si>
  <si>
    <t>ATENCION EN SALUD A POBLACION INIMPUTABLE POR TRASTORNO MENTAL (LEY 65 DE 1993) (NO DE PENSIONES)</t>
  </si>
  <si>
    <t>PRESTACIONES SOCIALES RELACIONADAS CON EL EMPLEO</t>
  </si>
  <si>
    <t>MESADAS PENSIONALES (DE PENSIONES)</t>
  </si>
  <si>
    <t>CUOTAS PARTES PENSIONALES (DE PENSIONES)</t>
  </si>
  <si>
    <t>BONOS PENSIONALES (DE PENSIONES)</t>
  </si>
  <si>
    <t>FONDO PRESTACIONES DE LOS PENSIONADOS DE LAS EMPRESAS PRODUCTORAS DE METALES DEL CHOCÓ LEY 50 DE 1990 (DE PENSIONES)</t>
  </si>
  <si>
    <t>FONDO NACIONAL DE PRESTACIONES SOCIALES DEL MAGISTERIO (DE PENSIONES)</t>
  </si>
  <si>
    <t>PRESTACIONES CONVENCIONALES (OTRAS PRESTACIONES DE JUBILACION)</t>
  </si>
  <si>
    <t>OBLIGACIONES CONVENCIONALES PENSIONADOS DEL IDEMA (OTRAS PRESTACIONES DE JUBILACION)</t>
  </si>
  <si>
    <t>APORTES PREVISIÓN PENSIONES VEJEZ JUBILADOS (DE PENSIONES)</t>
  </si>
  <si>
    <t>MESADAS PENSIONALES HOSPITAL SAN JUAN DE DIOS E INSTITUTO MATERNO INFANTIL</t>
  </si>
  <si>
    <t>INCAPACIDADES Y LICENCIAS DE MATERNIDAD Y PATERNIDAD (NO DE PENSIONES)</t>
  </si>
  <si>
    <t>ASIGNACIÓNES DE RETIRO (NO DE PENSIONES)</t>
  </si>
  <si>
    <t>AUXILIOS FUNERARIOS (OTRAS PRESTACIONES DE JUBILACION)</t>
  </si>
  <si>
    <t>APORTE PREVISIÓN SOCIAL SERVICIOS MÉDICOS (OTRAS PRESTACIONES DE JUBILACION)</t>
  </si>
  <si>
    <t>SERVICIOS MÉDICOS, EDUCATIVOS, RECREATIVOS, Y CULTURALES PARA FUNCIONARIOS DE LA CONTRALORÍA GENERAL DE LA REPÚBLICA (ART. 90 Y 91 LEY 106 DE 1993) (NO DE PENSIONES)</t>
  </si>
  <si>
    <t>BIENESTAR SOCIAL DEL PENSIONADO (OTRAS PRESTACIONES DE JUBILACION)</t>
  </si>
  <si>
    <t>INDEMNIZACIONES ENFERMEDAD GENERAL (NO DE PENSIONES)</t>
  </si>
  <si>
    <t>PROMOCIÓN Y PREVENCIÓN EN SALUD (NO DE PENSIONES)</t>
  </si>
  <si>
    <t>SERVICIOS MÉDICOS ASISTENCIALES (NO DE PENSIONES)</t>
  </si>
  <si>
    <t>SERVICIOS MÉDICOS CONVENCIONALES (NO DE PENSIONES)</t>
  </si>
  <si>
    <t>PROGRAMAS DE VIVIENDA Y OTROS (NO DE PENSIONES)</t>
  </si>
  <si>
    <t>INDEMNIZACIÓN POR DISMINUCIÓN DE LA CAPACIDAD PSICOFÍSICA (NO DE PENSIONES)</t>
  </si>
  <si>
    <t>TRANSFERIR AL FONDO DE SOLIDARIDAD DE LA CAJA DE VIVIENDA MILITAR Y DE POLICÍA. NUMERAL 5 PARÁGRAFO 2 ARTíCULO 1 LEY 1305 DE 2009 (NO DE PENSIONES)</t>
  </si>
  <si>
    <t>INDEMNIZACIONES (NO DE PENSIONES)</t>
  </si>
  <si>
    <t>INDEMNIZACIONES Y RECONOCIMIENTO ECONÓMICO,  ART 8 LEY 790 DE 2002 (NO DE PENSIONES)</t>
  </si>
  <si>
    <t>APORTES CONVENCIONALES A SALUD Y AUXILIOS FUNERARIOS PENSIONADOS FONDO PASIVO SOCIAL EMPRESA PUERTOS DE COLOMBIA (OTRAS PRESTACIONES DE JUBILACION)</t>
  </si>
  <si>
    <t>ATENCIÓN EN SALUD A POBLACIÓN INIMPUTABLE POR TRASTORNO MENTAL (LEY 65 DE 1993) (NO DE PENSIONES)</t>
  </si>
  <si>
    <t>PLANES COMPLEMENTARIOS DE SALUD (NO DE PENSIONES)</t>
  </si>
  <si>
    <t>APORTE PATRONAL FAVI (DECRETO 294 DE 1981) (NO DE PENSIONES)</t>
  </si>
  <si>
    <t>FONDO NACIONAL DE PRESTACIONES SOCIALES DEL MAGISTERIO (NO DE PENSIONES)</t>
  </si>
  <si>
    <t>AUXILIO SINDICAL (NO DE PENSIONES)</t>
  </si>
  <si>
    <t>PROGRAMA DE SALUD OCUPACIONAL (NO DE PENSIONES)</t>
  </si>
  <si>
    <t>BIENESTAR SOCIAL AFILIADOS DE LA CAJA DE RETIRO DE LAS FUERZAS MILITARES Y LA CAJA DE SUELDOS DE RETIRO DE LA POLICÍA NACIONAL, DECRETOS 2002 Y 2003 DE 1984 (NO DE PENSIONES)</t>
  </si>
  <si>
    <t>FONDO DE PENSIONES PÚBLICAS DE NIVEL NACIONAL - PENSIONES SUPERINTENDENCIA DE VALORES (DE PENSIONES)</t>
  </si>
  <si>
    <t>FONDO DE PENSIONES PÚBLICAS DEL NIVEL NACIONAL - CAJANAL PENSIONES (DE PENSIONES)</t>
  </si>
  <si>
    <t>FONDO DE PENSIONES PÚBLICAS DEL NIVEL NACIONAL - CARBOCOL (DE PENSIONES)</t>
  </si>
  <si>
    <t>FONDO DE PENSIONES PÚBLICAS DEL NIVEL NACIONAL - PENSIONES CAJA DE CRÉDITO AGRARIO INDUSTRIAL Y MINERO (DE PENSIONES)</t>
  </si>
  <si>
    <t>FONDO DE PENSIONES PÚBLICAS DEL NIVEL NACIONAL - PENSIONES FONPRENOR (DE PENSIONES)</t>
  </si>
  <si>
    <t>FONDO DE PENSIONES PÚBLICAS DEL NIVEL NACIONAL - PENSIONES SUPERINDUSTRIA Y COMERCIO (DE PENSIONES)</t>
  </si>
  <si>
    <t>FONDO DE PENSIONES PÚBLICAS DEL NIVEL NACIONAL - PENSIONES SUPERSOCIEDADES (DE PENSIONES)</t>
  </si>
  <si>
    <t>FONDO DE PENSIONES PÚBLICAS DEL NIVEL NACIONAL -PENSIONES CVC - EPSA (DE PENSIONES)</t>
  </si>
  <si>
    <t>FONDO DE PENSIONES PÚBLICAS DEL NIVEL NACIONAL-PENSIONES FONDO PASIVO SOCIAL EMPRESA PUERTOS DE COLOMBIA (DE PENSIONES)</t>
  </si>
  <si>
    <t>FONDO DE PENSIONES PÚBLICAS DEL NIVEL NACIONAL - PENSIONES FONDO NACIONAL DE CAMINOS VECINALES (DE PENSIONES)</t>
  </si>
  <si>
    <t>FONDO DE PENSIONES PÚBLICAS DEL NIVEL NACIONAL - PENSIONES MINERCOL LTDA. EN LIQUIDACIÓN (DE PENSIONES)</t>
  </si>
  <si>
    <t>FONDO DE PENSIONES PÚBLICAS DEL NIVEL NACIONAL - PENSIONES INCORA (DE PENSIONES)</t>
  </si>
  <si>
    <t>FONDO DE PENSIONES PÚBLICAS DEL NIVEL NACIONAL - PENSIONES INURBE (DE PENSIONES)</t>
  </si>
  <si>
    <t>FONDO DE PENSIONES PÚBLICAS DEL NIVEL NACIONAL - PENSIONES EXFUNCIONARIOS ISS (DE PENSIONES)</t>
  </si>
  <si>
    <t>FONDO DE PENSIONES PÚBLICAS DEL NIVEL NACIONAL - PENSIONES COMPAÑÍA DE FOMENTO CINEMATOGRÁFICO - FOCINE (DE PENSIONES)</t>
  </si>
  <si>
    <t>FONDO DE PENSIONES PÚBLICAS DEL NIVEL NACIONAL - COMPAÑÍA DE INFORMACIONES AUDIOVISUALES (DE PENSIONES)</t>
  </si>
  <si>
    <t>FONDO DE PENSIONES PÚBLICAS DEL NIVEL NACIONAL - CAJA DE PREVISIÓN SOCIAL DE COMUNICACIONES - CAPRECOM (DE PENSIONES)</t>
  </si>
  <si>
    <t>FONDO DE PENSIONES PÚBLICAS DEL NIVEL NACIONAL - ADMINISTRACIÓN POSTAL NACIONAL - ADPOSTAL (DE PENSIONES)</t>
  </si>
  <si>
    <t>FONDO DE PENSIONES PÚBLICAS DEL NIVEL NACIONAL - INSTITUTO NACIONAL DE RADIO Y TELEVISIÓN - INRAVISION (DE PENSIONES)</t>
  </si>
  <si>
    <t>FONDO DE PENSIONES PÚBLICAS DEL NIVEL NACIONAL - MINISTERIO DE TECNOLOGÍAS DE LA INFORMACIÓN Y COMUNICACIONES (DE PENSIONES)</t>
  </si>
  <si>
    <t>FONDO DE PENSIONES PÚBLICAS DEL NIVEL NACIONAL -  EMPRESA NACIONAL DE COMUNICACIONES - TELECOM (DE PENSIONES)</t>
  </si>
  <si>
    <t xml:space="preserve">FONDO DE PENSIONES PÚBLICAS DEL NIVEL NACIONAL - EMPRESA DE TELECOMUNICACIONES DEL TOLIMA - TELETOLIMA (DE PENSIONES) </t>
  </si>
  <si>
    <t>FONDO DE PENSIONES PÚBLICAS DEL NIVEL NACIONAL - EMPRESA DE TELECOMUNICACIONES DEL HUILA - TELEHUILA (DE PENSIONES)</t>
  </si>
  <si>
    <t>FONDO DE PENSIONES PÚBLICAS DEL NIVEL NACIONAL - EMPRESA DE TELECOMUNICACIONES DE NARIÑO - TELENARIÑO (DE PENSIONES)</t>
  </si>
  <si>
    <t>FONDO DE PENSIONES PÚBLICAS DEL NIVEL NACIONAL - EMPRESA DE TELECOMUNICACIONES DE CARTAGENA - TELECARTAGENA (DE PENSIONES)</t>
  </si>
  <si>
    <t>FONDO DE PENSIONES PÚBLICAS DEL NIVEL NACIONAL - EMPRESA DE TELECOMUNICACIONES DE SANTA MARTA - TELESANTAMARTA (DE PENSIONES)</t>
  </si>
  <si>
    <t>FONDO DE PENSIONES PÚBLICAS DEL NIVEL NACIONAL - EMPRESA DE TELECOMUNICACIONES DE ARMENIA - TELEARMENIA (DE PENSIONES)</t>
  </si>
  <si>
    <t>FONDO DE PENSIONES PÚBLICAS DEL NIVEL NACIONAL - EMPRESA DE TELECOMUNICACIONES DE CALARCA - TELECALARCA (DE PENSIONES)</t>
  </si>
  <si>
    <t>FONDO DE PENSIONES PÚBLICAS DEL NIVEL NACIONAL - MESADAS PENSIONALES INAT (DE PENSIONES)</t>
  </si>
  <si>
    <t>FONDO DE PENSIONES PÚBLICAS DEL NIVEL NACIONAL - MESADAS PENSIONALES - ZONAS FRANCAS (DE PENSIONES)</t>
  </si>
  <si>
    <t>FONDO DE PENSIONES PÚBLICAS DEL NIVEL NACIONAL - MESADAS PENSIONALES - CORPORACIÓN FINANCIERA DEL TRANSPORTE (LEY 51/90) (DE PENSIONES)</t>
  </si>
  <si>
    <t>FONDO DE PENSIONES PÚBLICAS DEL NIVEL NACIONAL - MESADAS PENSIONALES - CORPORACIÓN NACIONAL DEL TURISMO (DE PENSIONES)</t>
  </si>
  <si>
    <t>FONDO DE PENSIONES PÚBLICAS DEL NIVEL NACIONAL - MESADAS PENSIONALES - CAPRESUB (DE PENSIONES)</t>
  </si>
  <si>
    <t>FONDO DE PENSIONES PÚBLICAS DEL NIVEL NACIONAL - MESADAS PENSIONALES - INEA (DE PENSIONES)</t>
  </si>
  <si>
    <t>FONDO DE PENSIONES PÚBLICAS DEL NIVEL NACIONAL - MESADAS PENSIONALES - INTRA (DE PENSIONES)</t>
  </si>
  <si>
    <t>FONDO DE PENSIONES PÚBLICAS DEL NIVEL NACIONAL - MESADAS PENSIONALES - INVIAS (DE PENSIONES)</t>
  </si>
  <si>
    <t>FONDO DE PENSIONES PÚBLICAS DEL NIVEL NACIONAL - PENSIONES POSITIVA S.A. (ARTICULO 80 LEY 1753 DE 2015 PLAN NACIONAL DE DESARROLLO Y DECRETO 1437 DE 2015) (DE PENSIONES)</t>
  </si>
  <si>
    <t>FONDO DE PENSIONES PÚBLICAS DEL NIVEL NACIONAL - MESADAS PENSIONALES - CORPORACIÓN ELÉCTRICA DE LA COSTA ATLÁNTICA S.A E.S.P CORELCA S.A E.S.P (DE PENSIONES)</t>
  </si>
  <si>
    <t>FONDO DE PENSIONES PÚBLICAS DEL NIVEL NACIONAL - MESADAS PENSIONALES - PROMOTORA DE VACACIONES Y RECREACIÓN SOCIAL - PROSOCIAL - LIQUIDADA (DE PENSIONES)</t>
  </si>
  <si>
    <t>MESADAS PENSIONALES - ZONAS FRANCAS (DE PENSIONES)</t>
  </si>
  <si>
    <t>MESADAS PENSIONALES CONCESION DE SALINAS (DE PENSIONES)</t>
  </si>
  <si>
    <t>MESADAS PENSIONALES DE LAS EMPRESAS DE OBRAS SANITARIAS EMPOS (DE PENSIONES)</t>
  </si>
  <si>
    <t>MESADAS PENSIONALES DEL IDEMA (DE PENSIONES)</t>
  </si>
  <si>
    <t>MESADAS PENSIONALES ALCALIS DE COLOMBIA LTDA. EN LIQUIDACION (DE PENSIONES)</t>
  </si>
  <si>
    <t>RECURSOS PARA TRANSFERIR AL FONDO NACIONAL DE PRESTACIONES SOCIALES DEL MAGISTERIO, PREVIA REVISIÓN FALTANTE DE CESANTÍAS</t>
  </si>
  <si>
    <t>AUXILIO MUTUO (NO DE PRÉSTAMOS) (NO DE PENSIONES)</t>
  </si>
  <si>
    <t>COMPENSACIÓN POR MUERTE (NO DE PENSIONES)</t>
  </si>
  <si>
    <t>SUBSIDIO POR INVALIDEZ (OTRAS PRESTACIONES DE JUBILACION)</t>
  </si>
  <si>
    <t>BONIFICACIÓN PARA PENSIONADOS (OTRAS PRESTACIONES DE JUBILACION)</t>
  </si>
  <si>
    <t>FONDO DE PENSIONES PÚBLICAS DEL NIVEL NACIONAL - MINISTERIO DE OBRAS PÚBLICAS Y TRANSPORTE (DE PENSIONES)</t>
  </si>
  <si>
    <t>PRESTACIONES ECONÓMICAS FONPRENOR. DECRETO1668 DE 1997 (OTRAS PRESTACIONES DE JUBILACION)</t>
  </si>
  <si>
    <t>FONDO DE PENSIONES PÚBLICAS DEL NIVEL NACIONAL - ÁLCALIS DE COLOMBIA LIMITADA (DE PENSIONES)</t>
  </si>
  <si>
    <t>FONDO NACIONAL DEL PASIVO PENSIONAL Y PRESTACIONAL DE LA ELECTRIFICADORA DEL CARIBE S.A. E.S.P. – FONECA (DE PENSIONES)</t>
  </si>
  <si>
    <t>FONDO DE PENSIONES PUBLICAS DEL NIVEL NACIONAL - INSTITUTO NACIONAL DE LOS RECURSOS NATURALES RENOVABLES (DE PENSIONES)</t>
  </si>
  <si>
    <t>FONDO DE PENSIONES PUBLICAS DEL NIVEL NACIONAL - INSTITUTO DE MERCADEO AGROPECUARIO - IDEMA (DE PENSIONES)</t>
  </si>
  <si>
    <t>PRESTACIONES SOCIALES ASUMIDAS POR EL GOBIERNO</t>
  </si>
  <si>
    <t>FONDO NACIONAL DE PENSIONES DE LAS ENTIDADES TERRITORIALES LEY 549 DE 1999 (DE PENSIONES)</t>
  </si>
  <si>
    <t>PRESTACIONES CONVENCIONALES PENSIONADOS PUERTOS DE COLOMBIA (OTRAS PRESTACIONES DE JUBILACION)</t>
  </si>
  <si>
    <t>TRANSFERENCIA OBLIGACIONES LABORALES RECONOCIDAS INSOLUTAS, EMPRESAS SOCIALES DEL ESTADO DECRETO 1750 DE 2003 (NO DE PENSIONES)</t>
  </si>
  <si>
    <t>FINANCIACIÓN PENSIONES RÉGIMEN DE PRIMA MEDIA CON PRESTACIÓN DEFINIDA COLPENSIONES LEY 1151 DE 2007 (DE PENSIONES)</t>
  </si>
  <si>
    <t>OTROS RECURSOS PARA SEGURIDAD SOCIAL</t>
  </si>
  <si>
    <t>CONCURRENCIA NACIÓN PASIVO PENSIONAL LEYES 1151 DE 2007 Y 1371 DE 2009 (DE PENSIONES)</t>
  </si>
  <si>
    <t>PAGOS EXCEPCIONALES DE EXTRABAJADORES DE LA FUNDACIÓN SAN JUAN DE DIOS (DE PENSIONES)</t>
  </si>
  <si>
    <t>PASIVO PENSIONAL MUNICIPIO ARMERO GUAYABAL (LEY 1478 DE 2011 DECRETO 2622 DE 2014) (DE PENSIONES)</t>
  </si>
  <si>
    <t>PRESTACIONES DEL SECTOR SALUD (LEY 715 DE 2001) (DE PENSIONES)</t>
  </si>
  <si>
    <t>PLANES COMPLEMENTARIOS DE SALUD LEY 314 DE 1996 (NO DE PENSIONES)</t>
  </si>
  <si>
    <t>PRESTACIÓN HUMANITARIA PERIÓDICA ARTICULO 2.2.9.5.7 DECRETO 600 DE 2017 (NO DE PENSIONES)</t>
  </si>
  <si>
    <t>OBLIGACIONES LABORALES DEL INSTITUTO DE SEGUROS SOCIALES -ISS Y EMPRESAS SOCIALES DEL ESTADO- DECRETO 1750 DE 2003, EN LIQUIDACIÓN (DE PENSIONES)</t>
  </si>
  <si>
    <t>A INSTITUCIONES SIN ÁNIMO DE LUCRO QUE SIRVEN A LOS HOGARES</t>
  </si>
  <si>
    <t xml:space="preserve">FORTALECIMIENTO DE LAS ASOCIACIONES Y LIGAS DE CONSUMIDORES (LEY 73 DE 1981 Y DECRETO 1320 DE 1982) </t>
  </si>
  <si>
    <t>PROGRAMAS DE REHABILITACIÓN PARA ADULTOS CIEGOS - CONVENIO CON EL CENTRO DE REHABILITACIÓN PARA ADULTOS CIEGOS -CRAC-</t>
  </si>
  <si>
    <t>ANTICIPOS FINANCIACIÓN ESTATAL CAMPAÑAS ELECTORALES (ART. 22 LEY 1475/2011 Y ART. TRANSITORIO 8 ACTO LEGISLATIVO 02/2021)</t>
  </si>
  <si>
    <t>FINANCIACIÓN DE PARTIDOS Y CAMPAÑAS ELECTORALES (LEY 130 DE 1994, ART. 3 ACTO LEGISLATIVO 001 DE 2003)</t>
  </si>
  <si>
    <t>ASOCIACIÓN COLOMBIANA DE UNIVERSIDADES -ASCUN-</t>
  </si>
  <si>
    <t>FINANCIACIÓN ESTATAL PREVIA DE LAS CAMPAÑAS PRESIDENCIALES LEY 996 DE 2005</t>
  </si>
  <si>
    <t>CENTRO INTERNACIONAL DE FÍSICA (DECRETO 267 DE 1984)</t>
  </si>
  <si>
    <t>CENTRO INTERNACIONAL DE INVESTIGACIONES MÉDICAS - CIDEIM (DECRETO 578 DE 1990)</t>
  </si>
  <si>
    <t>CENTRO DE EDUCACIÓN EN ADMINISTRACIÓN DE SALUD - CEADS - CONVENIO</t>
  </si>
  <si>
    <t>FORTALECIMIENTO A LOS PROCESOS ORGANIZATIVOS Y DE CONCERTACIÓN DE LAS MINORÍAS ÉTNICAS CON EL FIN DE GARANTIZAR SU INTEGRIDAD. CONVENIO 169 OIT, LEY 21 DE 1991, LEY 70 DE 1993.</t>
  </si>
  <si>
    <t>FORTALECIMIENTO A LOS PROCESOS ORGANIZATIVOS Y DE CONCERTACIÓN DE LAS COMUNIDADES NEGRAS, AFROCOLOMBIANAS, RAIZALES Y PALENQUERAS</t>
  </si>
  <si>
    <t>FORTALECIMIENTO A LOS PROCESOS ORGANIZATIVOS Y DE CONCERTACIÓN DE LAS COMUNIDADES INDÍGENAS, MINORÍAS Y ROM</t>
  </si>
  <si>
    <t>FORTALECIMIENTO INSTITUCIONAL DE LA MESA PERMANENTE DE CONCERTACIÓN CON LOS PUEBLOS Y ORGANIZACIONES INDÍGENAS - DECRETO 1397 DE 1996</t>
  </si>
  <si>
    <t>ACTIVIDADES DE PROMOCIÓN Y DESARROLLO DE LA CULTURA - CONVENIOS SECTOR PRIVADO</t>
  </si>
  <si>
    <t>COMPENSACIONES CORRIENTES</t>
  </si>
  <si>
    <t xml:space="preserve">BECAS Y OTROS BENEFICIOS DE EDUCACIÓN </t>
  </si>
  <si>
    <t>CRÉDITOS EDUCATIVOS DE EXCELENCIA</t>
  </si>
  <si>
    <t>TRANSFERENCIA CONVENIOS ICETEX</t>
  </si>
  <si>
    <t>A PRODUCTORES DE MERCADO QUE DISTRIBUYEN DIRECTAMENTE A LOS HOGARES</t>
  </si>
  <si>
    <t>A PRODUCTORES DE MERCADO QUE DISTRIBUYEN DIRECTAMENTE A LOS HOGARES.</t>
  </si>
  <si>
    <t>MEDIDAS DE PROTECCIÓN UNP-BINDAJE ARQUITECTÓNICO - ENFOQUE DIFERENCIAL</t>
  </si>
  <si>
    <t>SENTENCIAS Y CONCILIACIONES</t>
  </si>
  <si>
    <t>ACTIVIDADES DE ATENCIÓN A LA SALUD HUMANA Y DE ASISTENCIA SOCIAL</t>
  </si>
  <si>
    <t>A EMPRESAS DIFERENTE DE SUBVENCIONES</t>
  </si>
  <si>
    <t>CAMPANA Y CONTROL ANTITUBERCULOSIS</t>
  </si>
  <si>
    <t>PLAN NACIONAL DE SALUD RURAL</t>
  </si>
  <si>
    <t>PROGRAMA EMERGENCIA SANITARIA</t>
  </si>
  <si>
    <t>FINANCIACIÓN DE BENEFICIARIOS DEL RÉGIMEN SUBSIDIADO EN SALUD. ART 10 LEY 1122 DE 2007</t>
  </si>
  <si>
    <t xml:space="preserve">TRANSFERENCIA AL INSTITUTO NACIONAL DE CANCEROLOGÍA </t>
  </si>
  <si>
    <t>TRANSFERENCIA AL SANATORIO DE CONTRATACIÓN</t>
  </si>
  <si>
    <t>TRANSFERENCIA AL SANATORIO DE AGUA DE DIOS</t>
  </si>
  <si>
    <t>TRANSFERENCIA AL CENTRO DERMATOLÓGICO FEDERICO LLERAS ACOSTA</t>
  </si>
  <si>
    <t>APOYO DE SOSTENIMIENTO A RESIDENTES QUE CURSEN PROGRAMAS DE ESPECIALIZACIÓN MÉDICO - QUIRÚRGICA LEY 1917 DE 2018</t>
  </si>
  <si>
    <t>AGRICULTURA, GANADERÍA, CAZA, SILVICULTURA Y PESCA</t>
  </si>
  <si>
    <t>TRANSFERENCIAS AL SECTOR AGRÍCOLA Y SECTOR INDUSTRIAL PARA APOYO A LA PRODUCCIÓN - ARTICULO 1 LEY 16 DE 1990 Y ARTICULO 1 LEY 101 DE 1993; LEY 795 DE 2003</t>
  </si>
  <si>
    <t>ADMINISTRACIÓN PÚBLICA Y DEFENSA; PLANES DE SEGURIDAD SOCIAL DE AFILIACIÓN OBLIGATORIA</t>
  </si>
  <si>
    <t>SUBSIDIO LIQUIDACIONES LEYES 550 DE 1999 Y 1116 DE 2006.</t>
  </si>
  <si>
    <t>TRANSFERIR A COLPENSIONES - COSTAS JUDICIALES ANTIGUA ISS DECRETO 0553 DE 2015</t>
  </si>
  <si>
    <t>TRANSFERENCIA A COLJUEGOS</t>
  </si>
  <si>
    <t>EDUCACIÓN</t>
  </si>
  <si>
    <t>FUNDACIÓN COLEGIO MAYOR DE SAN BARTOLOMÉ (LEY 72/83)</t>
  </si>
  <si>
    <t>ACTIVIDADES DE SERVICIOS FINANCIEROS Y DE SEGUROS</t>
  </si>
  <si>
    <t>TRANSFERENCIA A FOGAFIN AVAL GUARDADORES LEY 1306 DE 2009</t>
  </si>
  <si>
    <t>TRANSFERENCIA A FOGAFIN PARA ADMINISTRACIÓN DE NEGOCIOS FIDUCIARIOS. DECRETO 2555 DE 2010</t>
  </si>
  <si>
    <t>TRANSFERENCIAS  A FOGAFIN, PASIVOS CONTINGENTES DERIVADOS DE LA VENTA DE ACCIONES BANCO POPULAR Y BANCO DE COLOMBIA . ART 31. LEY 35 DE 1993, DECRETO 2049 DE 1993 Y 1118  DE 1995</t>
  </si>
  <si>
    <t>APERTURA Y/U OPERACIÓN OFICINAS DE LA RED SOCIAL DEL BANCO AGRARIO A NIVEL NACIONAL. LEY 795 DE 2003</t>
  </si>
  <si>
    <t>CUBRIMIENTO DEL RIESGO DEL DESLIZAMIENTO DEL SALARIO MÍNIMO - DECRETO 036 DE 2015</t>
  </si>
  <si>
    <t>INFORMACIÓN Y COMUNICACIONES</t>
  </si>
  <si>
    <t>TRANSFERIR AL OPERADOR OFICIAL DE LOS SERVICIOS DE FRANQUICIA POSTAL Y TELEGRÁFICA</t>
  </si>
  <si>
    <t xml:space="preserve">TRANSFERENCIA  PARA FINANCIAMIENTO DEL SERVICIO POSTAL UNIVERSAL </t>
  </si>
  <si>
    <t>A RADIO TELEVISIÓN NACIONAL DE COLOMBIA (RTVC) ARTÍCULO 45 LEY 1978 DE 2019</t>
  </si>
  <si>
    <t>OTRAS ACTIVIDADES DE SERVICIOS</t>
  </si>
  <si>
    <t>FORTALECIMIENTO ORGANIZACIONAL DE LAS ENTIDADES RELIGIOSAS Y LAS ORGANIZACIONES BASADAS EN LA FÉ COMO ACTORES SOCIALES TRASCENDENTES EN EL MARCO DE LA LEY 133 DE 1994</t>
  </si>
  <si>
    <t>APOYO PARA EL FOMENTO AL EMPLEO</t>
  </si>
  <si>
    <t>COMERCIO AL POR MAYOR Y AL POR MENOR; REPARACIÓN DE VEHÍCULOS AUTOMOTORES Y MOTOCICLETAS</t>
  </si>
  <si>
    <t>TRANSFERENCIA A ARTESANÍAS DE COLOMBIA S.A.</t>
  </si>
  <si>
    <t>DISTRIBUCIÓN DE AGUA; EVACUACIÓN Y TRATAMIENTO DE AGUAS RESIDUALES, GESTIÓN DE DESECHOS Y ACTIVIDADES DE SANEAMIENTO AMBIENTAL</t>
  </si>
  <si>
    <t>TRANSFERENCIA A LA CORPORACIÓN AUTÓNOMA REGIONAL DEL RÍO GRANDE DE LA MAGDALENA - CORMAGDALENA</t>
  </si>
  <si>
    <t>MEDIDAS DE PROTECCION UNP- APOYO DE TRANSPORTE, TRASTEO Y DE REUBICACIÓN TEMPORAL</t>
  </si>
  <si>
    <t>ACTIVIDADES DE PROMOCIÓN Y DESARROLLO DE LA CULTURA</t>
  </si>
  <si>
    <t>A HOGARES DIFERENTES DE PRESTACIONES SOCIALES</t>
  </si>
  <si>
    <t xml:space="preserve">A LOS HOGARES DIFERENTES DE PRESTACIONES SOCIALES </t>
  </si>
  <si>
    <t>TRANSFERENCIAS DE CAPITAL</t>
  </si>
  <si>
    <t>A ENTIDADES PÚBLICAS</t>
  </si>
  <si>
    <t>A OTROS ÓRGANOS DEL PGN</t>
  </si>
  <si>
    <t>APOYO A LOS SISTEMAS DE TRANSPORTE MASIVO Y SISTEMAS ESTRATÉGICOS DE TRANSPORTE. ART. 28 DE LA LEY 2155 DE 2021</t>
  </si>
  <si>
    <t xml:space="preserve">CAPITALIZACIÓN DE ENTIDADES PÚBLICAS </t>
  </si>
  <si>
    <t>CAPITALIZACIÓN FONDO NACIONAL DE GARANTÍAS -  FNG</t>
  </si>
  <si>
    <t>FONDO DE SOSTENIBILIDAD FINANCIERA DEL SECTOR ELÉCTRICO (FONSE). ART. 146 LEY 2010 DE 2019</t>
  </si>
  <si>
    <t>A OTRAS ENTIDADES PÚBLICAS</t>
  </si>
  <si>
    <t>COMPENSACIONES DE CAPITAL</t>
  </si>
  <si>
    <t>PARA LA ADQUISICIÓN DE ACTIVOS NO FINANCIEROS</t>
  </si>
  <si>
    <t>PARA FINANCIAR GRANDES DÉFICIT DE LOS ÚLTIMOS AÑOS</t>
  </si>
  <si>
    <t>PARA EL PAGO DE DEUDA O INTERESES</t>
  </si>
  <si>
    <t>APORTES A FINDETER - SUBSIDIOS PARA OPERACIONES DE REDESCUENTO PARA PROYECTOS DE INVERSIÓN PARÁGRAFO ÚNICO, NUMERAL 3 ART. 270 DEL  ESTATUTO  ORGÁNICO DEL SISTEMA FINANCIERO</t>
  </si>
  <si>
    <t>PAGO SERVICIO DE LA DEUDA EXTERNA INSTITUTO COLOMBIANO PARA EL FOMENTO DE LA EDUCACIÓN SUPERIOR - ICFES</t>
  </si>
  <si>
    <t>PARA LA PROVISIÓN DE DERECHOS DE PENSIONES</t>
  </si>
  <si>
    <t>GASTOS DE COMERCIALIZACIÓN Y PRODUCCIÓN</t>
  </si>
  <si>
    <t>ADQUISICIÓN DE ACTIVOS FINANCIEROS</t>
  </si>
  <si>
    <t>CONCESIÓN DE PRÉSTAMOS</t>
  </si>
  <si>
    <t>A ESTABLECIMIENTOS PÚBLICOS</t>
  </si>
  <si>
    <t>A PERSONAS NATURALES</t>
  </si>
  <si>
    <t>PRÉSTAMOS DIRECTOS (DECRETO LEY 1010/2000)</t>
  </si>
  <si>
    <t>CRÉDITO HIPOTECARIO PARA SUS EMPLEADOS</t>
  </si>
  <si>
    <t>FONDO DE PRÉSTAMOS</t>
  </si>
  <si>
    <t xml:space="preserve">PRÉSTAMOS POR CALAMIDAD DOMÉSTICA </t>
  </si>
  <si>
    <t>FONDO ROTATORIO DEL TRANSPORTE</t>
  </si>
  <si>
    <t>PROGRAMA DE CRÉDITO DE VIVIENDA PARA LOS EMPLEADOS DE LA SUPERINTENDENCIA DE SOCIEDADES (DECRETO 1695 DE 1997)</t>
  </si>
  <si>
    <t>PRÉSTAMOS FONDO ROTATORIO DE LA POLICÍA</t>
  </si>
  <si>
    <t>PRÉSTAMOS DIRECTOS - LEY 106 DE 1993</t>
  </si>
  <si>
    <t>PRÉSTAMOS EDUCATIVOS</t>
  </si>
  <si>
    <t>PRÉSTAMOS DE VIVIENDA</t>
  </si>
  <si>
    <t xml:space="preserve">PRÉSTAMOS DE CONSUMO </t>
  </si>
  <si>
    <t>PRÉSTAMOS DE SALUD</t>
  </si>
  <si>
    <t xml:space="preserve">ADQUISICIÓN DE ACCIONES </t>
  </si>
  <si>
    <t xml:space="preserve">DE ORGANIZACIONES INTERNACIONALES </t>
  </si>
  <si>
    <t xml:space="preserve">DE EMPRESAS  PÚBLICAS FINANCIERAS </t>
  </si>
  <si>
    <t xml:space="preserve">DE EMPRESAS  PÚBLICAS NO FINANCIERAS </t>
  </si>
  <si>
    <t>NUEVA EPS - ART. 84 LEY 2063 DE 2020</t>
  </si>
  <si>
    <t>DE EMPRESAS PRIVADAS FINANCIERAS</t>
  </si>
  <si>
    <t>DE EMPRESAS PRIVADAS NO FINANCIERAS</t>
  </si>
  <si>
    <t>ADQUISICIÓN DE OTRAS PARTICIPACIONES DE CAPITAL</t>
  </si>
  <si>
    <t xml:space="preserve">EN ORGANIZACIONES INTERNACIONALES </t>
  </si>
  <si>
    <t>FONDO DE ORGANISMOS FINANCIEROS INTERNACIONALES - FOFI, LEY 318 DE 1996</t>
  </si>
  <si>
    <t xml:space="preserve">EN EMPRESAS  PÚBLICAS FINANCIERAS </t>
  </si>
  <si>
    <t xml:space="preserve">EN EMPRESAS  PÚBLICAS NO FINANCIERAS </t>
  </si>
  <si>
    <t>CAPITALIZACIÓN PARA EL FORTALECIMIENTO DE LOS CANALES PÚBLICOS DE TELEVISIÓN</t>
  </si>
  <si>
    <t>EN EMPRESAS PRIVADAS FINANCIERAS</t>
  </si>
  <si>
    <t>EN EMPRESAS PRIVADAS NO FINANCIERAS</t>
  </si>
  <si>
    <t>DISMINUCIÓN DE PASIVOS</t>
  </si>
  <si>
    <t>CESANTÍAS</t>
  </si>
  <si>
    <t>DEVOLUCIÓN DEL AHORRO VOLUNTARIO DE LOS TRABAJADORES</t>
  </si>
  <si>
    <t>DEPÓSITO EN PRENDA</t>
  </si>
  <si>
    <t>DEVOLUCIONES TRIBUTARIAS</t>
  </si>
  <si>
    <t>GASTOS POR TRIBUTOS, MULTAS, SANCIONES E INTERESES DE MORA</t>
  </si>
  <si>
    <t xml:space="preserve">IMPUESTOS </t>
  </si>
  <si>
    <t>ESTAMPILLAS</t>
  </si>
  <si>
    <t>TASAS Y DERECHOS ADMINISTRATIVOS</t>
  </si>
  <si>
    <t>CONTRIBUCIONES</t>
  </si>
  <si>
    <t>CUOTA DE FISCALIZACIÓN Y AUDITAJE</t>
  </si>
  <si>
    <t>CONTRIBUCIÓN - SUPERINTENDENCIA FINANCIERA DE COLOMBIA</t>
  </si>
  <si>
    <t>CONTRIBUCIÓN NACIONAL DE VALORIZACIÓN</t>
  </si>
  <si>
    <t>CONTRIBUCIÓN DE VALORIZACIÓN MUNICIPAL</t>
  </si>
  <si>
    <t xml:space="preserve">CONTRIBUCIÓN DE VALORIZACIÓN DEPARTAMENTAL </t>
  </si>
  <si>
    <t>CONTRIBUCIÓN – SUPERINTENDENCIA DE VIGILANCIA Y SEGURIDAD PRIVADA</t>
  </si>
  <si>
    <t>CONTRIBUCIÓN DE VIGILANCIA – SUPERINTENDENCIA NACIONAL DE SALUD</t>
  </si>
  <si>
    <t>CONTRIBUCIÓN PARAFISCAL PARA LA PROMOCIÒN DEL TURISMO</t>
  </si>
  <si>
    <t>MULTAS, SANCIONES E INTERESES DE MORA</t>
  </si>
  <si>
    <t>SERVICIO DE LA DEUDA PÚBLICA EXTERNA</t>
  </si>
  <si>
    <t>PRINCIPAL</t>
  </si>
  <si>
    <t>TÍTULOS DE DEUDA</t>
  </si>
  <si>
    <t>PRÉSTAMOS</t>
  </si>
  <si>
    <t xml:space="preserve">OTRAS CUENTAS POR PAGAR </t>
  </si>
  <si>
    <t>COMISIONES Y OTROS GASTOS</t>
  </si>
  <si>
    <t>SERVICIO DE LA DEUDA PÚBLICA INTERNA</t>
  </si>
  <si>
    <t>FONDO DE CONTINGENCIAS</t>
  </si>
  <si>
    <t>APORTES AL FONDO DE CONTINGENCIAS</t>
  </si>
  <si>
    <t>ACTIVIDADES NO CLASIFICADAS PREVIAMENTE</t>
  </si>
  <si>
    <t>PROGRAMA DE APOYO AL EMPLEO FORMAL - PAEF. ART. 23, LEY 2155 DE 2021</t>
  </si>
  <si>
    <t>APOYO A LAS EMPRESAS AFECTADAS POR EL PARO NACIONAL - AEAP. ART. 26 LEY 2155 DE 2021</t>
  </si>
  <si>
    <t>AGENCIA PARA LA REINCORPORACIÓN Y LA NORMALIZACIÓN - ARN</t>
  </si>
  <si>
    <t>DEPARTAMENTO ADMINISTRATIVO NACIONAL DE ESTADÍSTICA (DANE) - GESTIÓN GENERAL</t>
  </si>
  <si>
    <t>FONDO DE SALUD POLICÍA NACIONAL</t>
  </si>
  <si>
    <t xml:space="preserve">Contribución servicios notariales </t>
  </si>
  <si>
    <t>FONDO COMPENSACIÓN AMBIENTAL</t>
  </si>
  <si>
    <t>UNIDAD ADMINISTRATIVA ESPECIAL MIGRACIÓN COLOMBIA</t>
  </si>
  <si>
    <t>FONDO SOLIDARIDAD PARA SUBSIDIOS Y REDISTRIBUCIÓN INGRESOS</t>
  </si>
  <si>
    <t xml:space="preserve">Sanciones por desistimiento </t>
  </si>
  <si>
    <t>UNIDAD ADMINISTRATIVA ESPECIAL AGENCIA NACIONAL DE DEFENSA JURÍDICA DEL ESTADO</t>
  </si>
  <si>
    <t>FONDO DE INVESTIGACIÓN EN SALUD (Ley643/01)</t>
  </si>
  <si>
    <t>UNIDAD ADMINISTRATIVA ESPECIAL CONTADURÍA GENERAL DE LA NACIÓN</t>
  </si>
  <si>
    <t>SUPERINTENDENCIA DE LA ECONOMÍA SOLIDARIA</t>
  </si>
  <si>
    <t>FONDO RECURSOS MONITOREO Y VIGILANCIA EDUCACIÓN SUPERIOR</t>
  </si>
  <si>
    <t xml:space="preserve">Contribución - Fondo de Curadores Urbanos </t>
  </si>
  <si>
    <t>UNIDAD ADMINISTRATIVA ESPECIAL DIRECCIÓN DE IMPUESTOS Y ADUANAS NACIONALES</t>
  </si>
  <si>
    <t>UNIDAD DE INFORMACIÓN Y ANÁLISIS FINANCIERO</t>
  </si>
  <si>
    <t>FONDO CUENTA DE CAPACITACIÓN Y PUBLICACIONES DE LA CONTRALORÍA GENERAL REPUBLICA</t>
  </si>
  <si>
    <t>FONDO ADAPTACIÓN</t>
  </si>
  <si>
    <t>FONDO ESPECIAL COMISIÓN NACIONAL DE BÚSQUEDA (ART 18 LEY 971/05)</t>
  </si>
  <si>
    <t>MINISTERIO DE DEFENSA NACIONAL - GESTIÓN GENERAL</t>
  </si>
  <si>
    <t>FONDO ESPECIAL PARA PROGRAMA DE NORMALIZACIÓN DE REDES ELÉCTRICAS</t>
  </si>
  <si>
    <t>1.02.1.04.51. Contribución servicios notariales</t>
  </si>
  <si>
    <t>FONDO ESPECIAL REGISTRO ÚNICO NACIONAL DE TRANSITO - RUNT</t>
  </si>
  <si>
    <t>FONDO DE RESTITUCIÓN DE TIERRAS DESPOJADAS</t>
  </si>
  <si>
    <t>CAJA DE SUELDOS DE RETIRO DE LA POLICÍA NACIONAL</t>
  </si>
  <si>
    <t>AGENCIA LOGÍSTICA DE LAS FUERZAS MILITARES</t>
  </si>
  <si>
    <t>POLICÍA NACIONAL - GESTIÓN GENERAL</t>
  </si>
  <si>
    <t>1.02.3.01.08. Sanciones por desistimiento</t>
  </si>
  <si>
    <t>POLICÍA NACIONAL - SALUD</t>
  </si>
  <si>
    <t>Tasa por el uso de la infraestructura de transporte</t>
  </si>
  <si>
    <t xml:space="preserve">Por uso de laboratorios y espacios físicos </t>
  </si>
  <si>
    <t>MINISTERIO DE SALUD Y PROTECCIÓN SOCIAL - GESTIÓN GENERAL</t>
  </si>
  <si>
    <t>Autorización para el ejercicio de las actividades</t>
  </si>
  <si>
    <t>1.02.2.66. Tasa por el uso de la infraestructura de transporte</t>
  </si>
  <si>
    <t xml:space="preserve">1.02.2.67. Por uso de laboratorios y espacios físicos </t>
  </si>
  <si>
    <t>FONDO DE PREVISIÓN SOCIAL DEL CONGRESO - PENSIONES</t>
  </si>
  <si>
    <t>1.02.6.11. Mercancías aprehendidas, decomisadas o abandonadas</t>
  </si>
  <si>
    <t>FONDO DE PREVISIÓN SOCIAL DEL CONGRESO - CESANTÍAS Y VIVIENDA</t>
  </si>
  <si>
    <t>1.02.2.79. Autorización para el ejercicio de las actividades</t>
  </si>
  <si>
    <t>MINISTERIO EDUCACIÓN NACIONAL - GESTIÓN GENERAL</t>
  </si>
  <si>
    <t>ESCUELA TECNOLÓGICA INSTITUTO TÉCNICO CENTRAL</t>
  </si>
  <si>
    <t>INSTITUTO NACIONAL DE FORMACIÓN TÉCNICA PROFESIONAL DE SAN JUAN DEL CESAR</t>
  </si>
  <si>
    <t>INSTITUTO TOLIMENSE DE FORMACIÓN TÉCNICA PROFESIONAL</t>
  </si>
  <si>
    <t>MINISTERIO DE TECNOLOGÍAS DE LA INFORMACIÓN Y LAS COMUNICACIONES - GESTIÓN GENERAL</t>
  </si>
  <si>
    <t>UNIDAD ADMINISTRATIVA ESPECIAL COMISIÓN DE REGULACIÓN DE COMUNICACIONES</t>
  </si>
  <si>
    <t>MINISTERIO DE TRANSPORTE - GESTIÓN GENERAL</t>
  </si>
  <si>
    <t>INSTITUTO NACIONAL DE VÍAS</t>
  </si>
  <si>
    <t>UNIDAD ADMINISTRATIVA ESPECIAL DE LA AERONÁUTICA CIVIL</t>
  </si>
  <si>
    <t>COMISIÓN DE REGULACIÓN DE INFRAESTRUCTURA Y TRANSPORTE</t>
  </si>
  <si>
    <t>PROCURADURÍA GENERAL DE LA NACIÓN - GESTIÓN GENERAL</t>
  </si>
  <si>
    <t>DEFENSORÍA DEL PUEBLO</t>
  </si>
  <si>
    <t>REGISTRADURÍA NACIONAL DEL ESTADO CIVIL - GESTIÓN GENERAL</t>
  </si>
  <si>
    <t>FONDO ROTATORIO DE LA REGISTRADURÍA</t>
  </si>
  <si>
    <t>FONDO SOCIAL DE VIVIENDA DE LA REGISTRADURÍA NACIONAL DEL ESTADO CIVIL</t>
  </si>
  <si>
    <t>FISCALÍA GENERAL DE LA NACIÓN - GESTIÓN GENERAL</t>
  </si>
  <si>
    <t>FONDO ESPECIAL PARA LA ADMINISTRACIÓN DE BIENES DE LA FISCALÍA GENERAL DE LA NACIÓN</t>
  </si>
  <si>
    <t>MINISTERIO DE AMBIENTE Y DESARROLLO SOSTENIBLE - GESTIÓN GENERAL</t>
  </si>
  <si>
    <t>FONDO NACIONAL AMBIENTAL - GESTIÓN GENERAL</t>
  </si>
  <si>
    <t>CORPORACIÓN AUTÓNOMA REGIONAL DE LOS VALLES DEL SINÚ Y SAN JORGE (CVS)</t>
  </si>
  <si>
    <t>CORPORACIÓN AUTÓNOMA REGIONAL DEL QUINDÍO (CRQ)</t>
  </si>
  <si>
    <t>CORPORACIÓN AUTÓNOMA REGIONAL DE CALDAS (CORPOCALDAS)</t>
  </si>
  <si>
    <t>CORPORACIÓN AUTÓNOMA REGIONAL DEL TOLIMA (CORTOLIMA)</t>
  </si>
  <si>
    <t>CORPORACIÓN AUTÓNOMA REGIONAL DE RISARALDA (CARDER)</t>
  </si>
  <si>
    <t>CORPORACIÓN AUTÓNOMA REGIONAL DE LA FRONTERA NORORIENTAL (CORPONOR)</t>
  </si>
  <si>
    <t>CORPORACIÓN AUTÓNOMA REGIONAL DE LA GUAJIRA (CORPOGUAJIRA)</t>
  </si>
  <si>
    <t>CORPORACIÓN AUTÓNOMA REGIONAL DEL CESAR (CORPOCESAR)</t>
  </si>
  <si>
    <t>CORPORACIÓN AUTÓNOMA REGIONAL DEL CAUCA (CRC)</t>
  </si>
  <si>
    <t>CORPORACIÓN AUTÓNOMA REGIONAL DEL MAGDALENA (CORPAMAG)</t>
  </si>
  <si>
    <t>CORPORACIÓN AUTÓNOMA REGIONAL DE LA ORINOQUIA (CORPORINOQUIA)</t>
  </si>
  <si>
    <t>CORPORACIÓN AUTÓNOMA REGIONAL DE SUCRE (CARSUCRE)</t>
  </si>
  <si>
    <t>CORPORACIÓN AUTÓNOMA REGIONAL DEL ALTO MAGDALENA (CAM)</t>
  </si>
  <si>
    <t>CORPORACIÓN AUTÓNOMA REGIONAL DEL CENTRO DE ANTIOQUIA (CORANTIOQUIA)</t>
  </si>
  <si>
    <t>CORPORACIÓN AUTÓNOMA REGIONAL DE SANTANDER (CAS)</t>
  </si>
  <si>
    <t>CORPORACIÓN AUTÓNOMA REGIONAL DE CHIVOR (CORPOCHIVOR)</t>
  </si>
  <si>
    <t>CORPORACIÓN AUTÓNOMA REGIONAL DEL GUAVIO (CORPOGUAVIO)</t>
  </si>
  <si>
    <t>CORPORACIÓN AUTÓNOMA REGIONAL DEL CANAL DEL DIQUE (CARDIQUE)</t>
  </si>
  <si>
    <t>MINISTERIO DE CULTURA - GESTIÓN GENERAL</t>
  </si>
  <si>
    <t>ARCHIVO GENERAL DE LA NACIÓN</t>
  </si>
  <si>
    <t>INSTITUTO COLOMBIANO DE ANTROPOLOGÍA E HISTORIA</t>
  </si>
  <si>
    <t>MINISTERIO DEL TRABAJO - GESTIÓN GENERAL</t>
  </si>
  <si>
    <t>DIRECCIÓN NACIONAL DEL DERECHO DE AUTOR</t>
  </si>
  <si>
    <t>UNIDAD NACIONAL DE PROTECCIÓN - UNP</t>
  </si>
  <si>
    <t>DIRECCIÓN NACIONAL DE BOMBEROS</t>
  </si>
  <si>
    <t>COMISIÓN NACIONAL DEL SERVICIO CIVIL</t>
  </si>
  <si>
    <t>CONTRIBUCIÓN ENTIDADES VIGILADAS CONTRALORÍA GENERAL NACIÓN</t>
  </si>
  <si>
    <t>FINANCIACIÓN SECTOR JUSTICIA</t>
  </si>
  <si>
    <t>FONDOS INTERNOS POLICÍA NACIONAL</t>
  </si>
  <si>
    <t>ESCUELAS INDUSTRIALES E INSTITUTOS TÉCNICOS</t>
  </si>
  <si>
    <t>Contribución - Superintendencia de Puertos y Transporte</t>
  </si>
  <si>
    <t>Contribución pensionados militares y policía</t>
  </si>
  <si>
    <t>SUPERINTENDENCIA DE SERVICIOS PÚBLICOS DOMICILIARIOS</t>
  </si>
  <si>
    <t>COMISIÓN DE REGULACIÓN DE ENERGÍA Y GAS</t>
  </si>
  <si>
    <t xml:space="preserve">Distribución Ley 55 de 1985 Superintendencia de Notariado y Registro </t>
  </si>
  <si>
    <t>COMISIÓN DE REGULACIÓN DE AGUA POTABLE</t>
  </si>
  <si>
    <t>INSTITUTO GEOGRÁFICO AGUSTÍN CODAZZI - IGAC</t>
  </si>
  <si>
    <t>PRESIDENCIA DE LA REPÚBLICA - GESTIÓN GENERAL</t>
  </si>
  <si>
    <t xml:space="preserve">AGENCIA PRESIDENCIAL DE COOPERACIÓN INTERNACIONAL DE COLOMBIA, APC - COLOMBIA </t>
  </si>
  <si>
    <t xml:space="preserve">UNIDAD NACIONAL PARA LA GESTIÓN DEL RIESGO DE DESASTRES </t>
  </si>
  <si>
    <t>AGENCIA DE RENOVACIÓN DEL TERRITORIO ART - GESTIÓN GENERAL</t>
  </si>
  <si>
    <t>DIRECCIÓN DE SUSTITUCIÓN DE CULTIVOS DE USO ILÍCITO</t>
  </si>
  <si>
    <t>DEPARTAMENTO DE PLANEACIÓN - GESTIÓN GENERAL</t>
  </si>
  <si>
    <t>UNIDAD ADMINISTRATIVA ESPECIAL - AGENCIA NACIONAL DE CONTRATACIÓN PÚBLICA - COLOMBIA COMPRA EFICIENTE</t>
  </si>
  <si>
    <t>DEPARTAMENTO DE LA FUNCIÓN PÚBLICA - GESTIÓN GENERAL</t>
  </si>
  <si>
    <t>ESCUELA SUPERIOR DE ADMINISTRACIÓN PÚBLICA (ESAP)</t>
  </si>
  <si>
    <t>MINIRELACIONES EXTERIORES - GESTIÓN GENERAL</t>
  </si>
  <si>
    <t>MINISTERIO DE HACIENDA Y CRÉDITO PÚBLICO - GESTIÓN GENERAL</t>
  </si>
  <si>
    <t>UNIDAD ADMINISTRATIVA ESPECIAL AGENCIA DEL INSPECTOR GENERAL DE TRIBUTOS, RENTAS Y CONTRIBUCIONES PARAFISCALES (ITRC)</t>
  </si>
  <si>
    <t>UNIDAD ADMINISTRATIVA ESPECIAL UNIDAD DE PROYECCIÓN NORMATIVA Y ESTUDIOS DE REGULACIÓN FINANCIERA (URF)</t>
  </si>
  <si>
    <t>UNIDAD ADMINISTRATIVA ESPECIAL DE GESTIÓN  PENSIONAL Y CONTRIBUCIONES PARAFISCALES DE LA PROTECCIÓN SOCIAL (UGPPP) - GESTIÓN GENERAL</t>
  </si>
  <si>
    <t>MINISTERIO DE DEFENSA NACIONAL - COMANDO GENERAL</t>
  </si>
  <si>
    <t>MINISTERIO DE DEFENSA NACIONAL - EJÉRCITO</t>
  </si>
  <si>
    <t>MINISTERIO DE DEFENSA NACIONAL - ARMADA</t>
  </si>
  <si>
    <t>MINISTERIO DE DEFENSA NACIONAL - FUERZA AÉREA</t>
  </si>
  <si>
    <t>MINISTERIO DE DEFENSA NACIONAL - DIRECCIÓN GENERAL MARITIMA (DIMAR)</t>
  </si>
  <si>
    <t>MINISTERIO DE DEFENSA NACIONAL - DIRECCIÓN DE VETERANOS Y REHABILITACIÓN INCLUSIVA</t>
  </si>
  <si>
    <t>INSTITUTO CASAS FISCALES DEL EJÉRCITO</t>
  </si>
  <si>
    <t>FONPOLICÍA - GESTIÓN GENERAL</t>
  </si>
  <si>
    <t>MINAGRICULTURA - GESTIÓN GENERAL</t>
  </si>
  <si>
    <t>UNIDAD DE PLANIFICACIÓN DE TIERRAS RURALES, ADECUACIÓN DE TIERRAS Y USOS AGROPECUARIOS (UPRA)</t>
  </si>
  <si>
    <t>MINISTERIO  DE SALUD Y PROTECCIÓN SOCIAL - UNIDAD ADMINISTRATIVA ESPECIAL FONDO NACIONAL DE ESTUPEFACIENTES</t>
  </si>
  <si>
    <t>FONDO PASIVO SOCIAL DE FERROCARRILES NACIONALES DE COLOMBIA - PENSIONES</t>
  </si>
  <si>
    <t xml:space="preserve">MINISTERIO DE MINAS Y ENERGÍA - GESTIÓN GENERAL </t>
  </si>
  <si>
    <t>MINISTERIO DE MINAS Y ENERGÍA - COMISIÓN DE REGULACIÓN DE ENERGÍA Y GAS (CREG)</t>
  </si>
  <si>
    <t>UNIDAD DE PLANEACIÓN MINERO ENERGÉTICA - UPME</t>
  </si>
  <si>
    <t>INSTITUTO DE PLANIFICACIÓN Y PROMOCIÓN DE SOLUCIONES  ENERGÉTICAS PARA LAS ZONAS NO INTERCONECTADAS - IPSE</t>
  </si>
  <si>
    <t>INSTITUTO NACIONAL DE FORMACIÓN TÉCNICA PROFESIONAL DE SAN ANDRÉS Y PROVIDENCIA</t>
  </si>
  <si>
    <t>INSTITUTO TÉCNICO NACIONAL DE COMERCIO "SIMÓN RODRÍGUEZ" DE CALI</t>
  </si>
  <si>
    <t>UNIDAD ADMINISTRATIVA ESPECIAL DE ALIMENTACIÓN ESCOLAR</t>
  </si>
  <si>
    <t>COMPUTADORES PARA EDUCAR (CPE)</t>
  </si>
  <si>
    <t>UNIDAD DE PLANEACIÓN DEL SECTOR DE INFRAESTRUCTURA DE TRANSPORTE</t>
  </si>
  <si>
    <t>MINISTERIO PÚBLICO - INSTITUTO DE ESTUDIOS DEL MINISTERIO PÚBLICO</t>
  </si>
  <si>
    <t>CONTRALORÍA GENERAL DE LA REPÚBLICA - GESTIÓN GENERAL</t>
  </si>
  <si>
    <t>FONDO DE BIENESTAR SOCIAL DE LA CONTRALORÍA GENERAL DE LA REPÚBLICA</t>
  </si>
  <si>
    <t>RAMA JUDICIAL - CONSEJO SUPERIOR DE LA JUDICATURA</t>
  </si>
  <si>
    <t>RAMA JUDICIAL - CORTE SUPREMA DE JUSTICIA</t>
  </si>
  <si>
    <t>RAMA JUDICIAL - CONSEJO DE ESTADO</t>
  </si>
  <si>
    <t>RAMA JUDICIAL - CORTE CONSTITUCIONAL</t>
  </si>
  <si>
    <t>RAMA JUDICIAL - TRIBUNALES Y JUZGADOS</t>
  </si>
  <si>
    <t>COMISIÓN NACIONAL DE DISCIPLINA JUDICIAL</t>
  </si>
  <si>
    <t>REGISTRADURÍA NACIONAL DEL ESTADO CIVIL - CONSEJO NACIONAL ELECTORAL</t>
  </si>
  <si>
    <t>INSTITUTO DE HIDROLOGÍA, METEOROLOGÍA Y ESTUDIOS AMBIENTALES - IDEAM</t>
  </si>
  <si>
    <t>CORPORACIÓN PARA EL DESARROLLO SOSTENIBLE DEL URABÁ (CORPOURABÁ)</t>
  </si>
  <si>
    <t>CORPORACIÓN AUTÓNOMA REGIONAL PARA EL DESARROLLO SOSTENIBLE DEL CHOCO (CODECHOCO)</t>
  </si>
  <si>
    <t>CORPORACIÓN AUTÓNOMA REGIONAL PARA LA DEFENSA DE LA MESETA DE BUCARAMANGA (CDMB)</t>
  </si>
  <si>
    <t>CORPORACIÓN AUTÓNOMA REGIONAL DE NARIÑO (CORPONARIÑO)</t>
  </si>
  <si>
    <t>CORPORACIÓN PARA EL DESARROLLO SOSTENIBLE DEL SUR DE LA AMAZONIA (CORPOAMAZONIA)</t>
  </si>
  <si>
    <t>CORPORACIÓN PARA EL DESARROLLO SOSTENIBLE DEL NORTE Y ORIENTE DE LA AMAZONIA (CDA)</t>
  </si>
  <si>
    <t>CORPORACIÓN PARA EL DESARROLLO SOSTENIBLE DEL ARCHIPIÉLAGO DE SAN ANDRÉS, PROVIDENCIA Y SANTA CATALINA (CORALINA)</t>
  </si>
  <si>
    <t>CORPORACIÓN PARA EL DESARROLLO SOSTENIBLE DEL ÁREA DE MANEJO ESPECIAL LA MACARENA (CORMACARENA)</t>
  </si>
  <si>
    <t>CORPORACIÓN PARA EL DESARROLLO SOSTENIBLE DE LA MOJANA Y EL SAN JORGE (CORPOMOJANA)</t>
  </si>
  <si>
    <t>CORPORACIÓN AUTÓNOMA REGIONAL DEL ATLÁNTICO (CRA)</t>
  </si>
  <si>
    <t>CORPORACIÓN AUTÓNOMA REGIONAL DE BOYACÁ (CORPOBOYACÁ)</t>
  </si>
  <si>
    <t>CORPORACIÓN AUTÓNOMA REGIONAL DEL SUR DE BOLIVAR (CSB)</t>
  </si>
  <si>
    <t>AUDITORÍA GENERAL DE LA REPÚBLICA - GESTIÓN GENERAL</t>
  </si>
  <si>
    <t>MINCOMERCIO INDUSTRIA TURISMO - GESTIÓN GENERAL</t>
  </si>
  <si>
    <t>MINCOMERCIO INDUSTRIA TURISMO - DIRECCIÓN GENERAL DE COMERCIO EXTERIOR</t>
  </si>
  <si>
    <t>MINISTERIO DEL TRABAJO - SUPERINTENDENCIA DE SUBSIDIO FAMILIAR</t>
  </si>
  <si>
    <t>UNIDAD ADMINISTRATIVA ESPECIAL DEL SERVICIO PÚBLICO DE EMPLEO</t>
  </si>
  <si>
    <t>CORPORACIÓN NACIONAL PARA LA RECONSTRUCCIÓN DE LA CUENCA DEL RÍO PÁEZ Y ZONAS ALEDAÑAS NASA KI WE</t>
  </si>
  <si>
    <t>COMISIÓN DE REGULACIÓN DE AGUA POTABLE Y SANEAMIENTO BÁSICO (CRA)</t>
  </si>
  <si>
    <t>UNIDAD DE ATENCIÓN Y REPARACIÓN INTEGRAL A LAS VÍCTIMAS</t>
  </si>
  <si>
    <t>MINISTERIO DEL DEPORTE - GESTIÓN GENERAL</t>
  </si>
  <si>
    <t>JURISDICCIÓN ESPECIAL PARA LA PAZ - GESTIÓN GENERAL</t>
  </si>
  <si>
    <t>UNIDAD DE BÚSQUEDA DE PERSONAS DADAS POR DESAPARECIDAS EN EL CONTEXTO Y EN RAZÓN DEL CONFLICTO ARMADO (UBPD)</t>
  </si>
  <si>
    <t>270109</t>
  </si>
  <si>
    <t>FONDO DE ESTABILIZACIÓN DEL INGRESO FISCAL – FEIF</t>
  </si>
  <si>
    <t>FONDO DE ESTABILIZACIÓN DE LOS PRECIOS DE LOS COMBUSTIBLES – FEPC</t>
  </si>
  <si>
    <t>FONDO PARA LA PROMOCIÓN DEL PATRIMONIO, LA CULTURA, LAS ARTES Y LA CREATIVIDAD -FONCULTURA- LEY 2070 DE 2020</t>
  </si>
  <si>
    <t>FONDO INDUSTRIA DE LA CONSTRUCCION FIC</t>
  </si>
  <si>
    <t>FONDO PARA LA ADMINISTRACIÓN DE BIENES DE LA FISCALIA</t>
  </si>
  <si>
    <t>artículo 24 de la ley 1341 de 2009, modificado por el artículo 20 de la Ley 1978 de 2019, y literal g) del artículo mencionado.</t>
  </si>
  <si>
    <t>4*1000</t>
  </si>
  <si>
    <t>Estímulos 25 SMMLV</t>
  </si>
  <si>
    <t>GRAN TOTAL</t>
  </si>
  <si>
    <t xml:space="preserve">                     Licencias de maternidad y paternidad</t>
  </si>
  <si>
    <t xml:space="preserve">                     Incapacidades</t>
  </si>
  <si>
    <t xml:space="preserve">         Prestaciones sociales relacionadas con el empleo</t>
  </si>
  <si>
    <t xml:space="preserve">         Contribuciones inherentes a la nómina </t>
  </si>
  <si>
    <t xml:space="preserve">                     Otras prestaciones no constitutivas de factor salarial </t>
  </si>
  <si>
    <t>subtotal 2</t>
  </si>
  <si>
    <t xml:space="preserve">                    Prestaciones sociales según definición legal </t>
  </si>
  <si>
    <t>subtotal 1</t>
  </si>
  <si>
    <t xml:space="preserve">         Remuneraciones no constitutivas de factor salarial </t>
  </si>
  <si>
    <t xml:space="preserve">                     Factores salariales especiales </t>
  </si>
  <si>
    <t xml:space="preserve">                    Factores salariales comunes </t>
  </si>
  <si>
    <t xml:space="preserve">         Salario </t>
  </si>
  <si>
    <t xml:space="preserve">GASTOS DE PERSONAL </t>
  </si>
  <si>
    <t xml:space="preserve">TRABAJADORES OFICIALES </t>
  </si>
  <si>
    <t>ELPLEADOS PÚBLICOS</t>
  </si>
  <si>
    <t>TOTAL PLANTA DE PERSONAL</t>
  </si>
  <si>
    <t>TOTAL</t>
  </si>
  <si>
    <t xml:space="preserve">CUENTA </t>
  </si>
  <si>
    <t>RESUMEN  PLANTA DE PERSONAL</t>
  </si>
  <si>
    <t>impto 4*1000</t>
  </si>
  <si>
    <t>incentivos pecuniarios 25 SMMLV</t>
  </si>
  <si>
    <t>TOTAL TRABAJADORES OFICIALES</t>
  </si>
  <si>
    <t>TRABAJADORES OFICIALES</t>
  </si>
  <si>
    <t>TOTAL EMPLEADOS PÚBLICOS</t>
  </si>
  <si>
    <t>4103-19</t>
  </si>
  <si>
    <t>Conductor Mecánico</t>
  </si>
  <si>
    <t>4210-24</t>
  </si>
  <si>
    <t>Secretario Ejecutivo</t>
  </si>
  <si>
    <t>NIVEL ASISTENCIAL</t>
  </si>
  <si>
    <t>3124-18</t>
  </si>
  <si>
    <t>Técnico  Administrativo</t>
  </si>
  <si>
    <t>NIVEL TÉCNICO</t>
  </si>
  <si>
    <t>2044-01</t>
  </si>
  <si>
    <t>Profesional Universitario</t>
  </si>
  <si>
    <t>2044-02</t>
  </si>
  <si>
    <t>2044-05</t>
  </si>
  <si>
    <t>2044-06</t>
  </si>
  <si>
    <t>2044-08</t>
  </si>
  <si>
    <t>2044-11</t>
  </si>
  <si>
    <t>2028-14</t>
  </si>
  <si>
    <t>Profesional Especializado</t>
  </si>
  <si>
    <t>2028-17</t>
  </si>
  <si>
    <t>2028-18</t>
  </si>
  <si>
    <t>2028-19</t>
  </si>
  <si>
    <t>2028-21</t>
  </si>
  <si>
    <t>2028-22</t>
  </si>
  <si>
    <t>2028-23</t>
  </si>
  <si>
    <t>2028-24</t>
  </si>
  <si>
    <t>NIVEL PROFESIONAL</t>
  </si>
  <si>
    <t>NIVEL EJECUTIVO</t>
  </si>
  <si>
    <t>1020-07</t>
  </si>
  <si>
    <t>Asesor 07 -  p.t. NO factor</t>
  </si>
  <si>
    <t>Asesor 07 -  p.t. SI factor</t>
  </si>
  <si>
    <t>1020-09</t>
  </si>
  <si>
    <t>Asesor 09 -  p.t. NO factor</t>
  </si>
  <si>
    <t>Asesor 09 -  p.t. SI factor</t>
  </si>
  <si>
    <t>1020-12</t>
  </si>
  <si>
    <t>Asesor 12 -  p.t. NO factor</t>
  </si>
  <si>
    <t>Asesor 12 -  p.t. SI factor</t>
  </si>
  <si>
    <t>1020-14</t>
  </si>
  <si>
    <t>Asesor 14 -  p.t. NO factor</t>
  </si>
  <si>
    <t>Asesor 14 -  p.t. SI factor</t>
  </si>
  <si>
    <t>1020-15</t>
  </si>
  <si>
    <t>Asesor 15 -  p.t. NO factor</t>
  </si>
  <si>
    <t>Asesor 15 -  p.t. SI factor</t>
  </si>
  <si>
    <t>1020-16</t>
  </si>
  <si>
    <t>Asesor 16 -  p.t. NO factor</t>
  </si>
  <si>
    <t>Asesor 16 -  p.t. SI factor</t>
  </si>
  <si>
    <t>1020-17</t>
  </si>
  <si>
    <t>Asesor 17 -  p.t. NO factor</t>
  </si>
  <si>
    <t>Asesor 17 -  p.t. SI factor</t>
  </si>
  <si>
    <t>1020-18</t>
  </si>
  <si>
    <t>Asesor 18 -  p.t. SI factor</t>
  </si>
  <si>
    <t>NIVEL ASESOR</t>
  </si>
  <si>
    <t>0090-0</t>
  </si>
  <si>
    <t>Experto Comisionado</t>
  </si>
  <si>
    <t>NIVEL DIRECTIVO</t>
  </si>
  <si>
    <t>5</t>
  </si>
  <si>
    <t>3</t>
  </si>
  <si>
    <t>4</t>
  </si>
  <si>
    <t>6</t>
  </si>
  <si>
    <t>EMPLEADOS PÚBLICOS</t>
  </si>
  <si>
    <t>6+9+10=12</t>
  </si>
  <si>
    <t>11.1+11.2</t>
  </si>
  <si>
    <t>7+8=9</t>
  </si>
  <si>
    <t>A-01-01-03-030</t>
  </si>
  <si>
    <t>4+5= 6</t>
  </si>
  <si>
    <t>Técnicos</t>
  </si>
  <si>
    <t>Anual</t>
  </si>
  <si>
    <t>Mes</t>
  </si>
  <si>
    <t>Institutos</t>
  </si>
  <si>
    <t>Subtotal 2</t>
  </si>
  <si>
    <t>Remuneración 4</t>
  </si>
  <si>
    <t>Prima de dirección</t>
  </si>
  <si>
    <t>Bonificación de dirección</t>
  </si>
  <si>
    <t>Prima técnica no factor</t>
  </si>
  <si>
    <t>Subtotal 1</t>
  </si>
  <si>
    <t>Bonificación especial de recreación</t>
  </si>
  <si>
    <t>Indemnización por vacaciones</t>
  </si>
  <si>
    <t>Sueldo de vacaciones</t>
  </si>
  <si>
    <t>Factor Salarial Especial 4</t>
  </si>
  <si>
    <t>Factor Salarial Especial 3</t>
  </si>
  <si>
    <t>Factor Salarial Especial 2</t>
  </si>
  <si>
    <t>Factor Salarial Especial 1</t>
  </si>
  <si>
    <t>Viáticos de los funcionarios en comisión</t>
  </si>
  <si>
    <t>Prima de vacaciones</t>
  </si>
  <si>
    <t>Prima de navidad</t>
  </si>
  <si>
    <t>Horas extras, dominicales, festivos y recargos</t>
  </si>
  <si>
    <t>Bonificación por servicios prestados</t>
  </si>
  <si>
    <t>Prima de servicio</t>
  </si>
  <si>
    <t>Auxilio de transporte</t>
  </si>
  <si>
    <t>Subsidio de alimentación</t>
  </si>
  <si>
    <t>Prima técnica salarial</t>
  </si>
  <si>
    <t>Gastos de representación</t>
  </si>
  <si>
    <t>Sueldo básico</t>
  </si>
  <si>
    <t>Total 
Transferencia</t>
  </si>
  <si>
    <t>Licencias de maternidad y paternidad (No de pensiones)</t>
  </si>
  <si>
    <t>Incapacidades (No de pensiones)</t>
  </si>
  <si>
    <t>Subsidio de vivienda Fuerzas Militares y Policía</t>
  </si>
  <si>
    <t>Aportes a escuelas industriales e institutos técnicos</t>
  </si>
  <si>
    <t>Aportes a la ESAP</t>
  </si>
  <si>
    <t>Aportes al SENA</t>
  </si>
  <si>
    <t>Aportes al ICBF</t>
  </si>
  <si>
    <t>Aportes Generales al Sistema de Riesgos Laborales</t>
  </si>
  <si>
    <t>Cajas de Compensación Familiar</t>
  </si>
  <si>
    <t>Aportes de Cesantías</t>
  </si>
  <si>
    <t>Pensiones</t>
  </si>
  <si>
    <t>Otras remuneraciones no constitutivas de Factor Salarial</t>
  </si>
  <si>
    <t>Prestaciones sociales según definición legal</t>
  </si>
  <si>
    <t>Factores Salariales Especiales</t>
  </si>
  <si>
    <t>Factores Salariales comunes</t>
  </si>
  <si>
    <t>Total  
Gastos SIN incapacidades</t>
  </si>
  <si>
    <t>Prestaciones sociales relacionadas con el empleo</t>
  </si>
  <si>
    <t>Contribuciones Inherentes a la Nómina</t>
  </si>
  <si>
    <t>Remuneraciones no constitutivas de Factor Salarial</t>
  </si>
  <si>
    <t>Salario</t>
  </si>
  <si>
    <t>No. Cargos</t>
  </si>
  <si>
    <t>Grado</t>
  </si>
  <si>
    <r>
      <t xml:space="preserve">DENOMINACIÓN DE CARGOS - </t>
    </r>
    <r>
      <rPr>
        <b/>
        <sz val="8"/>
        <rFont val="Calibri"/>
        <family val="2"/>
        <scheme val="minor"/>
      </rPr>
      <t>prima técnica revisada con DW</t>
    </r>
    <r>
      <rPr>
        <b/>
        <u/>
        <sz val="8"/>
        <rFont val="Calibri"/>
        <family val="2"/>
        <scheme val="minor"/>
      </rPr>
      <t xml:space="preserve"> el 4 febrero/21</t>
    </r>
  </si>
  <si>
    <t>PLANTA DE PERSONAL VIGENCIA ACTUAL</t>
  </si>
  <si>
    <t>Formulario 4. Anteproyecto Planta de personal</t>
  </si>
  <si>
    <t>Formulario 4A Certificación de Nómina</t>
  </si>
  <si>
    <t>ANTEPROYECTO COSTO DE NÓMINA - VIGENCIA</t>
  </si>
  <si>
    <t>DENOMINACIÓN DE CARGO</t>
  </si>
  <si>
    <t>Planta Actual</t>
  </si>
  <si>
    <t>Nómina Provista</t>
  </si>
  <si>
    <t>Total Cargos Provistos</t>
  </si>
  <si>
    <t>Cargos Vacantes</t>
  </si>
  <si>
    <t>Libre Nombramiento</t>
  </si>
  <si>
    <t>Carrera Administrativa</t>
  </si>
  <si>
    <t>Propiedad</t>
  </si>
  <si>
    <t>Provisionales</t>
  </si>
  <si>
    <t>5=2+3+4</t>
  </si>
  <si>
    <t>6=1-5</t>
  </si>
  <si>
    <t>Empleados Públicos</t>
  </si>
  <si>
    <t>EXPERTO COMISIONADO</t>
  </si>
  <si>
    <t>0090-00</t>
  </si>
  <si>
    <t>ASESOR 18</t>
  </si>
  <si>
    <t>ASESOR 17</t>
  </si>
  <si>
    <t>ASESOR 16</t>
  </si>
  <si>
    <t>ASESOR 15</t>
  </si>
  <si>
    <t>ASESOR 14</t>
  </si>
  <si>
    <t>ASESOR 12</t>
  </si>
  <si>
    <t>ASESOR 09</t>
  </si>
  <si>
    <t>ASESOR 07</t>
  </si>
  <si>
    <t xml:space="preserve">PROFESIONAL ESPECIALIZADO </t>
  </si>
  <si>
    <t>PROFESIONAL UNIVERSITARIO</t>
  </si>
  <si>
    <t>PROFESIONAL  UNIVERSITARIO</t>
  </si>
  <si>
    <t>NIVEL TECNICO</t>
  </si>
  <si>
    <t>TECNICO ADMINISTRATIVO</t>
  </si>
  <si>
    <t>SECRETARIO EJECUTIVO</t>
  </si>
  <si>
    <t>CONDUCTOR MECÁNICO</t>
  </si>
  <si>
    <t>Total Empleados Públicos</t>
  </si>
  <si>
    <t>Trabajadores Oficiales</t>
  </si>
  <si>
    <t>Total  Trabajadores Oficiales</t>
  </si>
  <si>
    <t>Total Personal</t>
  </si>
  <si>
    <t xml:space="preserve">Ciudad y fecha </t>
  </si>
  <si>
    <t>Jefe de Personal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</si>
</sst>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_-;\-* #,##0_-;_-* &quot;-&quot;??_-;_-@_-"/>
    <numFmt numFmtId="168" formatCode="_(* #,##0_);_(* \(#,##0\);_(* &quot;-&quot;??_);_(@_)"/>
    <numFmt numFmtId="169" formatCode="#,##0_ ;[Red]\-#,##0\ "/>
    <numFmt numFmtId="170" formatCode="000"/>
    <numFmt numFmtId="171" formatCode="00"/>
    <numFmt numFmtId="172" formatCode="&quot;$&quot;#,##0"/>
    <numFmt numFmtId="173" formatCode="&quot;$&quot;#,##0;[Red]\-&quot;$&quot;#,##0"/>
    <numFmt numFmtId="174" formatCode="0_)"/>
  </numFmts>
  <fonts count="64">
    <font>
      <sz val="11"/>
      <color theme="1"/>
      <name val="Calibri"/>
      <family val="2"/>
      <scheme val="minor"/>
    </font>
    <font>
      <sz val="11"/>
      <color theme="1"/>
      <name val="Calibri"/>
      <family val="2"/>
      <scheme val="minor"/>
    </font>
    <font>
      <sz val="12"/>
      <color theme="1"/>
      <name val="Calibri"/>
      <family val="2"/>
      <scheme val="minor"/>
    </font>
    <font>
      <b/>
      <sz val="11"/>
      <color theme="1"/>
      <name val="Calibri"/>
      <family val="2"/>
      <scheme val="minor"/>
    </font>
    <font>
      <sz val="10"/>
      <name val="Arial"/>
      <family val="2"/>
    </font>
    <font>
      <sz val="9"/>
      <color indexed="81"/>
      <name val="Tahoma"/>
      <family val="2"/>
    </font>
    <font>
      <u/>
      <sz val="9"/>
      <color indexed="81"/>
      <name val="Tahoma"/>
      <family val="2"/>
    </font>
    <font>
      <sz val="9"/>
      <color theme="1"/>
      <name val="Calibri"/>
      <family val="2"/>
      <scheme val="minor"/>
    </font>
    <font>
      <sz val="8"/>
      <color theme="1"/>
      <name val="Calibri"/>
      <family val="2"/>
      <scheme val="minor"/>
    </font>
    <font>
      <b/>
      <sz val="8"/>
      <name val="Calibri"/>
      <family val="2"/>
      <scheme val="minor"/>
    </font>
    <font>
      <b/>
      <sz val="8"/>
      <color theme="1"/>
      <name val="Calibri"/>
      <family val="2"/>
      <scheme val="minor"/>
    </font>
    <font>
      <b/>
      <sz val="8"/>
      <color theme="0"/>
      <name val="Calibri"/>
      <family val="2"/>
      <scheme val="minor"/>
    </font>
    <font>
      <sz val="8"/>
      <color theme="0"/>
      <name val="Calibri"/>
      <family val="2"/>
      <scheme val="minor"/>
    </font>
    <font>
      <sz val="8"/>
      <name val="Calibri"/>
      <family val="2"/>
      <scheme val="minor"/>
    </font>
    <font>
      <b/>
      <sz val="8"/>
      <color rgb="FFFFFFFF"/>
      <name val="Calibri"/>
      <family val="2"/>
      <scheme val="minor"/>
    </font>
    <font>
      <sz val="8"/>
      <color rgb="FF000000"/>
      <name val="Calibri"/>
      <family val="2"/>
      <scheme val="minor"/>
    </font>
    <font>
      <b/>
      <sz val="8"/>
      <color theme="0"/>
      <name val="Arial"/>
      <family val="2"/>
    </font>
    <font>
      <b/>
      <sz val="8"/>
      <name val="Arial"/>
      <family val="2"/>
    </font>
    <font>
      <sz val="8"/>
      <name val="Arial"/>
      <family val="2"/>
    </font>
    <font>
      <sz val="8"/>
      <color indexed="8"/>
      <name val="Arial"/>
      <family val="2"/>
    </font>
    <font>
      <u/>
      <sz val="11"/>
      <color theme="10"/>
      <name val="Calibri"/>
      <family val="2"/>
      <scheme val="minor"/>
    </font>
    <font>
      <u/>
      <sz val="11"/>
      <color theme="11"/>
      <name val="Calibri"/>
      <family val="2"/>
      <scheme val="minor"/>
    </font>
    <font>
      <b/>
      <sz val="9"/>
      <color theme="1"/>
      <name val="Calibri"/>
      <family val="2"/>
      <scheme val="minor"/>
    </font>
    <font>
      <sz val="8"/>
      <color indexed="81"/>
      <name val="Tahoma"/>
      <family val="2"/>
    </font>
    <font>
      <b/>
      <sz val="8"/>
      <color indexed="81"/>
      <name val="Tahoma"/>
      <family val="2"/>
    </font>
    <font>
      <u/>
      <sz val="8"/>
      <color indexed="81"/>
      <name val="Tahoma"/>
      <family val="2"/>
    </font>
    <font>
      <b/>
      <sz val="9"/>
      <color theme="1"/>
      <name val="Calibri"/>
      <family val="2"/>
      <scheme val="minor"/>
    </font>
    <font>
      <sz val="8"/>
      <color rgb="FFFF0000"/>
      <name val="Arial"/>
      <family val="2"/>
    </font>
    <font>
      <sz val="8"/>
      <color theme="1"/>
      <name val="Tahoma"/>
      <family val="2"/>
    </font>
    <font>
      <u/>
      <sz val="8"/>
      <color theme="1"/>
      <name val="Tahoma"/>
      <family val="2"/>
    </font>
    <font>
      <b/>
      <sz val="7"/>
      <color theme="1"/>
      <name val="Calibri"/>
      <family val="2"/>
      <scheme val="minor"/>
    </font>
    <font>
      <b/>
      <sz val="8"/>
      <color indexed="8"/>
      <name val="Arial"/>
      <family val="2"/>
    </font>
    <font>
      <b/>
      <sz val="10"/>
      <name val="Arial"/>
      <family val="2"/>
    </font>
    <font>
      <b/>
      <sz val="12"/>
      <name val="Arial"/>
      <family val="2"/>
    </font>
    <font>
      <b/>
      <sz val="10"/>
      <color theme="0"/>
      <name val="Arial"/>
      <family val="2"/>
    </font>
    <font>
      <sz val="10"/>
      <color theme="0"/>
      <name val="Arial"/>
      <family val="2"/>
    </font>
    <font>
      <sz val="8"/>
      <color theme="1"/>
      <name val="Arial"/>
      <family val="2"/>
    </font>
    <font>
      <b/>
      <sz val="9"/>
      <color indexed="81"/>
      <name val="Tahoma"/>
      <family val="2"/>
    </font>
    <font>
      <sz val="10"/>
      <name val="Arial Narrow"/>
      <family val="2"/>
    </font>
    <font>
      <sz val="8"/>
      <color rgb="FF000000"/>
      <name val="Tahoma"/>
      <family val="2"/>
    </font>
    <font>
      <u/>
      <sz val="8"/>
      <color rgb="FF000000"/>
      <name val="Tahoma"/>
      <family val="2"/>
    </font>
    <font>
      <sz val="9"/>
      <color rgb="FF000000"/>
      <name val="Tahoma"/>
      <family val="2"/>
    </font>
    <font>
      <b/>
      <sz val="8"/>
      <color rgb="FF000000"/>
      <name val="Tahoma"/>
      <family val="2"/>
    </font>
    <font>
      <sz val="8"/>
      <color rgb="FF000000"/>
      <name val="Arial"/>
      <family val="2"/>
    </font>
    <font>
      <sz val="11"/>
      <color rgb="FF000000"/>
      <name val="Calibri"/>
      <family val="2"/>
    </font>
    <font>
      <b/>
      <sz val="9"/>
      <color rgb="FF000000"/>
      <name val="Tahoma"/>
      <family val="2"/>
    </font>
    <font>
      <u/>
      <sz val="9"/>
      <color rgb="FF000000"/>
      <name val="Tahoma"/>
      <family val="2"/>
    </font>
    <font>
      <sz val="9"/>
      <color rgb="FF000000"/>
      <name val="+mn-lt"/>
      <charset val="1"/>
    </font>
    <font>
      <sz val="10"/>
      <color rgb="FF000000"/>
      <name val="Tahoma"/>
      <family val="2"/>
    </font>
    <font>
      <b/>
      <u/>
      <sz val="9"/>
      <color rgb="FF000000"/>
      <name val="Tahoma"/>
      <family val="2"/>
    </font>
    <font>
      <sz val="8"/>
      <color rgb="FFFF0000"/>
      <name val="Calibri"/>
      <family val="2"/>
      <scheme val="minor"/>
    </font>
    <font>
      <sz val="10"/>
      <color theme="1"/>
      <name val="Calibri"/>
      <family val="2"/>
      <scheme val="minor"/>
    </font>
    <font>
      <b/>
      <sz val="8"/>
      <color rgb="FF000000"/>
      <name val="Calibri"/>
      <family val="2"/>
    </font>
    <font>
      <sz val="8"/>
      <color rgb="FF000000"/>
      <name val="Calibri"/>
      <family val="2"/>
    </font>
    <font>
      <b/>
      <u/>
      <sz val="8"/>
      <color theme="1"/>
      <name val="Calibri"/>
      <family val="2"/>
      <scheme val="minor"/>
    </font>
    <font>
      <b/>
      <sz val="11"/>
      <color rgb="FFFF0000"/>
      <name val="Calibri"/>
      <family val="2"/>
      <scheme val="minor"/>
    </font>
    <font>
      <b/>
      <sz val="8"/>
      <color rgb="FF7030A0"/>
      <name val="Calibri"/>
      <family val="2"/>
      <scheme val="minor"/>
    </font>
    <font>
      <sz val="11"/>
      <color rgb="FF7030A0"/>
      <name val="Calibri"/>
      <family val="2"/>
      <scheme val="minor"/>
    </font>
    <font>
      <b/>
      <sz val="8"/>
      <color rgb="FFFF0000"/>
      <name val="Calibri"/>
      <family val="2"/>
      <scheme val="minor"/>
    </font>
    <font>
      <b/>
      <u/>
      <sz val="8"/>
      <name val="Calibri"/>
      <family val="2"/>
      <scheme val="minor"/>
    </font>
    <font>
      <b/>
      <sz val="8"/>
      <color rgb="FF0000FF"/>
      <name val="Calibri"/>
      <family val="2"/>
      <scheme val="minor"/>
    </font>
    <font>
      <b/>
      <sz val="9"/>
      <name val="Calibri"/>
      <family val="2"/>
      <scheme val="minor"/>
    </font>
    <font>
      <sz val="9"/>
      <name val="Calibri"/>
      <family val="2"/>
      <scheme val="minor"/>
    </font>
    <font>
      <sz val="9"/>
      <name val="Arial"/>
      <family val="2"/>
    </font>
  </fonts>
  <fills count="24">
    <fill>
      <patternFill patternType="none"/>
    </fill>
    <fill>
      <patternFill patternType="gray125"/>
    </fill>
    <fill>
      <patternFill patternType="solid">
        <fgColor theme="4" tint="0.79998168889431442"/>
        <bgColor indexed="65"/>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0"/>
        <bgColor indexed="64"/>
      </patternFill>
    </fill>
    <fill>
      <patternFill patternType="solid">
        <fgColor theme="5" tint="0.59999389629810485"/>
        <bgColor indexed="65"/>
      </patternFill>
    </fill>
    <fill>
      <patternFill patternType="solid">
        <fgColor rgb="FF790909"/>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rgb="FFFFFF00"/>
        <bgColor indexed="64"/>
      </patternFill>
    </fill>
    <fill>
      <patternFill patternType="solid">
        <fgColor theme="5" tint="-0.249977111117893"/>
        <bgColor indexed="64"/>
      </patternFill>
    </fill>
    <fill>
      <patternFill patternType="solid">
        <fgColor rgb="FF00B05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7" tint="0.59999389629810485"/>
        <bgColor indexed="64"/>
      </patternFill>
    </fill>
  </fills>
  <borders count="23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thin">
        <color auto="1"/>
      </left>
      <right style="thin">
        <color auto="1"/>
      </right>
      <top/>
      <bottom/>
      <diagonal/>
    </border>
    <border>
      <left style="thin">
        <color auto="1"/>
      </left>
      <right style="double">
        <color auto="1"/>
      </right>
      <top/>
      <bottom/>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dashed">
        <color auto="1"/>
      </left>
      <right style="dashed">
        <color auto="1"/>
      </right>
      <top/>
      <bottom/>
      <diagonal/>
    </border>
    <border>
      <left style="thick">
        <color auto="1"/>
      </left>
      <right style="thick">
        <color auto="1"/>
      </right>
      <top style="thick">
        <color auto="1"/>
      </top>
      <bottom style="medium">
        <color auto="1"/>
      </bottom>
      <diagonal/>
    </border>
    <border>
      <left style="thin">
        <color auto="1"/>
      </left>
      <right style="thick">
        <color auto="1"/>
      </right>
      <top style="thin">
        <color auto="1"/>
      </top>
      <bottom style="thin">
        <color auto="1"/>
      </bottom>
      <diagonal/>
    </border>
    <border>
      <left/>
      <right style="thick">
        <color auto="1"/>
      </right>
      <top style="thick">
        <color auto="1"/>
      </top>
      <bottom style="medium">
        <color auto="1"/>
      </bottom>
      <diagonal/>
    </border>
    <border>
      <left style="medium">
        <color auto="1"/>
      </left>
      <right style="thick">
        <color auto="1"/>
      </right>
      <top style="medium">
        <color auto="1"/>
      </top>
      <bottom style="medium">
        <color auto="1"/>
      </bottom>
      <diagonal/>
    </border>
    <border>
      <left style="thin">
        <color auto="1"/>
      </left>
      <right style="thick">
        <color auto="1"/>
      </right>
      <top/>
      <bottom style="thin">
        <color auto="1"/>
      </bottom>
      <diagonal/>
    </border>
    <border>
      <left style="dashed">
        <color auto="1"/>
      </left>
      <right style="thick">
        <color auto="1"/>
      </right>
      <top/>
      <bottom/>
      <diagonal/>
    </border>
    <border>
      <left style="thin">
        <color auto="1"/>
      </left>
      <right style="thick">
        <color auto="1"/>
      </right>
      <top/>
      <bottom/>
      <diagonal/>
    </border>
    <border>
      <left style="medium">
        <color auto="1"/>
      </left>
      <right style="thick">
        <color auto="1"/>
      </right>
      <top/>
      <bottom/>
      <diagonal/>
    </border>
    <border>
      <left style="medium">
        <color auto="1"/>
      </left>
      <right style="medium">
        <color auto="1"/>
      </right>
      <top style="thick">
        <color auto="1"/>
      </top>
      <bottom style="medium">
        <color auto="1"/>
      </bottom>
      <diagonal/>
    </border>
    <border>
      <left style="medium">
        <color auto="1"/>
      </left>
      <right style="medium">
        <color auto="1"/>
      </right>
      <top style="medium">
        <color auto="1"/>
      </top>
      <bottom style="thick">
        <color auto="1"/>
      </bottom>
      <diagonal/>
    </border>
    <border>
      <left style="medium">
        <color auto="1"/>
      </left>
      <right style="thick">
        <color auto="1"/>
      </right>
      <top style="medium">
        <color auto="1"/>
      </top>
      <bottom style="thick">
        <color auto="1"/>
      </bottom>
      <diagonal/>
    </border>
    <border>
      <left/>
      <right style="medium">
        <color auto="1"/>
      </right>
      <top style="thick">
        <color auto="1"/>
      </top>
      <bottom style="medium">
        <color auto="1"/>
      </bottom>
      <diagonal/>
    </border>
    <border>
      <left style="dashed">
        <color auto="1"/>
      </left>
      <right/>
      <top/>
      <bottom/>
      <diagonal/>
    </border>
    <border>
      <left/>
      <right/>
      <top style="medium">
        <color auto="1"/>
      </top>
      <bottom style="medium">
        <color auto="1"/>
      </bottom>
      <diagonal/>
    </border>
    <border>
      <left/>
      <right/>
      <top style="thin">
        <color auto="1"/>
      </top>
      <bottom style="thin">
        <color auto="1"/>
      </bottom>
      <diagonal/>
    </border>
    <border>
      <left/>
      <right/>
      <top style="thick">
        <color auto="1"/>
      </top>
      <bottom style="medium">
        <color auto="1"/>
      </bottom>
      <diagonal/>
    </border>
    <border>
      <left style="thick">
        <color auto="1"/>
      </left>
      <right style="thick">
        <color auto="1"/>
      </right>
      <top/>
      <bottom style="medium">
        <color auto="1"/>
      </bottom>
      <diagonal/>
    </border>
    <border>
      <left style="medium">
        <color auto="1"/>
      </left>
      <right style="medium">
        <color auto="1"/>
      </right>
      <top/>
      <bottom style="thick">
        <color auto="1"/>
      </bottom>
      <diagonal/>
    </border>
    <border>
      <left style="medium">
        <color auto="1"/>
      </left>
      <right/>
      <top style="thick">
        <color auto="1"/>
      </top>
      <bottom style="medium">
        <color auto="1"/>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dashed">
        <color auto="1"/>
      </left>
      <right style="dashed">
        <color auto="1"/>
      </right>
      <top style="dashed">
        <color auto="1"/>
      </top>
      <bottom style="dashed">
        <color auto="1"/>
      </bottom>
      <diagonal/>
    </border>
    <border>
      <left style="medium">
        <color auto="1"/>
      </left>
      <right style="medium">
        <color auto="1"/>
      </right>
      <top/>
      <bottom style="medium">
        <color auto="1"/>
      </bottom>
      <diagonal/>
    </border>
    <border>
      <left style="medium">
        <color auto="1"/>
      </left>
      <right style="thick">
        <color auto="1"/>
      </right>
      <top/>
      <bottom style="medium">
        <color auto="1"/>
      </bottom>
      <diagonal/>
    </border>
    <border>
      <left/>
      <right style="thick">
        <color auto="1"/>
      </right>
      <top style="dashed">
        <color auto="1"/>
      </top>
      <bottom style="dashed">
        <color auto="1"/>
      </bottom>
      <diagonal/>
    </border>
    <border>
      <left style="thick">
        <color auto="1"/>
      </left>
      <right style="thick">
        <color auto="1"/>
      </right>
      <top style="dashed">
        <color auto="1"/>
      </top>
      <bottom style="dashed">
        <color auto="1"/>
      </bottom>
      <diagonal/>
    </border>
    <border>
      <left/>
      <right style="thick">
        <color auto="1"/>
      </right>
      <top/>
      <bottom/>
      <diagonal/>
    </border>
    <border>
      <left/>
      <right style="thick">
        <color auto="1"/>
      </right>
      <top/>
      <bottom style="medium">
        <color auto="1"/>
      </bottom>
      <diagonal/>
    </border>
    <border>
      <left/>
      <right style="thick">
        <color auto="1"/>
      </right>
      <top/>
      <bottom style="thin">
        <color auto="1"/>
      </bottom>
      <diagonal/>
    </border>
    <border>
      <left/>
      <right style="thick">
        <color auto="1"/>
      </right>
      <top style="medium">
        <color auto="1"/>
      </top>
      <bottom style="medium">
        <color auto="1"/>
      </bottom>
      <diagonal/>
    </border>
    <border>
      <left/>
      <right style="thick">
        <color auto="1"/>
      </right>
      <top style="thin">
        <color auto="1"/>
      </top>
      <bottom style="thin">
        <color auto="1"/>
      </bottom>
      <diagonal/>
    </border>
    <border>
      <left style="thick">
        <color auto="1"/>
      </left>
      <right style="thick">
        <color auto="1"/>
      </right>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dashed">
        <color auto="1"/>
      </top>
      <bottom/>
      <diagonal/>
    </border>
    <border>
      <left style="hair">
        <color auto="1"/>
      </left>
      <right style="hair">
        <color auto="1"/>
      </right>
      <top style="hair">
        <color auto="1"/>
      </top>
      <bottom style="hair">
        <color auto="1"/>
      </bottom>
      <diagonal/>
    </border>
    <border>
      <left style="dashed">
        <color auto="1"/>
      </left>
      <right style="dashed">
        <color auto="1"/>
      </right>
      <top style="dashed">
        <color auto="1"/>
      </top>
      <bottom/>
      <diagonal/>
    </border>
    <border>
      <left/>
      <right style="thick">
        <color auto="1"/>
      </right>
      <top style="dashed">
        <color auto="1"/>
      </top>
      <bottom/>
      <diagonal/>
    </border>
    <border>
      <left style="dashed">
        <color auto="1"/>
      </left>
      <right style="dashed">
        <color auto="1"/>
      </right>
      <top/>
      <bottom style="dashed">
        <color auto="1"/>
      </bottom>
      <diagonal/>
    </border>
    <border>
      <left style="thick">
        <color auto="1"/>
      </left>
      <right style="thick">
        <color auto="1"/>
      </right>
      <top style="medium">
        <color auto="1"/>
      </top>
      <bottom style="thin">
        <color auto="1"/>
      </bottom>
      <diagonal/>
    </border>
    <border>
      <left/>
      <right style="thick">
        <color auto="1"/>
      </right>
      <top style="medium">
        <color auto="1"/>
      </top>
      <bottom/>
      <diagonal/>
    </border>
    <border>
      <left style="thick">
        <color auto="1"/>
      </left>
      <right style="thick">
        <color auto="1"/>
      </right>
      <top/>
      <bottom style="dashed">
        <color auto="1"/>
      </bottom>
      <diagonal/>
    </border>
    <border>
      <left style="hair">
        <color auto="1"/>
      </left>
      <right style="hair">
        <color auto="1"/>
      </right>
      <top style="hair">
        <color auto="1"/>
      </top>
      <bottom/>
      <diagonal/>
    </border>
    <border>
      <left/>
      <right/>
      <top style="medium">
        <color auto="1"/>
      </top>
      <bottom/>
      <diagonal/>
    </border>
    <border>
      <left style="thick">
        <color auto="1"/>
      </left>
      <right style="thick">
        <color auto="1"/>
      </right>
      <top style="thin">
        <color auto="1"/>
      </top>
      <bottom style="dashed">
        <color auto="1"/>
      </bottom>
      <diagonal/>
    </border>
    <border>
      <left style="dashed">
        <color auto="1"/>
      </left>
      <right style="thick">
        <color auto="1"/>
      </right>
      <top style="thin">
        <color auto="1"/>
      </top>
      <bottom style="dashed">
        <color auto="1"/>
      </bottom>
      <diagonal/>
    </border>
    <border>
      <left style="dashed">
        <color auto="1"/>
      </left>
      <right style="thick">
        <color auto="1"/>
      </right>
      <top style="dashed">
        <color auto="1"/>
      </top>
      <bottom style="dashed">
        <color auto="1"/>
      </bottom>
      <diagonal/>
    </border>
    <border>
      <left style="medium">
        <color auto="1"/>
      </left>
      <right style="thick">
        <color auto="1"/>
      </right>
      <top style="medium">
        <color auto="1"/>
      </top>
      <bottom/>
      <diagonal/>
    </border>
    <border>
      <left style="thick">
        <color auto="1"/>
      </left>
      <right style="thick">
        <color auto="1"/>
      </right>
      <top style="thick">
        <color auto="1"/>
      </top>
      <bottom style="thin">
        <color auto="1"/>
      </bottom>
      <diagonal/>
    </border>
    <border>
      <left/>
      <right style="thick">
        <color auto="1"/>
      </right>
      <top style="thin">
        <color auto="1"/>
      </top>
      <bottom/>
      <diagonal/>
    </border>
    <border>
      <left/>
      <right style="thick">
        <color auto="1"/>
      </right>
      <top style="medium">
        <color auto="1"/>
      </top>
      <bottom style="thin">
        <color auto="1"/>
      </bottom>
      <diagonal/>
    </border>
    <border>
      <left/>
      <right style="thick">
        <color auto="1"/>
      </right>
      <top style="thin">
        <color auto="1"/>
      </top>
      <bottom style="hair">
        <color auto="1"/>
      </bottom>
      <diagonal/>
    </border>
    <border>
      <left style="dashed">
        <color auto="1"/>
      </left>
      <right style="thick">
        <color auto="1"/>
      </right>
      <top style="dashed">
        <color auto="1"/>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n">
        <color auto="1"/>
      </top>
      <bottom/>
      <diagonal/>
    </border>
    <border>
      <left style="thick">
        <color auto="1"/>
      </left>
      <right/>
      <top style="thick">
        <color auto="1"/>
      </top>
      <bottom style="medium">
        <color auto="1"/>
      </bottom>
      <diagonal/>
    </border>
    <border>
      <left style="medium">
        <color auto="1"/>
      </left>
      <right style="medium">
        <color auto="1"/>
      </right>
      <top style="thick">
        <color auto="1"/>
      </top>
      <bottom/>
      <diagonal/>
    </border>
    <border>
      <left style="thick">
        <color auto="1"/>
      </left>
      <right style="thick">
        <color auto="1"/>
      </right>
      <top style="thin">
        <color auto="1"/>
      </top>
      <bottom/>
      <diagonal/>
    </border>
    <border>
      <left style="thick">
        <color auto="1"/>
      </left>
      <right style="thick">
        <color auto="1"/>
      </right>
      <top style="thick">
        <color auto="1"/>
      </top>
      <bottom style="thick">
        <color auto="1"/>
      </bottom>
      <diagonal/>
    </border>
    <border>
      <left style="thick">
        <color auto="1"/>
      </left>
      <right style="thick">
        <color auto="1"/>
      </right>
      <top style="thin">
        <color auto="1"/>
      </top>
      <bottom style="thick">
        <color auto="1"/>
      </bottom>
      <diagonal/>
    </border>
    <border>
      <left style="medium">
        <color auto="1"/>
      </left>
      <right/>
      <top style="thick">
        <color auto="1"/>
      </top>
      <bottom style="thick">
        <color auto="1"/>
      </bottom>
      <diagonal/>
    </border>
    <border>
      <left/>
      <right/>
      <top style="thick">
        <color auto="1"/>
      </top>
      <bottom/>
      <diagonal/>
    </border>
    <border>
      <left style="dashDotDot">
        <color auto="1"/>
      </left>
      <right style="dashDotDot">
        <color auto="1"/>
      </right>
      <top/>
      <bottom/>
      <diagonal/>
    </border>
    <border>
      <left/>
      <right style="thick">
        <color auto="1"/>
      </right>
      <top style="thick">
        <color auto="1"/>
      </top>
      <bottom/>
      <diagonal/>
    </border>
    <border>
      <left style="hair">
        <color auto="1"/>
      </left>
      <right style="thick">
        <color auto="1"/>
      </right>
      <top style="dashed">
        <color auto="1"/>
      </top>
      <bottom style="dashed">
        <color auto="1"/>
      </bottom>
      <diagonal/>
    </border>
    <border>
      <left style="hair">
        <color auto="1"/>
      </left>
      <right style="thick">
        <color auto="1"/>
      </right>
      <top style="dashed">
        <color auto="1"/>
      </top>
      <bottom style="hair">
        <color auto="1"/>
      </bottom>
      <diagonal/>
    </border>
    <border>
      <left style="hair">
        <color auto="1"/>
      </left>
      <right style="hair">
        <color auto="1"/>
      </right>
      <top style="dashed">
        <color auto="1"/>
      </top>
      <bottom style="hair">
        <color auto="1"/>
      </bottom>
      <diagonal/>
    </border>
    <border>
      <left/>
      <right/>
      <top style="dashed">
        <color auto="1"/>
      </top>
      <bottom style="hair">
        <color auto="1"/>
      </bottom>
      <diagonal/>
    </border>
    <border>
      <left style="thin">
        <color auto="1"/>
      </left>
      <right style="thick">
        <color auto="1"/>
      </right>
      <top style="thin">
        <color auto="1"/>
      </top>
      <bottom/>
      <diagonal/>
    </border>
    <border>
      <left style="thin">
        <color auto="1"/>
      </left>
      <right/>
      <top/>
      <bottom/>
      <diagonal/>
    </border>
    <border>
      <left/>
      <right/>
      <top/>
      <bottom style="thin">
        <color auto="1"/>
      </bottom>
      <diagonal/>
    </border>
    <border>
      <left style="thick">
        <color auto="1"/>
      </left>
      <right style="thick">
        <color auto="1"/>
      </right>
      <top style="medium">
        <color auto="1"/>
      </top>
      <bottom style="thick">
        <color auto="1"/>
      </bottom>
      <diagonal/>
    </border>
    <border>
      <left style="dashed">
        <color auto="1"/>
      </left>
      <right/>
      <top style="dashed">
        <color auto="1"/>
      </top>
      <bottom style="dashed">
        <color auto="1"/>
      </bottom>
      <diagonal/>
    </border>
    <border>
      <left style="thick">
        <color auto="1"/>
      </left>
      <right style="thick">
        <color auto="1"/>
      </right>
      <top style="hair">
        <color auto="1"/>
      </top>
      <bottom style="dashed">
        <color auto="1"/>
      </bottom>
      <diagonal/>
    </border>
    <border>
      <left style="thick">
        <color auto="1"/>
      </left>
      <right style="thick">
        <color auto="1"/>
      </right>
      <top style="medium">
        <color auto="1"/>
      </top>
      <bottom style="medium">
        <color auto="1"/>
      </bottom>
      <diagonal/>
    </border>
    <border>
      <left style="medium">
        <color auto="1"/>
      </left>
      <right/>
      <top style="medium">
        <color auto="1"/>
      </top>
      <bottom style="medium">
        <color auto="1"/>
      </bottom>
      <diagonal/>
    </border>
    <border>
      <left style="hair">
        <color auto="1"/>
      </left>
      <right style="hair">
        <color auto="1"/>
      </right>
      <top style="hair">
        <color auto="1"/>
      </top>
      <bottom style="thin">
        <color auto="1"/>
      </bottom>
      <diagonal/>
    </border>
    <border>
      <left style="thick">
        <color auto="1"/>
      </left>
      <right style="thick">
        <color auto="1"/>
      </right>
      <top style="hair">
        <color auto="1"/>
      </top>
      <bottom/>
      <diagonal/>
    </border>
    <border>
      <left style="thick">
        <color auto="1"/>
      </left>
      <right style="thick">
        <color auto="1"/>
      </right>
      <top style="hair">
        <color auto="1"/>
      </top>
      <bottom style="thin">
        <color auto="1"/>
      </bottom>
      <diagonal/>
    </border>
    <border>
      <left style="slantDashDot">
        <color theme="1"/>
      </left>
      <right style="slantDashDot">
        <color theme="1"/>
      </right>
      <top style="medium">
        <color auto="1"/>
      </top>
      <bottom style="medium">
        <color auto="1"/>
      </bottom>
      <diagonal/>
    </border>
    <border>
      <left style="thick">
        <color theme="1"/>
      </left>
      <right style="thick">
        <color theme="1"/>
      </right>
      <top style="medium">
        <color auto="1"/>
      </top>
      <bottom style="medium">
        <color auto="1"/>
      </bottom>
      <diagonal/>
    </border>
    <border>
      <left style="slantDashDot">
        <color theme="1"/>
      </left>
      <right/>
      <top style="medium">
        <color auto="1"/>
      </top>
      <bottom style="medium">
        <color auto="1"/>
      </bottom>
      <diagonal/>
    </border>
    <border>
      <left style="hair">
        <color auto="1"/>
      </left>
      <right style="hair">
        <color auto="1"/>
      </right>
      <top style="hair">
        <color auto="1"/>
      </top>
      <bottom style="dashed">
        <color auto="1"/>
      </bottom>
      <diagonal/>
    </border>
    <border>
      <left style="hair">
        <color auto="1"/>
      </left>
      <right style="thick">
        <color auto="1"/>
      </right>
      <top style="dashed">
        <color auto="1"/>
      </top>
      <bottom/>
      <diagonal/>
    </border>
    <border>
      <left style="dashed">
        <color indexed="64"/>
      </left>
      <right style="dashed">
        <color indexed="64"/>
      </right>
      <top style="dashed">
        <color indexed="64"/>
      </top>
      <bottom style="thin">
        <color auto="1"/>
      </bottom>
      <diagonal/>
    </border>
    <border>
      <left style="dashed">
        <color indexed="64"/>
      </left>
      <right style="thick">
        <color auto="1"/>
      </right>
      <top style="dashed">
        <color indexed="64"/>
      </top>
      <bottom style="thin">
        <color auto="1"/>
      </bottom>
      <diagonal/>
    </border>
    <border>
      <left style="thick">
        <color auto="1"/>
      </left>
      <right style="thick">
        <color auto="1"/>
      </right>
      <top style="dashed">
        <color indexed="64"/>
      </top>
      <bottom style="thin">
        <color auto="1"/>
      </bottom>
      <diagonal/>
    </border>
    <border>
      <left/>
      <right style="dashed">
        <color indexed="64"/>
      </right>
      <top/>
      <bottom/>
      <diagonal/>
    </border>
    <border>
      <left/>
      <right style="slantDashDot">
        <color theme="1"/>
      </right>
      <top style="medium">
        <color indexed="64"/>
      </top>
      <bottom style="medium">
        <color indexed="64"/>
      </bottom>
      <diagonal/>
    </border>
    <border>
      <left style="hair">
        <color auto="1"/>
      </left>
      <right style="thick">
        <color auto="1"/>
      </right>
      <top style="hair">
        <color indexed="64"/>
      </top>
      <bottom style="thin">
        <color auto="1"/>
      </bottom>
      <diagonal/>
    </border>
    <border>
      <left style="thick">
        <color indexed="64"/>
      </left>
      <right/>
      <top/>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thick">
        <color auto="1"/>
      </left>
      <right style="thick">
        <color auto="1"/>
      </right>
      <top style="thin">
        <color auto="1"/>
      </top>
      <bottom style="medium">
        <color indexed="64"/>
      </bottom>
      <diagonal/>
    </border>
    <border>
      <left/>
      <right/>
      <top/>
      <bottom style="medium">
        <color indexed="64"/>
      </bottom>
      <diagonal/>
    </border>
    <border>
      <left style="thin">
        <color auto="1"/>
      </left>
      <right style="thin">
        <color auto="1"/>
      </right>
      <top/>
      <bottom style="double">
        <color auto="1"/>
      </bottom>
      <diagonal/>
    </border>
    <border>
      <left style="thin">
        <color auto="1"/>
      </left>
      <right style="double">
        <color auto="1"/>
      </right>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right style="double">
        <color auto="1"/>
      </right>
      <top style="double">
        <color auto="1"/>
      </top>
      <bottom style="thin">
        <color auto="1"/>
      </bottom>
      <diagonal/>
    </border>
    <border>
      <left style="thin">
        <color auto="1"/>
      </left>
      <right style="double">
        <color auto="1"/>
      </right>
      <top/>
      <bottom style="thin">
        <color indexed="64"/>
      </bottom>
      <diagonal/>
    </border>
    <border>
      <left style="thin">
        <color auto="1"/>
      </left>
      <right style="thin">
        <color auto="1"/>
      </right>
      <top style="thin">
        <color indexed="64"/>
      </top>
      <bottom style="double">
        <color auto="1"/>
      </bottom>
      <diagonal/>
    </border>
    <border>
      <left style="thin">
        <color auto="1"/>
      </left>
      <right style="double">
        <color auto="1"/>
      </right>
      <top style="thin">
        <color indexed="64"/>
      </top>
      <bottom style="double">
        <color auto="1"/>
      </bottom>
      <diagonal/>
    </border>
    <border>
      <left/>
      <right style="double">
        <color auto="1"/>
      </right>
      <top/>
      <bottom/>
      <diagonal/>
    </border>
    <border>
      <left/>
      <right style="double">
        <color auto="1"/>
      </right>
      <top/>
      <bottom style="double">
        <color auto="1"/>
      </bottom>
      <diagonal/>
    </border>
    <border>
      <left style="double">
        <color auto="1"/>
      </left>
      <right/>
      <top style="double">
        <color auto="1"/>
      </top>
      <bottom/>
      <diagonal/>
    </border>
    <border>
      <left style="double">
        <color auto="1"/>
      </left>
      <right/>
      <top/>
      <bottom/>
      <diagonal/>
    </border>
    <border>
      <left style="double">
        <color auto="1"/>
      </left>
      <right/>
      <top/>
      <bottom style="double">
        <color indexed="64"/>
      </bottom>
      <diagonal/>
    </border>
    <border>
      <left/>
      <right style="thin">
        <color auto="1"/>
      </right>
      <top/>
      <bottom style="double">
        <color auto="1"/>
      </bottom>
      <diagonal/>
    </border>
    <border>
      <left/>
      <right style="thin">
        <color auto="1"/>
      </right>
      <top style="double">
        <color auto="1"/>
      </top>
      <bottom style="double">
        <color auto="1"/>
      </bottom>
      <diagonal/>
    </border>
    <border>
      <left/>
      <right style="thin">
        <color auto="1"/>
      </right>
      <top/>
      <bottom/>
      <diagonal/>
    </border>
    <border>
      <left style="double">
        <color auto="1"/>
      </left>
      <right style="thin">
        <color indexed="64"/>
      </right>
      <top style="double">
        <color auto="1"/>
      </top>
      <bottom style="double">
        <color auto="1"/>
      </bottom>
      <diagonal/>
    </border>
    <border>
      <left style="medium">
        <color auto="1"/>
      </left>
      <right style="thin">
        <color indexed="64"/>
      </right>
      <top style="double">
        <color indexed="64"/>
      </top>
      <bottom style="double">
        <color indexed="64"/>
      </bottom>
      <diagonal/>
    </border>
    <border>
      <left/>
      <right style="thin">
        <color auto="1"/>
      </right>
      <top style="double">
        <color auto="1"/>
      </top>
      <bottom/>
      <diagonal/>
    </border>
    <border>
      <left style="thin">
        <color auto="1"/>
      </left>
      <right/>
      <top/>
      <bottom style="double">
        <color indexed="64"/>
      </bottom>
      <diagonal/>
    </border>
    <border>
      <left style="thin">
        <color auto="1"/>
      </left>
      <right style="double">
        <color auto="1"/>
      </right>
      <top style="double">
        <color auto="1"/>
      </top>
      <bottom/>
      <diagonal/>
    </border>
    <border>
      <left/>
      <right style="thin">
        <color indexed="64"/>
      </right>
      <top style="thin">
        <color auto="1"/>
      </top>
      <bottom style="double">
        <color auto="1"/>
      </bottom>
      <diagonal/>
    </border>
    <border>
      <left/>
      <right style="thin">
        <color indexed="64"/>
      </right>
      <top/>
      <bottom style="thin">
        <color auto="1"/>
      </bottom>
      <diagonal/>
    </border>
    <border>
      <left/>
      <right style="thin">
        <color indexed="64"/>
      </right>
      <top style="thin">
        <color auto="1"/>
      </top>
      <bottom/>
      <diagonal/>
    </border>
    <border>
      <left/>
      <right/>
      <top style="double">
        <color indexed="64"/>
      </top>
      <bottom/>
      <diagonal/>
    </border>
    <border>
      <left/>
      <right style="double">
        <color auto="1"/>
      </right>
      <top/>
      <bottom style="thin">
        <color indexed="64"/>
      </bottom>
      <diagonal/>
    </border>
    <border>
      <left/>
      <right style="double">
        <color indexed="64"/>
      </right>
      <top style="double">
        <color auto="1"/>
      </top>
      <bottom/>
      <diagonal/>
    </border>
    <border>
      <left/>
      <right/>
      <top style="double">
        <color indexed="64"/>
      </top>
      <bottom style="double">
        <color indexed="64"/>
      </bottom>
      <diagonal/>
    </border>
    <border>
      <left style="thin">
        <color auto="1"/>
      </left>
      <right/>
      <top style="thin">
        <color auto="1"/>
      </top>
      <bottom style="double">
        <color indexed="64"/>
      </bottom>
      <diagonal/>
    </border>
    <border>
      <left style="double">
        <color auto="1"/>
      </left>
      <right style="thin">
        <color indexed="64"/>
      </right>
      <top style="double">
        <color auto="1"/>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auto="1"/>
      </left>
      <right style="medium">
        <color auto="1"/>
      </right>
      <top style="double">
        <color indexed="64"/>
      </top>
      <bottom style="medium">
        <color auto="1"/>
      </bottom>
      <diagonal/>
    </border>
    <border>
      <left/>
      <right style="medium">
        <color auto="1"/>
      </right>
      <top style="double">
        <color indexed="64"/>
      </top>
      <bottom style="medium">
        <color auto="1"/>
      </bottom>
      <diagonal/>
    </border>
    <border>
      <left style="double">
        <color indexed="64"/>
      </left>
      <right style="double">
        <color indexed="64"/>
      </right>
      <top style="double">
        <color indexed="64"/>
      </top>
      <bottom style="double">
        <color indexed="64"/>
      </bottom>
      <diagonal/>
    </border>
    <border>
      <left/>
      <right style="double">
        <color indexed="64"/>
      </right>
      <top style="thin">
        <color auto="1"/>
      </top>
      <bottom/>
      <diagonal/>
    </border>
    <border>
      <left style="medium">
        <color auto="1"/>
      </left>
      <right style="medium">
        <color auto="1"/>
      </right>
      <top style="double">
        <color indexed="64"/>
      </top>
      <bottom style="double">
        <color indexed="64"/>
      </bottom>
      <diagonal/>
    </border>
    <border>
      <left style="medium">
        <color auto="1"/>
      </left>
      <right/>
      <top style="double">
        <color indexed="64"/>
      </top>
      <bottom style="double">
        <color indexed="64"/>
      </bottom>
      <diagonal/>
    </border>
    <border>
      <left/>
      <right style="medium">
        <color auto="1"/>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bottom style="thin">
        <color auto="1"/>
      </bottom>
      <diagonal/>
    </border>
    <border>
      <left style="double">
        <color indexed="64"/>
      </left>
      <right style="double">
        <color indexed="64"/>
      </right>
      <top style="thin">
        <color auto="1"/>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style="medium">
        <color indexed="64"/>
      </right>
      <top/>
      <bottom style="double">
        <color indexed="64"/>
      </bottom>
      <diagonal/>
    </border>
    <border>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right style="medium">
        <color indexed="64"/>
      </right>
      <top style="medium">
        <color indexed="64"/>
      </top>
      <bottom style="medium">
        <color indexed="64"/>
      </bottom>
      <diagonal/>
    </border>
    <border>
      <left/>
      <right style="double">
        <color auto="1"/>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medium">
        <color auto="1"/>
      </left>
      <right style="medium">
        <color indexed="64"/>
      </right>
      <top/>
      <bottom style="thin">
        <color indexed="64"/>
      </bottom>
      <diagonal/>
    </border>
    <border>
      <left style="double">
        <color indexed="64"/>
      </left>
      <right style="dashDot">
        <color indexed="64"/>
      </right>
      <top/>
      <bottom/>
      <diagonal/>
    </border>
    <border>
      <left style="double">
        <color indexed="64"/>
      </left>
      <right style="dashDot">
        <color indexed="64"/>
      </right>
      <top style="thin">
        <color auto="1"/>
      </top>
      <bottom/>
      <diagonal/>
    </border>
    <border>
      <left style="double">
        <color indexed="64"/>
      </left>
      <right style="dashDot">
        <color indexed="64"/>
      </right>
      <top/>
      <bottom style="double">
        <color indexed="64"/>
      </bottom>
      <diagonal/>
    </border>
    <border>
      <left style="double">
        <color indexed="64"/>
      </left>
      <right style="dashDot">
        <color indexed="64"/>
      </right>
      <top/>
      <bottom style="thin">
        <color auto="1"/>
      </bottom>
      <diagonal/>
    </border>
    <border>
      <left style="double">
        <color indexed="64"/>
      </left>
      <right style="dashDot">
        <color indexed="64"/>
      </right>
      <top style="double">
        <color indexed="64"/>
      </top>
      <bottom style="medium">
        <color auto="1"/>
      </bottom>
      <diagonal/>
    </border>
    <border>
      <left style="double">
        <color indexed="64"/>
      </left>
      <right style="dashDot">
        <color indexed="64"/>
      </right>
      <top style="medium">
        <color auto="1"/>
      </top>
      <bottom style="medium">
        <color auto="1"/>
      </bottom>
      <diagonal/>
    </border>
    <border>
      <left style="dashDot">
        <color indexed="64"/>
      </left>
      <right style="dashDot">
        <color indexed="64"/>
      </right>
      <top/>
      <bottom/>
      <diagonal/>
    </border>
    <border>
      <left style="dashDot">
        <color indexed="64"/>
      </left>
      <right style="dashDot">
        <color indexed="64"/>
      </right>
      <top style="thin">
        <color auto="1"/>
      </top>
      <bottom/>
      <diagonal/>
    </border>
    <border>
      <left style="dashDot">
        <color indexed="64"/>
      </left>
      <right style="dashDot">
        <color indexed="64"/>
      </right>
      <top/>
      <bottom style="double">
        <color indexed="64"/>
      </bottom>
      <diagonal/>
    </border>
    <border>
      <left style="dashDot">
        <color indexed="64"/>
      </left>
      <right style="dashDot">
        <color indexed="64"/>
      </right>
      <top/>
      <bottom style="thin">
        <color indexed="64"/>
      </bottom>
      <diagonal/>
    </border>
    <border>
      <left style="dashDot">
        <color indexed="64"/>
      </left>
      <right style="dashDot">
        <color indexed="64"/>
      </right>
      <top style="double">
        <color indexed="64"/>
      </top>
      <bottom style="medium">
        <color indexed="64"/>
      </bottom>
      <diagonal/>
    </border>
    <border>
      <left style="dashDot">
        <color indexed="64"/>
      </left>
      <right style="dashDot">
        <color indexed="64"/>
      </right>
      <top style="medium">
        <color indexed="64"/>
      </top>
      <bottom style="medium">
        <color indexed="64"/>
      </bottom>
      <diagonal/>
    </border>
    <border>
      <left/>
      <right style="dashDot">
        <color indexed="64"/>
      </right>
      <top style="thin">
        <color auto="1"/>
      </top>
      <bottom/>
      <diagonal/>
    </border>
    <border>
      <left/>
      <right style="dashDot">
        <color indexed="64"/>
      </right>
      <top/>
      <bottom style="double">
        <color indexed="64"/>
      </bottom>
      <diagonal/>
    </border>
    <border>
      <left/>
      <right style="dashDot">
        <color indexed="64"/>
      </right>
      <top/>
      <bottom/>
      <diagonal/>
    </border>
    <border>
      <left/>
      <right style="dashDot">
        <color indexed="64"/>
      </right>
      <top/>
      <bottom style="thin">
        <color indexed="64"/>
      </bottom>
      <diagonal/>
    </border>
    <border>
      <left/>
      <right style="dashDot">
        <color indexed="64"/>
      </right>
      <top style="double">
        <color indexed="64"/>
      </top>
      <bottom style="medium">
        <color indexed="64"/>
      </bottom>
      <diagonal/>
    </border>
    <border>
      <left/>
      <right style="dashDot">
        <color indexed="64"/>
      </right>
      <top style="medium">
        <color indexed="64"/>
      </top>
      <bottom style="medium">
        <color indexed="64"/>
      </bottom>
      <diagonal/>
    </border>
    <border>
      <left style="medium">
        <color indexed="64"/>
      </left>
      <right style="dashDot">
        <color indexed="64"/>
      </right>
      <top/>
      <bottom/>
      <diagonal/>
    </border>
    <border>
      <left style="medium">
        <color indexed="64"/>
      </left>
      <right style="dashDot">
        <color indexed="64"/>
      </right>
      <top style="thin">
        <color auto="1"/>
      </top>
      <bottom/>
      <diagonal/>
    </border>
    <border>
      <left style="medium">
        <color indexed="64"/>
      </left>
      <right style="dashDot">
        <color indexed="64"/>
      </right>
      <top/>
      <bottom style="double">
        <color indexed="64"/>
      </bottom>
      <diagonal/>
    </border>
    <border>
      <left style="medium">
        <color indexed="64"/>
      </left>
      <right style="dashDot">
        <color indexed="64"/>
      </right>
      <top/>
      <bottom style="thin">
        <color auto="1"/>
      </bottom>
      <diagonal/>
    </border>
    <border>
      <left style="medium">
        <color indexed="64"/>
      </left>
      <right style="dashDot">
        <color indexed="64"/>
      </right>
      <top style="double">
        <color indexed="64"/>
      </top>
      <bottom style="medium">
        <color auto="1"/>
      </bottom>
      <diagonal/>
    </border>
    <border>
      <left style="medium">
        <color indexed="64"/>
      </left>
      <right style="dashDot">
        <color indexed="64"/>
      </right>
      <top style="medium">
        <color auto="1"/>
      </top>
      <bottom style="medium">
        <color auto="1"/>
      </bottom>
      <diagonal/>
    </border>
    <border>
      <left style="medium">
        <color indexed="64"/>
      </left>
      <right style="medium">
        <color indexed="64"/>
      </right>
      <top style="thin">
        <color auto="1"/>
      </top>
      <bottom/>
      <diagonal/>
    </border>
    <border>
      <left style="medium">
        <color auto="1"/>
      </left>
      <right/>
      <top/>
      <bottom style="double">
        <color indexed="64"/>
      </bottom>
      <diagonal/>
    </border>
    <border>
      <left style="medium">
        <color indexed="64"/>
      </left>
      <right style="medium">
        <color indexed="64"/>
      </right>
      <top/>
      <bottom style="double">
        <color indexed="64"/>
      </bottom>
      <diagonal/>
    </border>
    <border>
      <left style="medium">
        <color auto="1"/>
      </left>
      <right style="medium">
        <color auto="1"/>
      </right>
      <top style="double">
        <color indexed="64"/>
      </top>
      <bottom/>
      <diagonal/>
    </border>
    <border>
      <left/>
      <right style="medium">
        <color auto="1"/>
      </right>
      <top style="double">
        <color indexed="64"/>
      </top>
      <bottom/>
      <diagonal/>
    </border>
    <border>
      <left style="double">
        <color indexed="64"/>
      </left>
      <right style="double">
        <color indexed="64"/>
      </right>
      <top style="double">
        <color indexed="64"/>
      </top>
      <bottom/>
      <diagonal/>
    </border>
    <border>
      <left style="medium">
        <color auto="1"/>
      </left>
      <right style="dashDot">
        <color indexed="64"/>
      </right>
      <top style="double">
        <color indexed="64"/>
      </top>
      <bottom style="double">
        <color indexed="64"/>
      </bottom>
      <diagonal/>
    </border>
    <border>
      <left style="dashDot">
        <color indexed="64"/>
      </left>
      <right style="medium">
        <color auto="1"/>
      </right>
      <top style="double">
        <color indexed="64"/>
      </top>
      <bottom style="double">
        <color indexed="64"/>
      </bottom>
      <diagonal/>
    </border>
    <border>
      <left style="dashDot">
        <color indexed="64"/>
      </left>
      <right/>
      <top style="double">
        <color indexed="64"/>
      </top>
      <bottom style="double">
        <color indexed="64"/>
      </bottom>
      <diagonal/>
    </border>
    <border>
      <left style="dashDot">
        <color indexed="64"/>
      </left>
      <right style="double">
        <color indexed="64"/>
      </right>
      <top style="double">
        <color auto="1"/>
      </top>
      <bottom style="double">
        <color indexed="64"/>
      </bottom>
      <diagonal/>
    </border>
    <border>
      <left style="thick">
        <color indexed="64"/>
      </left>
      <right/>
      <top style="thin">
        <color auto="1"/>
      </top>
      <bottom/>
      <diagonal/>
    </border>
    <border>
      <left style="dashed">
        <color auto="1"/>
      </left>
      <right/>
      <top/>
      <bottom style="thin">
        <color indexed="64"/>
      </bottom>
      <diagonal/>
    </border>
    <border>
      <left style="hair">
        <color auto="1"/>
      </left>
      <right style="thick">
        <color auto="1"/>
      </right>
      <top style="hair">
        <color indexed="64"/>
      </top>
      <bottom style="dashed">
        <color auto="1"/>
      </bottom>
      <diagonal/>
    </border>
    <border>
      <left style="hair">
        <color auto="1"/>
      </left>
      <right style="thick">
        <color auto="1"/>
      </right>
      <top style="hair">
        <color indexed="64"/>
      </top>
      <bottom/>
      <diagonal/>
    </border>
    <border>
      <left style="thin">
        <color auto="1"/>
      </left>
      <right style="thick">
        <color auto="1"/>
      </right>
      <top style="medium">
        <color auto="1"/>
      </top>
      <bottom style="thin">
        <color indexed="64"/>
      </bottom>
      <diagonal/>
    </border>
    <border>
      <left/>
      <right/>
      <top/>
      <bottom style="thick">
        <color auto="1"/>
      </bottom>
      <diagonal/>
    </border>
    <border>
      <left/>
      <right style="thick">
        <color auto="1"/>
      </right>
      <top/>
      <bottom style="thick">
        <color auto="1"/>
      </bottom>
      <diagonal/>
    </border>
    <border>
      <left style="thin">
        <color auto="1"/>
      </left>
      <right style="thick">
        <color auto="1"/>
      </right>
      <top style="thin">
        <color auto="1"/>
      </top>
      <bottom style="medium">
        <color indexed="64"/>
      </bottom>
      <diagonal/>
    </border>
    <border>
      <left/>
      <right style="thick">
        <color auto="1"/>
      </right>
      <top style="thin">
        <color auto="1"/>
      </top>
      <bottom style="medium">
        <color indexed="64"/>
      </bottom>
      <diagonal/>
    </border>
    <border>
      <left style="dotted">
        <color indexed="64"/>
      </left>
      <right style="dotted">
        <color indexed="64"/>
      </right>
      <top style="dotted">
        <color indexed="64"/>
      </top>
      <bottom style="dotted">
        <color indexed="64"/>
      </bottom>
      <diagonal/>
    </border>
    <border>
      <left style="thick">
        <color indexed="64"/>
      </left>
      <right/>
      <top style="hair">
        <color auto="1"/>
      </top>
      <bottom style="hair">
        <color auto="1"/>
      </bottom>
      <diagonal/>
    </border>
    <border>
      <left style="hair">
        <color auto="1"/>
      </left>
      <right style="hair">
        <color auto="1"/>
      </right>
      <top/>
      <bottom style="hair">
        <color auto="1"/>
      </bottom>
      <diagonal/>
    </border>
    <border>
      <left style="dotted">
        <color indexed="64"/>
      </left>
      <right style="thick">
        <color auto="1"/>
      </right>
      <top style="dashed">
        <color auto="1"/>
      </top>
      <bottom style="dashed">
        <color auto="1"/>
      </bottom>
      <diagonal/>
    </border>
    <border>
      <left style="hair">
        <color auto="1"/>
      </left>
      <right/>
      <top style="dashed">
        <color auto="1"/>
      </top>
      <bottom/>
      <diagonal/>
    </border>
    <border>
      <left style="dashed">
        <color auto="1"/>
      </left>
      <right/>
      <top style="dashed">
        <color auto="1"/>
      </top>
      <bottom/>
      <diagonal/>
    </border>
    <border>
      <left style="hair">
        <color auto="1"/>
      </left>
      <right/>
      <top style="hair">
        <color auto="1"/>
      </top>
      <bottom style="hair">
        <color auto="1"/>
      </bottom>
      <diagonal/>
    </border>
    <border>
      <left style="double">
        <color auto="1"/>
      </left>
      <right style="thin">
        <color indexed="64"/>
      </right>
      <top/>
      <bottom style="double">
        <color auto="1"/>
      </bottom>
      <diagonal/>
    </border>
    <border>
      <left style="thick">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ashed">
        <color auto="1"/>
      </right>
      <top style="dashed">
        <color auto="1"/>
      </top>
      <bottom/>
      <diagonal/>
    </border>
    <border>
      <left/>
      <right/>
      <top style="thin">
        <color auto="1"/>
      </top>
      <bottom style="double">
        <color indexed="64"/>
      </bottom>
      <diagonal/>
    </border>
    <border>
      <left style="thin">
        <color auto="1"/>
      </left>
      <right/>
      <top style="double">
        <color auto="1"/>
      </top>
      <bottom/>
      <diagonal/>
    </border>
    <border>
      <left style="medium">
        <color auto="1"/>
      </left>
      <right style="thin">
        <color indexed="64"/>
      </right>
      <top style="double">
        <color indexed="64"/>
      </top>
      <bottom/>
      <diagonal/>
    </border>
    <border>
      <left style="thin">
        <color auto="1"/>
      </left>
      <right/>
      <top style="double">
        <color auto="1"/>
      </top>
      <bottom style="double">
        <color indexed="64"/>
      </bottom>
      <diagonal/>
    </border>
    <border>
      <left/>
      <right/>
      <top/>
      <bottom style="double">
        <color indexed="64"/>
      </bottom>
      <diagonal/>
    </border>
    <border>
      <left style="medium">
        <color indexed="64"/>
      </left>
      <right style="double">
        <color indexed="64"/>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s>
  <cellStyleXfs count="134">
    <xf numFmtId="0" fontId="0" fillId="0" borderId="0"/>
    <xf numFmtId="43" fontId="1" fillId="0" borderId="0" applyFont="0" applyFill="0" applyBorder="0" applyAlignment="0" applyProtection="0"/>
    <xf numFmtId="0" fontId="2" fillId="2" borderId="0" applyNumberFormat="0" applyBorder="0" applyAlignment="0" applyProtection="0"/>
    <xf numFmtId="0" fontId="2" fillId="0" borderId="0"/>
    <xf numFmtId="0" fontId="1" fillId="0" borderId="0"/>
    <xf numFmtId="0" fontId="1" fillId="0" borderId="0"/>
    <xf numFmtId="0" fontId="1" fillId="8" borderId="0" applyNumberFormat="0" applyBorder="0" applyAlignment="0" applyProtection="0"/>
    <xf numFmtId="0" fontId="1" fillId="0" borderId="0"/>
    <xf numFmtId="0" fontId="4" fillId="0" borderId="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37" fontId="4" fillId="0" borderId="0"/>
    <xf numFmtId="170" fontId="38" fillId="13" borderId="0" applyFill="0" applyProtection="0">
      <alignment horizontal="center" vertical="center"/>
    </xf>
    <xf numFmtId="171" fontId="38" fillId="0" borderId="0" applyFill="0">
      <alignment horizontal="center" vertical="center" wrapText="1"/>
    </xf>
    <xf numFmtId="0" fontId="4" fillId="0" borderId="0"/>
    <xf numFmtId="0" fontId="4" fillId="0" borderId="0"/>
  </cellStyleXfs>
  <cellXfs count="1069">
    <xf numFmtId="0" fontId="0" fillId="0" borderId="0" xfId="0"/>
    <xf numFmtId="0" fontId="8" fillId="7" borderId="0" xfId="0" applyFont="1" applyFill="1" applyProtection="1">
      <protection locked="0"/>
    </xf>
    <xf numFmtId="0" fontId="8" fillId="0" borderId="0" xfId="0" applyFont="1" applyProtection="1">
      <protection locked="0"/>
    </xf>
    <xf numFmtId="0" fontId="8" fillId="7" borderId="0" xfId="0" applyFont="1" applyFill="1" applyAlignment="1" applyProtection="1">
      <alignment wrapText="1"/>
      <protection locked="0"/>
    </xf>
    <xf numFmtId="0" fontId="11" fillId="9" borderId="15" xfId="0" applyFont="1" applyFill="1" applyBorder="1" applyAlignment="1" applyProtection="1">
      <alignment horizontal="center" vertical="center" wrapText="1"/>
      <protection locked="0"/>
    </xf>
    <xf numFmtId="0" fontId="11" fillId="9" borderId="22" xfId="0" applyFont="1" applyFill="1" applyBorder="1" applyAlignment="1" applyProtection="1">
      <alignment horizontal="center" vertical="center" wrapText="1"/>
      <protection locked="0"/>
    </xf>
    <xf numFmtId="0" fontId="11" fillId="9" borderId="28" xfId="0" applyFont="1" applyFill="1" applyBorder="1" applyAlignment="1" applyProtection="1">
      <alignment horizontal="center" vertical="center"/>
      <protection locked="0"/>
    </xf>
    <xf numFmtId="0" fontId="11" fillId="9" borderId="29" xfId="0" applyFont="1" applyFill="1" applyBorder="1" applyAlignment="1" applyProtection="1">
      <alignment horizontal="center" vertical="center"/>
      <protection locked="0"/>
    </xf>
    <xf numFmtId="0" fontId="8" fillId="0" borderId="33" xfId="0" applyFont="1" applyBorder="1" applyProtection="1">
      <protection locked="0"/>
    </xf>
    <xf numFmtId="0" fontId="8" fillId="0" borderId="55" xfId="0" applyFont="1" applyBorder="1" applyProtection="1">
      <protection locked="0"/>
    </xf>
    <xf numFmtId="0" fontId="8" fillId="0" borderId="41" xfId="0" applyFont="1" applyBorder="1" applyProtection="1">
      <protection locked="0"/>
    </xf>
    <xf numFmtId="0" fontId="15" fillId="5" borderId="41" xfId="8" applyFont="1" applyFill="1" applyBorder="1" applyAlignment="1" applyProtection="1">
      <alignment horizontal="left" wrapText="1" indent="6"/>
      <protection locked="0"/>
    </xf>
    <xf numFmtId="0" fontId="15" fillId="7" borderId="61" xfId="8" applyFont="1" applyFill="1" applyBorder="1" applyAlignment="1" applyProtection="1">
      <alignment horizontal="left" wrapText="1" indent="6"/>
      <protection locked="0"/>
    </xf>
    <xf numFmtId="0" fontId="8" fillId="0" borderId="62" xfId="0" applyFont="1" applyBorder="1" applyProtection="1">
      <protection locked="0"/>
    </xf>
    <xf numFmtId="0" fontId="8" fillId="0" borderId="32" xfId="0" applyFont="1" applyBorder="1" applyProtection="1">
      <protection locked="0"/>
    </xf>
    <xf numFmtId="0" fontId="8" fillId="0" borderId="75" xfId="0" applyFont="1" applyBorder="1" applyProtection="1">
      <protection locked="0"/>
    </xf>
    <xf numFmtId="0" fontId="11" fillId="6" borderId="2" xfId="0" applyFont="1" applyFill="1" applyBorder="1" applyAlignment="1" applyProtection="1">
      <alignment horizontal="center" vertical="center"/>
      <protection locked="0"/>
    </xf>
    <xf numFmtId="167" fontId="10" fillId="7" borderId="1" xfId="1" applyNumberFormat="1" applyFont="1" applyFill="1" applyBorder="1" applyProtection="1"/>
    <xf numFmtId="0" fontId="10" fillId="7" borderId="0" xfId="0" applyFont="1" applyFill="1" applyProtection="1">
      <protection locked="0"/>
    </xf>
    <xf numFmtId="1" fontId="10" fillId="7" borderId="0" xfId="0" applyNumberFormat="1" applyFont="1" applyFill="1" applyProtection="1">
      <protection locked="0"/>
    </xf>
    <xf numFmtId="0" fontId="15" fillId="7" borderId="87" xfId="8" applyFont="1" applyFill="1" applyBorder="1" applyAlignment="1" applyProtection="1">
      <alignment horizontal="left" wrapText="1" indent="6"/>
      <protection locked="0"/>
    </xf>
    <xf numFmtId="49" fontId="8" fillId="4" borderId="46" xfId="1" applyNumberFormat="1" applyFont="1" applyFill="1" applyBorder="1" applyAlignment="1" applyProtection="1">
      <alignment wrapText="1"/>
      <protection locked="0"/>
    </xf>
    <xf numFmtId="49" fontId="8" fillId="5" borderId="63" xfId="1" applyNumberFormat="1" applyFont="1" applyFill="1" applyBorder="1" applyAlignment="1" applyProtection="1">
      <alignment wrapText="1"/>
      <protection locked="0"/>
    </xf>
    <xf numFmtId="49" fontId="8" fillId="5" borderId="45" xfId="1" applyNumberFormat="1" applyFont="1" applyFill="1" applyBorder="1" applyAlignment="1" applyProtection="1">
      <alignment wrapText="1"/>
      <protection locked="0"/>
    </xf>
    <xf numFmtId="49" fontId="8" fillId="4" borderId="48" xfId="1" applyNumberFormat="1" applyFont="1" applyFill="1" applyBorder="1" applyAlignment="1" applyProtection="1">
      <alignment wrapText="1"/>
      <protection locked="0"/>
    </xf>
    <xf numFmtId="49" fontId="8" fillId="5" borderId="44" xfId="1" applyNumberFormat="1" applyFont="1" applyFill="1" applyBorder="1" applyAlignment="1" applyProtection="1">
      <alignment wrapText="1"/>
      <protection locked="0"/>
    </xf>
    <xf numFmtId="49" fontId="8" fillId="4" borderId="68" xfId="1" applyNumberFormat="1" applyFont="1" applyFill="1" applyBorder="1" applyAlignment="1" applyProtection="1">
      <alignment wrapText="1"/>
      <protection locked="0"/>
    </xf>
    <xf numFmtId="49" fontId="8" fillId="5" borderId="60" xfId="1" applyNumberFormat="1" applyFont="1" applyFill="1" applyBorder="1" applyAlignment="1" applyProtection="1">
      <alignment wrapText="1"/>
      <protection locked="0"/>
    </xf>
    <xf numFmtId="49" fontId="8" fillId="5" borderId="53" xfId="1" applyNumberFormat="1" applyFont="1" applyFill="1" applyBorder="1" applyAlignment="1" applyProtection="1">
      <alignment wrapText="1"/>
      <protection locked="0"/>
    </xf>
    <xf numFmtId="49" fontId="8" fillId="4" borderId="69" xfId="1" applyNumberFormat="1" applyFont="1" applyFill="1" applyBorder="1" applyAlignment="1" applyProtection="1">
      <alignment wrapText="1"/>
      <protection locked="0"/>
    </xf>
    <xf numFmtId="49" fontId="8" fillId="4" borderId="50" xfId="1" applyNumberFormat="1" applyFont="1" applyFill="1" applyBorder="1" applyAlignment="1" applyProtection="1">
      <alignment wrapText="1"/>
      <protection locked="0"/>
    </xf>
    <xf numFmtId="49" fontId="8" fillId="5" borderId="70" xfId="1" applyNumberFormat="1" applyFont="1" applyFill="1" applyBorder="1" applyAlignment="1" applyProtection="1">
      <alignment wrapText="1"/>
      <protection locked="0"/>
    </xf>
    <xf numFmtId="49" fontId="12" fillId="3" borderId="49" xfId="1" applyNumberFormat="1" applyFont="1" applyFill="1" applyBorder="1" applyAlignment="1" applyProtection="1">
      <alignment wrapText="1"/>
      <protection locked="0"/>
    </xf>
    <xf numFmtId="49" fontId="12" fillId="3" borderId="47" xfId="1" applyNumberFormat="1" applyFont="1" applyFill="1" applyBorder="1" applyAlignment="1" applyProtection="1">
      <alignment wrapText="1"/>
      <protection locked="0"/>
    </xf>
    <xf numFmtId="49" fontId="8" fillId="5" borderId="46" xfId="1" applyNumberFormat="1" applyFont="1" applyFill="1" applyBorder="1" applyAlignment="1" applyProtection="1">
      <alignment wrapText="1"/>
      <protection locked="0"/>
    </xf>
    <xf numFmtId="49" fontId="8" fillId="4" borderId="52" xfId="1" applyNumberFormat="1" applyFont="1" applyFill="1" applyBorder="1" applyAlignment="1" applyProtection="1">
      <alignment wrapText="1"/>
      <protection locked="0"/>
    </xf>
    <xf numFmtId="49" fontId="8" fillId="5" borderId="39" xfId="1" applyNumberFormat="1" applyFont="1" applyFill="1" applyBorder="1" applyAlignment="1" applyProtection="1">
      <alignment wrapText="1"/>
      <protection locked="0"/>
    </xf>
    <xf numFmtId="49" fontId="12" fillId="6" borderId="21" xfId="1" applyNumberFormat="1" applyFont="1" applyFill="1" applyBorder="1" applyAlignment="1" applyProtection="1">
      <alignment wrapText="1"/>
      <protection locked="0"/>
    </xf>
    <xf numFmtId="49" fontId="11" fillId="6" borderId="19" xfId="1" applyNumberFormat="1" applyFont="1" applyFill="1" applyBorder="1" applyAlignment="1" applyProtection="1">
      <alignment vertical="center" wrapText="1"/>
      <protection locked="0"/>
    </xf>
    <xf numFmtId="49" fontId="9" fillId="4" borderId="58" xfId="4" applyNumberFormat="1" applyFont="1" applyFill="1" applyBorder="1" applyAlignment="1" applyProtection="1">
      <alignment horizontal="right" vertical="center" wrapText="1"/>
      <protection locked="0"/>
    </xf>
    <xf numFmtId="49" fontId="8" fillId="7" borderId="85" xfId="1" applyNumberFormat="1" applyFont="1" applyFill="1" applyBorder="1" applyAlignment="1" applyProtection="1">
      <alignment horizontal="right" vertical="center" wrapText="1"/>
      <protection locked="0"/>
    </xf>
    <xf numFmtId="49" fontId="8" fillId="7" borderId="86" xfId="1" applyNumberFormat="1" applyFont="1" applyFill="1" applyBorder="1" applyAlignment="1" applyProtection="1">
      <alignment horizontal="right" vertical="center" wrapText="1"/>
      <protection locked="0"/>
    </xf>
    <xf numFmtId="49" fontId="11" fillId="3" borderId="49" xfId="1" applyNumberFormat="1" applyFont="1" applyFill="1" applyBorder="1" applyAlignment="1" applyProtection="1">
      <alignment horizontal="left" vertical="center" wrapText="1"/>
      <protection locked="0"/>
    </xf>
    <xf numFmtId="49" fontId="8" fillId="5" borderId="45" xfId="1" applyNumberFormat="1" applyFont="1" applyFill="1" applyBorder="1" applyAlignment="1" applyProtection="1">
      <alignment vertical="center" wrapText="1"/>
      <protection locked="0"/>
    </xf>
    <xf numFmtId="0" fontId="8" fillId="7" borderId="90" xfId="0" applyFont="1" applyFill="1" applyBorder="1" applyProtection="1">
      <protection locked="0"/>
    </xf>
    <xf numFmtId="0" fontId="8" fillId="7" borderId="91" xfId="0" applyFont="1" applyFill="1" applyBorder="1" applyProtection="1">
      <protection locked="0"/>
    </xf>
    <xf numFmtId="0" fontId="8" fillId="7" borderId="75" xfId="0" applyFont="1" applyFill="1" applyBorder="1" applyProtection="1">
      <protection locked="0"/>
    </xf>
    <xf numFmtId="0" fontId="16" fillId="9" borderId="7" xfId="0" applyFont="1" applyFill="1" applyBorder="1" applyAlignment="1" applyProtection="1">
      <alignment horizontal="centerContinuous"/>
      <protection locked="0"/>
    </xf>
    <xf numFmtId="0" fontId="16" fillId="9" borderId="10" xfId="0" applyFont="1" applyFill="1" applyBorder="1" applyAlignment="1" applyProtection="1">
      <alignment horizontal="center"/>
      <protection locked="0"/>
    </xf>
    <xf numFmtId="49" fontId="12" fillId="6" borderId="47" xfId="1" applyNumberFormat="1" applyFont="1" applyFill="1" applyBorder="1" applyAlignment="1" applyProtection="1">
      <alignment wrapText="1"/>
      <protection locked="0"/>
    </xf>
    <xf numFmtId="49" fontId="12" fillId="3" borderId="35" xfId="1" applyNumberFormat="1" applyFont="1" applyFill="1" applyBorder="1" applyAlignment="1" applyProtection="1">
      <alignment wrapText="1"/>
      <protection locked="0"/>
    </xf>
    <xf numFmtId="49" fontId="8" fillId="4" borderId="51" xfId="1" applyNumberFormat="1" applyFont="1" applyFill="1" applyBorder="1" applyAlignment="1" applyProtection="1">
      <alignment wrapText="1"/>
      <protection locked="0"/>
    </xf>
    <xf numFmtId="49" fontId="8" fillId="6" borderId="21" xfId="0" applyNumberFormat="1" applyFont="1" applyFill="1" applyBorder="1" applyAlignment="1" applyProtection="1">
      <alignment wrapText="1"/>
      <protection locked="0"/>
    </xf>
    <xf numFmtId="0" fontId="8" fillId="0" borderId="0" xfId="0" applyFont="1" applyAlignment="1" applyProtection="1">
      <alignment wrapText="1"/>
      <protection locked="0"/>
    </xf>
    <xf numFmtId="168" fontId="19" fillId="0" borderId="0" xfId="1" applyNumberFormat="1" applyFont="1" applyFill="1" applyBorder="1" applyAlignment="1" applyProtection="1"/>
    <xf numFmtId="49" fontId="10" fillId="4" borderId="50" xfId="0" applyNumberFormat="1" applyFont="1" applyFill="1" applyBorder="1" applyAlignment="1" applyProtection="1">
      <alignment wrapText="1"/>
      <protection locked="0"/>
    </xf>
    <xf numFmtId="49" fontId="9" fillId="4" borderId="50" xfId="4" applyNumberFormat="1" applyFont="1" applyFill="1" applyBorder="1" applyAlignment="1" applyProtection="1">
      <alignment horizontal="right" vertical="center" wrapText="1"/>
      <protection locked="0"/>
    </xf>
    <xf numFmtId="49" fontId="10" fillId="4" borderId="50" xfId="1" applyNumberFormat="1" applyFont="1" applyFill="1" applyBorder="1" applyAlignment="1" applyProtection="1">
      <alignment horizontal="left" vertical="center" wrapText="1"/>
      <protection locked="0"/>
    </xf>
    <xf numFmtId="49" fontId="8" fillId="5" borderId="44" xfId="1" applyNumberFormat="1" applyFont="1" applyFill="1" applyBorder="1" applyAlignment="1" applyProtection="1">
      <alignment vertical="center" wrapText="1"/>
      <protection locked="0"/>
    </xf>
    <xf numFmtId="49" fontId="11" fillId="6" borderId="21" xfId="1" applyNumberFormat="1" applyFont="1" applyFill="1" applyBorder="1" applyAlignment="1" applyProtection="1">
      <alignment vertical="center" wrapText="1"/>
      <protection locked="0"/>
    </xf>
    <xf numFmtId="1" fontId="8" fillId="0" borderId="0" xfId="0" applyNumberFormat="1" applyFont="1" applyProtection="1">
      <protection locked="0"/>
    </xf>
    <xf numFmtId="49" fontId="8" fillId="5" borderId="63" xfId="1" applyNumberFormat="1" applyFont="1" applyFill="1" applyBorder="1" applyAlignment="1" applyProtection="1">
      <alignment vertical="center" wrapText="1"/>
      <protection locked="0"/>
    </xf>
    <xf numFmtId="49" fontId="11" fillId="3" borderId="59" xfId="1" applyNumberFormat="1" applyFont="1" applyFill="1" applyBorder="1" applyAlignment="1" applyProtection="1">
      <alignment horizontal="left" vertical="center" wrapText="1"/>
      <protection locked="0"/>
    </xf>
    <xf numFmtId="49" fontId="19" fillId="0" borderId="0" xfId="1" applyNumberFormat="1" applyFont="1" applyFill="1" applyBorder="1" applyAlignment="1" applyProtection="1">
      <alignment horizontal="right"/>
    </xf>
    <xf numFmtId="49" fontId="11" fillId="6" borderId="101" xfId="1" applyNumberFormat="1" applyFont="1" applyFill="1" applyBorder="1" applyAlignment="1" applyProtection="1">
      <alignment horizontal="left" vertical="center" wrapText="1"/>
      <protection locked="0"/>
    </xf>
    <xf numFmtId="49" fontId="8" fillId="7" borderId="104" xfId="1" applyNumberFormat="1" applyFont="1" applyFill="1" applyBorder="1" applyAlignment="1" applyProtection="1">
      <alignment horizontal="right" vertical="center" wrapText="1"/>
      <protection locked="0"/>
    </xf>
    <xf numFmtId="49" fontId="8" fillId="7" borderId="94" xfId="1" applyNumberFormat="1" applyFont="1" applyFill="1" applyBorder="1" applyAlignment="1" applyProtection="1">
      <alignment horizontal="right" vertical="center" wrapText="1"/>
      <protection locked="0"/>
    </xf>
    <xf numFmtId="168" fontId="27" fillId="0" borderId="0" xfId="1" applyNumberFormat="1" applyFont="1" applyFill="1" applyBorder="1" applyAlignment="1" applyProtection="1"/>
    <xf numFmtId="1" fontId="11" fillId="6" borderId="19" xfId="1" applyNumberFormat="1" applyFont="1" applyFill="1" applyBorder="1" applyAlignment="1" applyProtection="1">
      <alignment horizontal="center" vertical="center" wrapText="1"/>
    </xf>
    <xf numFmtId="1" fontId="11" fillId="3" borderId="15" xfId="1" applyNumberFormat="1" applyFont="1" applyFill="1" applyBorder="1" applyAlignment="1" applyProtection="1">
      <alignment horizontal="center" vertical="center" wrapText="1"/>
    </xf>
    <xf numFmtId="1" fontId="9" fillId="4" borderId="1" xfId="4" applyNumberFormat="1" applyFont="1" applyFill="1" applyBorder="1" applyAlignment="1">
      <alignment horizontal="center" vertical="center" wrapText="1"/>
    </xf>
    <xf numFmtId="1" fontId="8" fillId="5" borderId="41" xfId="1" applyNumberFormat="1" applyFont="1" applyFill="1" applyBorder="1" applyAlignment="1" applyProtection="1">
      <alignment horizontal="center" vertical="center" wrapText="1"/>
    </xf>
    <xf numFmtId="1" fontId="8" fillId="7" borderId="61" xfId="1" applyNumberFormat="1" applyFont="1" applyFill="1" applyBorder="1" applyAlignment="1" applyProtection="1">
      <alignment horizontal="center" vertical="center" wrapText="1"/>
    </xf>
    <xf numFmtId="1" fontId="8" fillId="7" borderId="0" xfId="1" applyNumberFormat="1" applyFont="1" applyFill="1" applyBorder="1" applyAlignment="1" applyProtection="1">
      <alignment horizontal="center" vertical="center" wrapText="1"/>
    </xf>
    <xf numFmtId="49" fontId="8" fillId="7" borderId="99" xfId="1" applyNumberFormat="1" applyFont="1" applyFill="1" applyBorder="1" applyAlignment="1" applyProtection="1">
      <alignment horizontal="right" vertical="center" wrapText="1"/>
      <protection locked="0"/>
    </xf>
    <xf numFmtId="0" fontId="11" fillId="6" borderId="21" xfId="6" applyFont="1" applyFill="1" applyBorder="1" applyAlignment="1" applyProtection="1">
      <alignment vertical="center" wrapText="1"/>
    </xf>
    <xf numFmtId="0" fontId="11" fillId="3" borderId="15" xfId="4" applyFont="1" applyFill="1" applyBorder="1" applyAlignment="1">
      <alignment horizontal="left" vertical="center" wrapText="1" indent="2"/>
    </xf>
    <xf numFmtId="0" fontId="9" fillId="4" borderId="1" xfId="4" applyFont="1" applyFill="1" applyBorder="1" applyAlignment="1">
      <alignment horizontal="left" vertical="center" wrapText="1" indent="4"/>
    </xf>
    <xf numFmtId="0" fontId="15" fillId="5" borderId="41" xfId="8" applyFont="1" applyFill="1" applyBorder="1" applyAlignment="1">
      <alignment horizontal="left" wrapText="1" indent="6"/>
    </xf>
    <xf numFmtId="0" fontId="15" fillId="7" borderId="61" xfId="8" applyFont="1" applyFill="1" applyBorder="1" applyAlignment="1">
      <alignment horizontal="left" wrapText="1" indent="6"/>
    </xf>
    <xf numFmtId="0" fontId="11" fillId="3" borderId="16" xfId="4" applyFont="1" applyFill="1" applyBorder="1" applyAlignment="1">
      <alignment horizontal="left" vertical="center" wrapText="1" indent="2"/>
    </xf>
    <xf numFmtId="49" fontId="19" fillId="0" borderId="0" xfId="1" applyNumberFormat="1" applyFont="1" applyFill="1" applyBorder="1" applyAlignment="1" applyProtection="1">
      <alignment horizontal="center"/>
    </xf>
    <xf numFmtId="0" fontId="19" fillId="0" borderId="0" xfId="1" applyNumberFormat="1" applyFont="1" applyFill="1" applyBorder="1" applyAlignment="1" applyProtection="1">
      <alignment horizontal="center"/>
    </xf>
    <xf numFmtId="2" fontId="19" fillId="0" borderId="0" xfId="1" applyNumberFormat="1" applyFont="1" applyFill="1" applyBorder="1" applyAlignment="1" applyProtection="1">
      <alignment horizontal="center" vertical="center"/>
    </xf>
    <xf numFmtId="1" fontId="19" fillId="0" borderId="0" xfId="1" applyNumberFormat="1" applyFont="1" applyFill="1" applyBorder="1" applyAlignment="1" applyProtection="1">
      <alignment horizontal="center" vertical="center"/>
    </xf>
    <xf numFmtId="49" fontId="19" fillId="0" borderId="0" xfId="1" applyNumberFormat="1" applyFont="1" applyFill="1" applyBorder="1" applyAlignment="1" applyProtection="1">
      <alignment horizontal="center" vertical="center"/>
    </xf>
    <xf numFmtId="0" fontId="19" fillId="0" borderId="0" xfId="1" applyNumberFormat="1" applyFont="1" applyFill="1" applyBorder="1" applyAlignment="1" applyProtection="1">
      <alignment horizontal="center" vertical="center"/>
    </xf>
    <xf numFmtId="1" fontId="8" fillId="7" borderId="87" xfId="1" applyNumberFormat="1" applyFont="1" applyFill="1" applyBorder="1" applyAlignment="1" applyProtection="1">
      <alignment horizontal="center" vertical="center" wrapText="1"/>
    </xf>
    <xf numFmtId="1" fontId="8" fillId="7" borderId="88" xfId="1" applyNumberFormat="1" applyFont="1" applyFill="1" applyBorder="1" applyAlignment="1" applyProtection="1">
      <alignment horizontal="center" vertical="center" wrapText="1"/>
    </xf>
    <xf numFmtId="1" fontId="8" fillId="7" borderId="54" xfId="1" applyNumberFormat="1" applyFont="1" applyFill="1" applyBorder="1" applyAlignment="1" applyProtection="1">
      <alignment horizontal="center" vertical="center" wrapText="1"/>
    </xf>
    <xf numFmtId="166" fontId="10" fillId="7" borderId="1" xfId="127" applyFont="1" applyFill="1" applyBorder="1" applyProtection="1"/>
    <xf numFmtId="166" fontId="8" fillId="7" borderId="2" xfId="127" applyFont="1" applyFill="1" applyBorder="1" applyProtection="1"/>
    <xf numFmtId="166" fontId="8" fillId="7" borderId="3" xfId="127" applyFont="1" applyFill="1" applyBorder="1" applyProtection="1"/>
    <xf numFmtId="0" fontId="8" fillId="7" borderId="0" xfId="0" applyFont="1" applyFill="1" applyAlignment="1" applyProtection="1">
      <alignment vertical="center"/>
      <protection locked="0"/>
    </xf>
    <xf numFmtId="0" fontId="8" fillId="0" borderId="41" xfId="0" applyFont="1" applyBorder="1" applyAlignment="1" applyProtection="1">
      <alignment vertical="center"/>
      <protection locked="0"/>
    </xf>
    <xf numFmtId="49" fontId="8" fillId="4" borderId="58" xfId="1" applyNumberFormat="1" applyFont="1" applyFill="1" applyBorder="1" applyAlignment="1" applyProtection="1">
      <alignment wrapText="1"/>
      <protection locked="0"/>
    </xf>
    <xf numFmtId="0" fontId="9" fillId="7" borderId="0" xfId="0" applyFont="1" applyFill="1" applyAlignment="1" applyProtection="1">
      <alignment horizontal="center"/>
      <protection locked="0"/>
    </xf>
    <xf numFmtId="0" fontId="11" fillId="6" borderId="1" xfId="0"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protection locked="0"/>
    </xf>
    <xf numFmtId="0" fontId="8" fillId="7" borderId="111" xfId="0" applyFont="1" applyFill="1" applyBorder="1" applyProtection="1">
      <protection locked="0"/>
    </xf>
    <xf numFmtId="166" fontId="11" fillId="6" borderId="19" xfId="127" applyFont="1" applyFill="1" applyBorder="1" applyAlignment="1" applyProtection="1">
      <alignment horizontal="left" vertical="center" wrapText="1"/>
    </xf>
    <xf numFmtId="166" fontId="11" fillId="3" borderId="16" xfId="127" applyFont="1" applyFill="1" applyBorder="1" applyAlignment="1" applyProtection="1">
      <alignment horizontal="left" vertical="center" wrapText="1"/>
    </xf>
    <xf numFmtId="166" fontId="10" fillId="4" borderId="1" xfId="127" applyFont="1" applyFill="1" applyBorder="1" applyAlignment="1" applyProtection="1">
      <alignment horizontal="left" vertical="center" wrapText="1"/>
    </xf>
    <xf numFmtId="166" fontId="8" fillId="5" borderId="55" xfId="127" applyFont="1" applyFill="1" applyBorder="1" applyAlignment="1" applyProtection="1">
      <alignment horizontal="left" vertical="center" wrapText="1"/>
      <protection locked="0"/>
    </xf>
    <xf numFmtId="166" fontId="10" fillId="4" borderId="1" xfId="127" applyFont="1" applyFill="1" applyBorder="1" applyAlignment="1" applyProtection="1">
      <alignment horizontal="left" vertical="center" wrapText="1"/>
      <protection locked="0"/>
    </xf>
    <xf numFmtId="166" fontId="10" fillId="4" borderId="20" xfId="127" applyFont="1" applyFill="1" applyBorder="1" applyAlignment="1" applyProtection="1">
      <alignment horizontal="left" vertical="center" wrapText="1"/>
    </xf>
    <xf numFmtId="166" fontId="8" fillId="4" borderId="1" xfId="127" applyFont="1" applyFill="1" applyBorder="1" applyAlignment="1" applyProtection="1">
      <alignment horizontal="left" vertical="center" wrapText="1"/>
      <protection locked="0"/>
    </xf>
    <xf numFmtId="166" fontId="8" fillId="5" borderId="41" xfId="127" applyFont="1" applyFill="1" applyBorder="1" applyAlignment="1" applyProtection="1">
      <alignment horizontal="left" vertical="center" wrapText="1"/>
      <protection locked="0"/>
    </xf>
    <xf numFmtId="166" fontId="10" fillId="4" borderId="3" xfId="127" applyFont="1" applyFill="1" applyBorder="1" applyAlignment="1" applyProtection="1">
      <alignment horizontal="left" vertical="center" wrapText="1"/>
      <protection locked="0"/>
    </xf>
    <xf numFmtId="166" fontId="10" fillId="4" borderId="3" xfId="127" applyFont="1" applyFill="1" applyBorder="1" applyAlignment="1" applyProtection="1">
      <alignment horizontal="left" vertical="center" wrapText="1"/>
    </xf>
    <xf numFmtId="166" fontId="8" fillId="4" borderId="3" xfId="127" applyFont="1" applyFill="1" applyBorder="1" applyAlignment="1" applyProtection="1">
      <alignment horizontal="left" vertical="center" wrapText="1"/>
      <protection locked="0"/>
    </xf>
    <xf numFmtId="166" fontId="10" fillId="4" borderId="10" xfId="127" applyFont="1" applyFill="1" applyBorder="1" applyAlignment="1" applyProtection="1">
      <alignment horizontal="left" vertical="center" wrapText="1"/>
      <protection locked="0"/>
    </xf>
    <xf numFmtId="166" fontId="10" fillId="4" borderId="10" xfId="127" applyFont="1" applyFill="1" applyBorder="1" applyAlignment="1" applyProtection="1">
      <alignment horizontal="left" vertical="center" wrapText="1"/>
    </xf>
    <xf numFmtId="166" fontId="8" fillId="4" borderId="10" xfId="127" applyFont="1" applyFill="1" applyBorder="1" applyAlignment="1" applyProtection="1">
      <alignment horizontal="left" vertical="center" wrapText="1"/>
      <protection locked="0"/>
    </xf>
    <xf numFmtId="166" fontId="10" fillId="4" borderId="23" xfId="127" applyFont="1" applyFill="1" applyBorder="1" applyAlignment="1" applyProtection="1">
      <alignment horizontal="left" vertical="center" wrapText="1"/>
    </xf>
    <xf numFmtId="166" fontId="11" fillId="3" borderId="15" xfId="127" applyFont="1" applyFill="1" applyBorder="1" applyAlignment="1" applyProtection="1">
      <alignment horizontal="left" vertical="center" wrapText="1"/>
    </xf>
    <xf numFmtId="166" fontId="11" fillId="3" borderId="22" xfId="127" applyFont="1" applyFill="1" applyBorder="1" applyAlignment="1" applyProtection="1">
      <alignment horizontal="left" vertical="center" wrapText="1"/>
    </xf>
    <xf numFmtId="166" fontId="10" fillId="4" borderId="6" xfId="127" applyFont="1" applyFill="1" applyBorder="1" applyAlignment="1" applyProtection="1">
      <alignment horizontal="left" vertical="center" wrapText="1"/>
    </xf>
    <xf numFmtId="166" fontId="11" fillId="3" borderId="15" xfId="127" applyFont="1" applyFill="1" applyBorder="1" applyAlignment="1" applyProtection="1">
      <alignment horizontal="left" vertical="center" wrapText="1"/>
      <protection locked="0"/>
    </xf>
    <xf numFmtId="166" fontId="12" fillId="3" borderId="15" xfId="127" applyFont="1" applyFill="1" applyBorder="1" applyAlignment="1" applyProtection="1">
      <alignment horizontal="left" vertical="center" wrapText="1"/>
      <protection locked="0"/>
    </xf>
    <xf numFmtId="166" fontId="11" fillId="3" borderId="42" xfId="127" applyFont="1" applyFill="1" applyBorder="1" applyAlignment="1" applyProtection="1">
      <alignment horizontal="left" vertical="center" wrapText="1"/>
    </xf>
    <xf numFmtId="166" fontId="11" fillId="3" borderId="43" xfId="127" applyFont="1" applyFill="1" applyBorder="1" applyAlignment="1" applyProtection="1">
      <alignment horizontal="left" vertical="center" wrapText="1"/>
    </xf>
    <xf numFmtId="166" fontId="10" fillId="4" borderId="25" xfId="127" applyFont="1" applyFill="1" applyBorder="1" applyAlignment="1" applyProtection="1">
      <alignment horizontal="left" vertical="center" wrapText="1"/>
    </xf>
    <xf numFmtId="166" fontId="11" fillId="6" borderId="35" xfId="127" applyFont="1" applyFill="1" applyBorder="1" applyAlignment="1" applyProtection="1">
      <alignment horizontal="left" vertical="center" wrapText="1"/>
    </xf>
    <xf numFmtId="166" fontId="8" fillId="5" borderId="18" xfId="127" applyFont="1" applyFill="1" applyBorder="1" applyAlignment="1" applyProtection="1">
      <alignment horizontal="left" vertical="center" wrapText="1"/>
      <protection locked="0"/>
    </xf>
    <xf numFmtId="166" fontId="10" fillId="5" borderId="18" xfId="127" applyFont="1" applyFill="1" applyBorder="1" applyAlignment="1" applyProtection="1">
      <alignment horizontal="left" vertical="center" wrapText="1"/>
    </xf>
    <xf numFmtId="166" fontId="10" fillId="5" borderId="41" xfId="127" applyFont="1" applyFill="1" applyBorder="1" applyAlignment="1" applyProtection="1">
      <alignment horizontal="left" vertical="center" wrapText="1"/>
    </xf>
    <xf numFmtId="166" fontId="10" fillId="5" borderId="55" xfId="127" applyFont="1" applyFill="1" applyBorder="1" applyAlignment="1" applyProtection="1">
      <alignment horizontal="left" vertical="center" wrapText="1"/>
    </xf>
    <xf numFmtId="166" fontId="11" fillId="6" borderId="52" xfId="127" applyFont="1" applyFill="1" applyBorder="1" applyAlignment="1" applyProtection="1">
      <alignment horizontal="left" vertical="center" wrapText="1"/>
    </xf>
    <xf numFmtId="166" fontId="10" fillId="4" borderId="2" xfId="127" applyFont="1" applyFill="1" applyBorder="1" applyAlignment="1" applyProtection="1">
      <alignment horizontal="left" vertical="center" wrapText="1"/>
      <protection locked="0"/>
    </xf>
    <xf numFmtId="166" fontId="10" fillId="4" borderId="2" xfId="127" applyFont="1" applyFill="1" applyBorder="1" applyAlignment="1" applyProtection="1">
      <alignment horizontal="left" vertical="center" wrapText="1"/>
    </xf>
    <xf numFmtId="166" fontId="10" fillId="4" borderId="89" xfId="127" applyFont="1" applyFill="1" applyBorder="1" applyAlignment="1" applyProtection="1">
      <alignment horizontal="left" vertical="center" wrapText="1"/>
    </xf>
    <xf numFmtId="166" fontId="11" fillId="6" borderId="79" xfId="127" applyFont="1" applyFill="1" applyBorder="1" applyAlignment="1" applyProtection="1">
      <alignment horizontal="left" vertical="center" wrapText="1"/>
    </xf>
    <xf numFmtId="166" fontId="11" fillId="6" borderId="21" xfId="127" applyFont="1" applyFill="1" applyBorder="1" applyAlignment="1" applyProtection="1">
      <alignment horizontal="left" vertical="center" wrapText="1"/>
      <protection locked="0"/>
    </xf>
    <xf numFmtId="166" fontId="11" fillId="6" borderId="19" xfId="127" applyFont="1" applyFill="1" applyBorder="1" applyAlignment="1" applyProtection="1">
      <alignment horizontal="left" vertical="center" wrapText="1"/>
      <protection locked="0"/>
    </xf>
    <xf numFmtId="166" fontId="12" fillId="6" borderId="19" xfId="127" applyFont="1" applyFill="1" applyBorder="1" applyAlignment="1" applyProtection="1">
      <alignment horizontal="left" wrapText="1"/>
      <protection locked="0"/>
    </xf>
    <xf numFmtId="166" fontId="10" fillId="4" borderId="112" xfId="127" applyFont="1" applyFill="1" applyBorder="1" applyAlignment="1" applyProtection="1">
      <alignment horizontal="left" vertical="center" wrapText="1"/>
    </xf>
    <xf numFmtId="49" fontId="12" fillId="3" borderId="95" xfId="1" applyNumberFormat="1" applyFont="1" applyFill="1" applyBorder="1" applyAlignment="1" applyProtection="1">
      <alignment wrapText="1"/>
      <protection locked="0"/>
    </xf>
    <xf numFmtId="166" fontId="10" fillId="4" borderId="113" xfId="127" applyFont="1" applyFill="1" applyBorder="1" applyAlignment="1" applyProtection="1">
      <alignment horizontal="left" vertical="center" wrapText="1"/>
      <protection locked="0"/>
    </xf>
    <xf numFmtId="166" fontId="10" fillId="4" borderId="113" xfId="127" applyFont="1" applyFill="1" applyBorder="1" applyAlignment="1" applyProtection="1">
      <alignment horizontal="left" vertical="center" wrapText="1"/>
    </xf>
    <xf numFmtId="166" fontId="8" fillId="4" borderId="113" xfId="127" applyFont="1" applyFill="1" applyBorder="1" applyAlignment="1" applyProtection="1">
      <alignment horizontal="left" vertical="center" wrapText="1"/>
      <protection locked="0"/>
    </xf>
    <xf numFmtId="49" fontId="8" fillId="4" borderId="114" xfId="1" applyNumberFormat="1" applyFont="1" applyFill="1" applyBorder="1" applyAlignment="1" applyProtection="1">
      <alignment wrapText="1"/>
      <protection locked="0"/>
    </xf>
    <xf numFmtId="166" fontId="8" fillId="4" borderId="2" xfId="127" applyFont="1" applyFill="1" applyBorder="1" applyAlignment="1" applyProtection="1">
      <alignment horizontal="left" vertical="center" wrapText="1"/>
      <protection locked="0"/>
    </xf>
    <xf numFmtId="49" fontId="8" fillId="4" borderId="78" xfId="1" applyNumberFormat="1" applyFont="1" applyFill="1" applyBorder="1" applyAlignment="1" applyProtection="1">
      <alignment wrapText="1"/>
      <protection locked="0"/>
    </xf>
    <xf numFmtId="49" fontId="12" fillId="6" borderId="74" xfId="1" applyNumberFormat="1" applyFont="1" applyFill="1" applyBorder="1" applyAlignment="1" applyProtection="1">
      <alignment wrapText="1"/>
      <protection locked="0"/>
    </xf>
    <xf numFmtId="49" fontId="12" fillId="3" borderId="115" xfId="1" applyNumberFormat="1" applyFont="1" applyFill="1" applyBorder="1" applyAlignment="1" applyProtection="1">
      <alignment wrapText="1"/>
      <protection locked="0"/>
    </xf>
    <xf numFmtId="166" fontId="11" fillId="3" borderId="26" xfId="127" applyFont="1" applyFill="1" applyBorder="1" applyAlignment="1" applyProtection="1">
      <alignment horizontal="left" vertical="center" wrapText="1"/>
    </xf>
    <xf numFmtId="0" fontId="9" fillId="4" borderId="3" xfId="4" applyFont="1" applyFill="1" applyBorder="1" applyAlignment="1">
      <alignment horizontal="left" vertical="center" wrapText="1" indent="4"/>
    </xf>
    <xf numFmtId="0" fontId="14" fillId="6" borderId="19" xfId="6" applyFont="1" applyFill="1" applyBorder="1" applyAlignment="1" applyProtection="1">
      <alignment vertical="center" wrapText="1"/>
    </xf>
    <xf numFmtId="0" fontId="15" fillId="5" borderId="55" xfId="8" applyFont="1" applyFill="1" applyBorder="1" applyAlignment="1">
      <alignment horizontal="left" wrapText="1" indent="6"/>
    </xf>
    <xf numFmtId="0" fontId="11" fillId="6" borderId="19" xfId="6" applyFont="1" applyFill="1" applyBorder="1" applyAlignment="1" applyProtection="1">
      <alignment vertical="center" wrapText="1"/>
    </xf>
    <xf numFmtId="0" fontId="9" fillId="4" borderId="2" xfId="4" applyFont="1" applyFill="1" applyBorder="1" applyAlignment="1">
      <alignment horizontal="left" vertical="center" wrapText="1" indent="4"/>
    </xf>
    <xf numFmtId="0" fontId="11" fillId="6" borderId="35" xfId="6" applyFont="1" applyFill="1" applyBorder="1" applyAlignment="1" applyProtection="1">
      <alignment vertical="center" wrapText="1"/>
    </xf>
    <xf numFmtId="0" fontId="9" fillId="4" borderId="113" xfId="4" applyFont="1" applyFill="1" applyBorder="1" applyAlignment="1">
      <alignment horizontal="left" vertical="center" wrapText="1" indent="4"/>
    </xf>
    <xf numFmtId="0" fontId="11" fillId="3" borderId="42" xfId="4" applyFont="1" applyFill="1" applyBorder="1" applyAlignment="1">
      <alignment horizontal="left" vertical="center" wrapText="1" indent="2"/>
    </xf>
    <xf numFmtId="0" fontId="11" fillId="6" borderId="79" xfId="6" applyFont="1" applyFill="1" applyBorder="1" applyAlignment="1" applyProtection="1">
      <alignment vertical="center" wrapText="1"/>
    </xf>
    <xf numFmtId="0" fontId="16" fillId="9" borderId="116" xfId="0" applyFont="1" applyFill="1" applyBorder="1" applyAlignment="1" applyProtection="1">
      <alignment horizontal="center"/>
      <protection locked="0"/>
    </xf>
    <xf numFmtId="0" fontId="16" fillId="9" borderId="125" xfId="0" applyFont="1" applyFill="1" applyBorder="1" applyAlignment="1" applyProtection="1">
      <alignment horizontal="center"/>
      <protection locked="0"/>
    </xf>
    <xf numFmtId="0" fontId="16" fillId="9" borderId="126" xfId="0" applyFont="1" applyFill="1" applyBorder="1" applyAlignment="1" applyProtection="1">
      <alignment horizontal="center"/>
      <protection locked="0"/>
    </xf>
    <xf numFmtId="0" fontId="16" fillId="9" borderId="2" xfId="0" applyFont="1" applyFill="1" applyBorder="1" applyAlignment="1" applyProtection="1">
      <alignment horizontal="center"/>
      <protection locked="0"/>
    </xf>
    <xf numFmtId="0" fontId="16" fillId="9" borderId="129" xfId="0" applyFont="1" applyFill="1" applyBorder="1" applyAlignment="1" applyProtection="1">
      <alignment horizontal="center"/>
      <protection locked="0"/>
    </xf>
    <xf numFmtId="0" fontId="17" fillId="7" borderId="3" xfId="0" applyFont="1" applyFill="1" applyBorder="1"/>
    <xf numFmtId="0" fontId="8" fillId="7" borderId="120" xfId="0" applyFont="1" applyFill="1" applyBorder="1" applyProtection="1">
      <protection locked="0"/>
    </xf>
    <xf numFmtId="0" fontId="8" fillId="7" borderId="8" xfId="0" applyFont="1" applyFill="1" applyBorder="1" applyProtection="1">
      <protection locked="0"/>
    </xf>
    <xf numFmtId="0" fontId="18" fillId="5" borderId="120" xfId="0" applyFont="1" applyFill="1" applyBorder="1" applyProtection="1">
      <protection locked="0"/>
    </xf>
    <xf numFmtId="164" fontId="16" fillId="3" borderId="12" xfId="128" applyFont="1" applyFill="1" applyBorder="1" applyAlignment="1" applyProtection="1">
      <alignment horizontal="right"/>
    </xf>
    <xf numFmtId="164" fontId="13" fillId="4" borderId="116" xfId="128" applyFont="1" applyFill="1" applyBorder="1" applyProtection="1"/>
    <xf numFmtId="164" fontId="13" fillId="5" borderId="12" xfId="128" applyFont="1" applyFill="1" applyBorder="1" applyProtection="1"/>
    <xf numFmtId="164" fontId="8" fillId="7" borderId="8" xfId="128" applyFont="1" applyFill="1" applyBorder="1" applyProtection="1">
      <protection locked="0"/>
    </xf>
    <xf numFmtId="164" fontId="8" fillId="7" borderId="8" xfId="128" applyFont="1" applyFill="1" applyBorder="1" applyProtection="1"/>
    <xf numFmtId="164" fontId="17" fillId="7" borderId="3" xfId="128" applyFont="1" applyFill="1" applyBorder="1" applyProtection="1"/>
    <xf numFmtId="164" fontId="13" fillId="4" borderId="12" xfId="128" applyFont="1" applyFill="1" applyBorder="1" applyProtection="1"/>
    <xf numFmtId="164" fontId="13" fillId="5" borderId="10" xfId="128" applyFont="1" applyFill="1" applyBorder="1" applyProtection="1"/>
    <xf numFmtId="164" fontId="17" fillId="7" borderId="130" xfId="128" applyFont="1" applyFill="1" applyBorder="1" applyProtection="1"/>
    <xf numFmtId="164" fontId="17" fillId="7" borderId="139" xfId="128" applyFont="1" applyFill="1" applyBorder="1" applyProtection="1"/>
    <xf numFmtId="164" fontId="13" fillId="5" borderId="8" xfId="128" applyFont="1" applyFill="1" applyBorder="1" applyProtection="1"/>
    <xf numFmtId="164" fontId="17" fillId="7" borderId="123" xfId="128" applyFont="1" applyFill="1" applyBorder="1" applyProtection="1"/>
    <xf numFmtId="164" fontId="16" fillId="3" borderId="13" xfId="128" applyFont="1" applyFill="1" applyBorder="1" applyAlignment="1" applyProtection="1">
      <alignment horizontal="right"/>
    </xf>
    <xf numFmtId="164" fontId="13" fillId="4" borderId="117" xfId="128" applyFont="1" applyFill="1" applyBorder="1" applyProtection="1"/>
    <xf numFmtId="164" fontId="17" fillId="7" borderId="124" xfId="128" applyFont="1" applyFill="1" applyBorder="1" applyProtection="1"/>
    <xf numFmtId="164" fontId="13" fillId="5" borderId="13" xfId="128" applyFont="1" applyFill="1" applyBorder="1" applyProtection="1"/>
    <xf numFmtId="164" fontId="8" fillId="7" borderId="118" xfId="128" applyFont="1" applyFill="1" applyBorder="1" applyProtection="1"/>
    <xf numFmtId="164" fontId="8" fillId="7" borderId="9" xfId="128" applyFont="1" applyFill="1" applyBorder="1" applyProtection="1"/>
    <xf numFmtId="164" fontId="17" fillId="7" borderId="5" xfId="128" applyFont="1" applyFill="1" applyBorder="1" applyProtection="1"/>
    <xf numFmtId="164" fontId="17" fillId="7" borderId="122" xfId="128" applyFont="1" applyFill="1" applyBorder="1" applyProtection="1"/>
    <xf numFmtId="164" fontId="13" fillId="4" borderId="13" xfId="128" applyFont="1" applyFill="1" applyBorder="1" applyProtection="1"/>
    <xf numFmtId="164" fontId="13" fillId="5" borderId="11" xfId="128" applyFont="1" applyFill="1" applyBorder="1" applyProtection="1"/>
    <xf numFmtId="164" fontId="17" fillId="7" borderId="126" xfId="128" applyFont="1" applyFill="1" applyBorder="1" applyProtection="1"/>
    <xf numFmtId="164" fontId="13" fillId="5" borderId="9" xfId="128" applyFont="1" applyFill="1" applyBorder="1" applyProtection="1"/>
    <xf numFmtId="164" fontId="17" fillId="7" borderId="145" xfId="128" applyFont="1" applyFill="1" applyBorder="1" applyProtection="1"/>
    <xf numFmtId="164" fontId="17" fillId="7" borderId="116" xfId="128" applyFont="1" applyFill="1" applyBorder="1" applyProtection="1"/>
    <xf numFmtId="164" fontId="17" fillId="7" borderId="136" xfId="128" applyFont="1" applyFill="1" applyBorder="1" applyProtection="1"/>
    <xf numFmtId="164" fontId="17" fillId="7" borderId="117" xfId="128" applyFont="1" applyFill="1" applyBorder="1" applyProtection="1"/>
    <xf numFmtId="164" fontId="13" fillId="5" borderId="7" xfId="128" applyFont="1" applyFill="1" applyBorder="1" applyProtection="1"/>
    <xf numFmtId="1" fontId="8" fillId="7" borderId="8" xfId="0" applyNumberFormat="1" applyFont="1" applyFill="1" applyBorder="1" applyProtection="1">
      <protection locked="0"/>
    </xf>
    <xf numFmtId="1" fontId="17" fillId="7" borderId="3" xfId="0" applyNumberFormat="1" applyFont="1" applyFill="1" applyBorder="1" applyAlignment="1">
      <alignment horizontal="right"/>
    </xf>
    <xf numFmtId="1" fontId="17" fillId="7" borderId="116" xfId="0" applyNumberFormat="1" applyFont="1" applyFill="1" applyBorder="1" applyAlignment="1">
      <alignment horizontal="right"/>
    </xf>
    <xf numFmtId="1" fontId="17" fillId="7" borderId="3" xfId="0" applyNumberFormat="1" applyFont="1" applyFill="1" applyBorder="1"/>
    <xf numFmtId="1" fontId="17" fillId="7" borderId="116" xfId="0" applyNumberFormat="1" applyFont="1" applyFill="1" applyBorder="1"/>
    <xf numFmtId="0" fontId="8" fillId="0" borderId="0" xfId="0" applyFont="1"/>
    <xf numFmtId="0" fontId="8" fillId="7" borderId="0" xfId="0" applyFont="1" applyFill="1"/>
    <xf numFmtId="0" fontId="8" fillId="7" borderId="1" xfId="0" applyFont="1" applyFill="1" applyBorder="1" applyAlignment="1">
      <alignment horizontal="center"/>
    </xf>
    <xf numFmtId="0" fontId="12" fillId="3" borderId="12" xfId="0" applyFont="1" applyFill="1" applyBorder="1" applyProtection="1">
      <protection locked="0"/>
    </xf>
    <xf numFmtId="1" fontId="12" fillId="3" borderId="12" xfId="0" applyNumberFormat="1" applyFont="1" applyFill="1" applyBorder="1" applyProtection="1">
      <protection locked="0"/>
    </xf>
    <xf numFmtId="164" fontId="12" fillId="3" borderId="12" xfId="128" applyFont="1" applyFill="1" applyBorder="1" applyProtection="1">
      <protection locked="0"/>
    </xf>
    <xf numFmtId="1" fontId="16" fillId="3" borderId="12" xfId="0" applyNumberFormat="1" applyFont="1" applyFill="1" applyBorder="1" applyAlignment="1" applyProtection="1">
      <alignment horizontal="center"/>
      <protection locked="0"/>
    </xf>
    <xf numFmtId="164" fontId="16" fillId="3" borderId="12" xfId="128" applyFont="1" applyFill="1" applyBorder="1" applyAlignment="1" applyProtection="1">
      <alignment horizontal="center"/>
      <protection locked="0"/>
    </xf>
    <xf numFmtId="0" fontId="16" fillId="3" borderId="12" xfId="0" applyFont="1" applyFill="1" applyBorder="1" applyAlignment="1" applyProtection="1">
      <alignment horizontal="center"/>
      <protection locked="0"/>
    </xf>
    <xf numFmtId="0" fontId="13" fillId="4" borderId="116" xfId="0" applyFont="1" applyFill="1" applyBorder="1" applyProtection="1">
      <protection locked="0"/>
    </xf>
    <xf numFmtId="1" fontId="13" fillId="4" borderId="116" xfId="0" applyNumberFormat="1" applyFont="1" applyFill="1" applyBorder="1" applyProtection="1">
      <protection locked="0"/>
    </xf>
    <xf numFmtId="164" fontId="13" fillId="4" borderId="116" xfId="128" applyFont="1" applyFill="1" applyBorder="1" applyProtection="1">
      <protection locked="0"/>
    </xf>
    <xf numFmtId="164" fontId="17" fillId="4" borderId="116" xfId="128" applyFont="1" applyFill="1" applyBorder="1" applyAlignment="1" applyProtection="1">
      <alignment horizontal="center"/>
      <protection locked="0"/>
    </xf>
    <xf numFmtId="0" fontId="17" fillId="4" borderId="116" xfId="0" applyFont="1" applyFill="1" applyBorder="1" applyAlignment="1" applyProtection="1">
      <alignment horizontal="center"/>
      <protection locked="0"/>
    </xf>
    <xf numFmtId="0" fontId="13" fillId="5" borderId="12" xfId="0" applyFont="1" applyFill="1" applyBorder="1" applyProtection="1">
      <protection locked="0"/>
    </xf>
    <xf numFmtId="0" fontId="13" fillId="4" borderId="12" xfId="0" applyFont="1" applyFill="1" applyBorder="1" applyProtection="1">
      <protection locked="0"/>
    </xf>
    <xf numFmtId="1" fontId="13" fillId="4" borderId="12" xfId="0" applyNumberFormat="1" applyFont="1" applyFill="1" applyBorder="1" applyProtection="1">
      <protection locked="0"/>
    </xf>
    <xf numFmtId="164" fontId="13" fillId="4" borderId="12" xfId="128" applyFont="1" applyFill="1" applyBorder="1" applyProtection="1">
      <protection locked="0"/>
    </xf>
    <xf numFmtId="164" fontId="17" fillId="4" borderId="12" xfId="128" applyFont="1" applyFill="1" applyBorder="1" applyAlignment="1" applyProtection="1">
      <alignment horizontal="center"/>
      <protection locked="0"/>
    </xf>
    <xf numFmtId="0" fontId="17" fillId="4" borderId="12" xfId="0" applyFont="1" applyFill="1" applyBorder="1" applyAlignment="1" applyProtection="1">
      <alignment horizontal="center"/>
      <protection locked="0"/>
    </xf>
    <xf numFmtId="0" fontId="13" fillId="5" borderId="10" xfId="0" applyFont="1" applyFill="1" applyBorder="1" applyProtection="1">
      <protection locked="0"/>
    </xf>
    <xf numFmtId="1" fontId="13" fillId="5" borderId="10" xfId="0" applyNumberFormat="1" applyFont="1" applyFill="1" applyBorder="1" applyProtection="1">
      <protection locked="0"/>
    </xf>
    <xf numFmtId="164" fontId="13" fillId="5" borderId="10" xfId="128" applyFont="1" applyFill="1" applyBorder="1" applyProtection="1">
      <protection locked="0"/>
    </xf>
    <xf numFmtId="164" fontId="17" fillId="5" borderId="10" xfId="128" applyFont="1" applyFill="1" applyBorder="1" applyAlignment="1" applyProtection="1">
      <alignment horizontal="center"/>
      <protection locked="0"/>
    </xf>
    <xf numFmtId="0" fontId="17" fillId="5" borderId="10" xfId="0" applyFont="1" applyFill="1" applyBorder="1" applyAlignment="1" applyProtection="1">
      <alignment horizontal="center"/>
      <protection locked="0"/>
    </xf>
    <xf numFmtId="0" fontId="13" fillId="5" borderId="8" xfId="0" applyFont="1" applyFill="1" applyBorder="1" applyProtection="1">
      <protection locked="0"/>
    </xf>
    <xf numFmtId="1" fontId="13" fillId="5" borderId="8" xfId="0" applyNumberFormat="1" applyFont="1" applyFill="1" applyBorder="1" applyProtection="1">
      <protection locked="0"/>
    </xf>
    <xf numFmtId="164" fontId="13" fillId="5" borderId="8" xfId="128" applyFont="1" applyFill="1" applyBorder="1" applyProtection="1">
      <protection locked="0"/>
    </xf>
    <xf numFmtId="164" fontId="17" fillId="5" borderId="8" xfId="128" applyFont="1" applyFill="1" applyBorder="1" applyAlignment="1" applyProtection="1">
      <alignment horizontal="center"/>
      <protection locked="0"/>
    </xf>
    <xf numFmtId="0" fontId="17" fillId="5" borderId="8" xfId="0" applyFont="1" applyFill="1" applyBorder="1" applyAlignment="1" applyProtection="1">
      <alignment horizontal="center"/>
      <protection locked="0"/>
    </xf>
    <xf numFmtId="0" fontId="13" fillId="5" borderId="7" xfId="0" applyFont="1" applyFill="1" applyBorder="1" applyProtection="1">
      <protection locked="0"/>
    </xf>
    <xf numFmtId="1" fontId="13" fillId="5" borderId="7" xfId="0" applyNumberFormat="1" applyFont="1" applyFill="1" applyBorder="1" applyProtection="1">
      <protection locked="0"/>
    </xf>
    <xf numFmtId="164" fontId="13" fillId="5" borderId="7" xfId="128" applyFont="1" applyFill="1" applyBorder="1" applyProtection="1">
      <protection locked="0"/>
    </xf>
    <xf numFmtId="164" fontId="17" fillId="5" borderId="7" xfId="128" applyFont="1" applyFill="1" applyBorder="1" applyAlignment="1" applyProtection="1">
      <alignment horizontal="center"/>
      <protection locked="0"/>
    </xf>
    <xf numFmtId="0" fontId="17" fillId="5" borderId="7" xfId="0" applyFont="1" applyFill="1" applyBorder="1" applyAlignment="1" applyProtection="1">
      <alignment horizontal="center"/>
      <protection locked="0"/>
    </xf>
    <xf numFmtId="37" fontId="4" fillId="0" borderId="147" xfId="129" applyBorder="1" applyProtection="1">
      <protection locked="0"/>
    </xf>
    <xf numFmtId="37" fontId="32" fillId="0" borderId="0" xfId="129" applyFont="1" applyAlignment="1" applyProtection="1">
      <alignment horizontal="centerContinuous"/>
      <protection locked="0"/>
    </xf>
    <xf numFmtId="37" fontId="4" fillId="0" borderId="0" xfId="129" applyAlignment="1" applyProtection="1">
      <alignment horizontal="centerContinuous"/>
      <protection locked="0"/>
    </xf>
    <xf numFmtId="37" fontId="4" fillId="0" borderId="0" xfId="129" applyProtection="1">
      <protection locked="0"/>
    </xf>
    <xf numFmtId="37" fontId="32" fillId="0" borderId="0" xfId="129" applyFont="1" applyProtection="1">
      <protection locked="0"/>
    </xf>
    <xf numFmtId="37" fontId="4" fillId="0" borderId="132" xfId="129" applyBorder="1" applyProtection="1">
      <protection locked="0"/>
    </xf>
    <xf numFmtId="37" fontId="4" fillId="0" borderId="128" xfId="129" applyBorder="1" applyProtection="1">
      <protection locked="0"/>
    </xf>
    <xf numFmtId="37" fontId="33" fillId="0" borderId="0" xfId="129" applyFont="1" applyProtection="1">
      <protection locked="0"/>
    </xf>
    <xf numFmtId="168" fontId="18" fillId="0" borderId="0" xfId="1" applyNumberFormat="1" applyFont="1" applyFill="1" applyBorder="1" applyAlignment="1" applyProtection="1"/>
    <xf numFmtId="49" fontId="18" fillId="0" borderId="0" xfId="1" applyNumberFormat="1" applyFont="1" applyFill="1" applyBorder="1" applyAlignment="1" applyProtection="1">
      <alignment horizontal="center"/>
    </xf>
    <xf numFmtId="0" fontId="10" fillId="0" borderId="6" xfId="0" applyFont="1" applyBorder="1" applyAlignment="1">
      <alignment horizontal="center"/>
    </xf>
    <xf numFmtId="164" fontId="11" fillId="6" borderId="19" xfId="128" applyFont="1" applyFill="1" applyBorder="1" applyAlignment="1" applyProtection="1">
      <alignment vertical="center" wrapText="1"/>
    </xf>
    <xf numFmtId="164" fontId="15" fillId="5" borderId="41" xfId="128" applyFont="1" applyFill="1" applyBorder="1" applyAlignment="1" applyProtection="1">
      <alignment wrapText="1"/>
      <protection locked="0"/>
    </xf>
    <xf numFmtId="164" fontId="15" fillId="5" borderId="41" xfId="128" applyFont="1" applyFill="1" applyBorder="1" applyAlignment="1" applyProtection="1">
      <alignment wrapText="1"/>
    </xf>
    <xf numFmtId="164" fontId="15" fillId="5" borderId="93" xfId="128" applyFont="1" applyFill="1" applyBorder="1" applyAlignment="1" applyProtection="1">
      <alignment wrapText="1"/>
    </xf>
    <xf numFmtId="164" fontId="8" fillId="7" borderId="0" xfId="128" applyFont="1" applyFill="1" applyBorder="1" applyAlignment="1" applyProtection="1">
      <alignment vertical="center" wrapText="1"/>
      <protection locked="0"/>
    </xf>
    <xf numFmtId="164" fontId="8" fillId="7" borderId="103" xfId="128" applyFont="1" applyFill="1" applyBorder="1" applyAlignment="1" applyProtection="1">
      <alignment vertical="center" wrapText="1"/>
      <protection locked="0"/>
    </xf>
    <xf numFmtId="164" fontId="15" fillId="5" borderId="65" xfId="128" applyFont="1" applyFill="1" applyBorder="1" applyAlignment="1" applyProtection="1">
      <alignment wrapText="1"/>
    </xf>
    <xf numFmtId="164" fontId="8" fillId="7" borderId="88" xfId="128" applyFont="1" applyFill="1" applyBorder="1" applyAlignment="1" applyProtection="1">
      <alignment vertical="center" wrapText="1"/>
      <protection locked="0"/>
    </xf>
    <xf numFmtId="164" fontId="8" fillId="7" borderId="86" xfId="128" applyFont="1" applyFill="1" applyBorder="1" applyAlignment="1" applyProtection="1">
      <alignment vertical="center" wrapText="1"/>
      <protection locked="0"/>
    </xf>
    <xf numFmtId="164" fontId="15" fillId="5" borderId="65" xfId="128" applyFont="1" applyFill="1" applyBorder="1" applyAlignment="1" applyProtection="1">
      <alignment wrapText="1"/>
      <protection locked="0"/>
    </xf>
    <xf numFmtId="164" fontId="9" fillId="4" borderId="1" xfId="128" applyFont="1" applyFill="1" applyBorder="1" applyAlignment="1" applyProtection="1">
      <alignment vertical="center" wrapText="1"/>
      <protection locked="0"/>
    </xf>
    <xf numFmtId="164" fontId="9" fillId="4" borderId="20" xfId="128" applyFont="1" applyFill="1" applyBorder="1" applyAlignment="1" applyProtection="1">
      <alignment vertical="center" wrapText="1"/>
      <protection locked="0"/>
    </xf>
    <xf numFmtId="164" fontId="11" fillId="3" borderId="15" xfId="128" applyFont="1" applyFill="1" applyBorder="1" applyAlignment="1" applyProtection="1">
      <alignment vertical="center" wrapText="1"/>
    </xf>
    <xf numFmtId="164" fontId="11" fillId="3" borderId="22" xfId="128" applyFont="1" applyFill="1" applyBorder="1" applyAlignment="1" applyProtection="1">
      <alignment vertical="center" wrapText="1"/>
    </xf>
    <xf numFmtId="164" fontId="13" fillId="4" borderId="1" xfId="128" applyFont="1" applyFill="1" applyBorder="1" applyAlignment="1" applyProtection="1">
      <alignment vertical="center" wrapText="1"/>
    </xf>
    <xf numFmtId="164" fontId="8" fillId="7" borderId="104" xfId="128" applyFont="1" applyFill="1" applyBorder="1" applyAlignment="1" applyProtection="1">
      <alignment vertical="center" wrapText="1"/>
      <protection locked="0"/>
    </xf>
    <xf numFmtId="164" fontId="8" fillId="7" borderId="97" xfId="128" applyFont="1" applyFill="1" applyBorder="1" applyAlignment="1" applyProtection="1">
      <alignment vertical="center" wrapText="1"/>
      <protection locked="0"/>
    </xf>
    <xf numFmtId="164" fontId="8" fillId="7" borderId="110" xfId="128" applyFont="1" applyFill="1" applyBorder="1" applyAlignment="1" applyProtection="1">
      <alignment vertical="center" wrapText="1"/>
      <protection locked="0"/>
    </xf>
    <xf numFmtId="164" fontId="9" fillId="4" borderId="1" xfId="128" applyFont="1" applyFill="1" applyBorder="1" applyAlignment="1" applyProtection="1">
      <alignment vertical="center" wrapText="1"/>
    </xf>
    <xf numFmtId="164" fontId="9" fillId="4" borderId="20" xfId="128" applyFont="1" applyFill="1" applyBorder="1" applyAlignment="1" applyProtection="1">
      <alignment vertical="center" wrapText="1"/>
    </xf>
    <xf numFmtId="164" fontId="10" fillId="4" borderId="1" xfId="128" applyFont="1" applyFill="1" applyBorder="1" applyAlignment="1" applyProtection="1">
      <alignment vertical="center" wrapText="1"/>
    </xf>
    <xf numFmtId="164" fontId="11" fillId="3" borderId="15" xfId="128" applyFont="1" applyFill="1" applyBorder="1" applyAlignment="1" applyProtection="1">
      <alignment vertical="center" wrapText="1"/>
      <protection locked="0"/>
    </xf>
    <xf numFmtId="164" fontId="11" fillId="3" borderId="22" xfId="128" applyFont="1" applyFill="1" applyBorder="1" applyAlignment="1" applyProtection="1">
      <alignment vertical="center" wrapText="1"/>
      <protection locked="0"/>
    </xf>
    <xf numFmtId="164" fontId="11" fillId="3" borderId="16" xfId="128" applyFont="1" applyFill="1" applyBorder="1" applyAlignment="1" applyProtection="1">
      <alignment vertical="center" wrapText="1"/>
      <protection locked="0"/>
    </xf>
    <xf numFmtId="164" fontId="11" fillId="3" borderId="66" xfId="128" applyFont="1" applyFill="1" applyBorder="1" applyAlignment="1" applyProtection="1">
      <alignment vertical="center" wrapText="1"/>
      <protection locked="0"/>
    </xf>
    <xf numFmtId="164" fontId="11" fillId="6" borderId="100" xfId="128" applyFont="1" applyFill="1" applyBorder="1" applyAlignment="1" applyProtection="1">
      <alignment vertical="center" wrapText="1"/>
    </xf>
    <xf numFmtId="164" fontId="11" fillId="6" borderId="102" xfId="128" applyFont="1" applyFill="1" applyBorder="1" applyAlignment="1" applyProtection="1">
      <alignment vertical="center" wrapText="1"/>
    </xf>
    <xf numFmtId="1" fontId="18" fillId="0" borderId="0" xfId="1" applyNumberFormat="1" applyFont="1" applyFill="1" applyBorder="1" applyAlignment="1" applyProtection="1">
      <alignment horizontal="center" vertical="center"/>
    </xf>
    <xf numFmtId="0" fontId="8" fillId="7" borderId="1" xfId="0" applyFont="1" applyFill="1" applyBorder="1" applyAlignment="1">
      <alignment horizontal="center" vertical="center"/>
    </xf>
    <xf numFmtId="37" fontId="4" fillId="0" borderId="0" xfId="129" applyAlignment="1" applyProtection="1">
      <alignment horizontal="right"/>
      <protection locked="0"/>
    </xf>
    <xf numFmtId="37" fontId="35" fillId="0" borderId="0" xfId="129" applyFont="1" applyProtection="1">
      <protection locked="0"/>
    </xf>
    <xf numFmtId="0" fontId="34" fillId="3" borderId="155" xfId="0" applyFont="1" applyFill="1" applyBorder="1" applyAlignment="1">
      <alignment horizontal="center" vertical="center" wrapText="1"/>
    </xf>
    <xf numFmtId="0" fontId="34" fillId="3" borderId="160" xfId="0" applyFont="1" applyFill="1" applyBorder="1" applyAlignment="1">
      <alignment horizontal="center" vertical="center" wrapText="1"/>
    </xf>
    <xf numFmtId="169" fontId="19" fillId="4" borderId="154" xfId="0" applyNumberFormat="1" applyFont="1" applyFill="1" applyBorder="1" applyAlignment="1">
      <alignment horizontal="center" vertical="center" wrapText="1"/>
    </xf>
    <xf numFmtId="169" fontId="19" fillId="4" borderId="166" xfId="0" applyNumberFormat="1" applyFont="1" applyFill="1" applyBorder="1" applyAlignment="1">
      <alignment horizontal="center" vertical="center" wrapText="1"/>
    </xf>
    <xf numFmtId="169" fontId="19" fillId="4" borderId="167" xfId="0" applyNumberFormat="1" applyFont="1" applyFill="1" applyBorder="1" applyAlignment="1">
      <alignment horizontal="center" vertical="center" wrapText="1"/>
    </xf>
    <xf numFmtId="169" fontId="31" fillId="4" borderId="166" xfId="0" applyNumberFormat="1" applyFont="1" applyFill="1" applyBorder="1" applyAlignment="1">
      <alignment horizontal="center" vertical="center" wrapText="1"/>
    </xf>
    <xf numFmtId="0" fontId="19" fillId="4" borderId="154" xfId="0" applyFont="1" applyFill="1" applyBorder="1" applyAlignment="1">
      <alignment horizontal="center" vertical="center" wrapText="1"/>
    </xf>
    <xf numFmtId="0" fontId="9" fillId="10" borderId="168" xfId="4" applyFont="1" applyFill="1" applyBorder="1" applyAlignment="1">
      <alignment vertical="center" wrapText="1"/>
    </xf>
    <xf numFmtId="0" fontId="19" fillId="4" borderId="153" xfId="0" applyFont="1" applyFill="1" applyBorder="1" applyAlignment="1">
      <alignment horizontal="center" vertical="center" wrapText="1"/>
    </xf>
    <xf numFmtId="0" fontId="19" fillId="10" borderId="15" xfId="0" applyFont="1" applyFill="1" applyBorder="1" applyAlignment="1">
      <alignment horizontal="center" vertical="center"/>
    </xf>
    <xf numFmtId="169" fontId="19" fillId="4" borderId="176" xfId="0" applyNumberFormat="1" applyFont="1" applyFill="1" applyBorder="1" applyAlignment="1">
      <alignment horizontal="center" vertical="center" wrapText="1"/>
    </xf>
    <xf numFmtId="169" fontId="19" fillId="4" borderId="182" xfId="0" applyNumberFormat="1" applyFont="1" applyFill="1" applyBorder="1" applyAlignment="1">
      <alignment horizontal="center" vertical="center" wrapText="1"/>
    </xf>
    <xf numFmtId="169" fontId="19" fillId="4" borderId="188" xfId="0" applyNumberFormat="1" applyFont="1" applyFill="1" applyBorder="1" applyAlignment="1">
      <alignment horizontal="center" vertical="center" wrapText="1"/>
    </xf>
    <xf numFmtId="0" fontId="19" fillId="4" borderId="188" xfId="0" applyFont="1" applyFill="1" applyBorder="1" applyAlignment="1">
      <alignment horizontal="center" vertical="center" wrapText="1"/>
    </xf>
    <xf numFmtId="0" fontId="19" fillId="4" borderId="194" xfId="0" applyFont="1" applyFill="1" applyBorder="1" applyAlignment="1">
      <alignment horizontal="center" vertical="center" wrapText="1"/>
    </xf>
    <xf numFmtId="169" fontId="19" fillId="4" borderId="194" xfId="0" applyNumberFormat="1" applyFont="1" applyFill="1" applyBorder="1" applyAlignment="1">
      <alignment horizontal="center" vertical="center" wrapText="1"/>
    </xf>
    <xf numFmtId="0" fontId="34" fillId="3" borderId="157" xfId="0" applyFont="1" applyFill="1" applyBorder="1" applyAlignment="1">
      <alignment horizontal="center" vertical="center" wrapText="1"/>
    </xf>
    <xf numFmtId="0" fontId="11" fillId="3" borderId="159" xfId="6" applyFont="1" applyFill="1" applyBorder="1" applyAlignment="1" applyProtection="1">
      <alignment vertical="center" wrapText="1"/>
    </xf>
    <xf numFmtId="164" fontId="19" fillId="10" borderId="195" xfId="128" applyFont="1" applyFill="1" applyBorder="1" applyAlignment="1" applyProtection="1">
      <alignment vertical="center"/>
    </xf>
    <xf numFmtId="164" fontId="19" fillId="10" borderId="189" xfId="128" applyFont="1" applyFill="1" applyBorder="1" applyAlignment="1" applyProtection="1">
      <alignment vertical="center"/>
    </xf>
    <xf numFmtId="164" fontId="19" fillId="10" borderId="168" xfId="128" applyFont="1" applyFill="1" applyBorder="1" applyAlignment="1" applyProtection="1">
      <alignment vertical="center"/>
    </xf>
    <xf numFmtId="164" fontId="19" fillId="10" borderId="195" xfId="128" applyFont="1" applyFill="1" applyBorder="1" applyAlignment="1" applyProtection="1">
      <alignment horizontal="left" vertical="center"/>
    </xf>
    <xf numFmtId="164" fontId="19" fillId="10" borderId="169" xfId="128" applyFont="1" applyFill="1" applyBorder="1" applyAlignment="1" applyProtection="1">
      <alignment vertical="center"/>
    </xf>
    <xf numFmtId="164" fontId="19" fillId="10" borderId="177" xfId="128" applyFont="1" applyFill="1" applyBorder="1" applyAlignment="1" applyProtection="1">
      <alignment vertical="center"/>
    </xf>
    <xf numFmtId="164" fontId="19" fillId="10" borderId="183" xfId="128" applyFont="1" applyFill="1" applyBorder="1" applyAlignment="1" applyProtection="1">
      <alignment vertical="center"/>
    </xf>
    <xf numFmtId="164" fontId="19" fillId="10" borderId="170" xfId="128" applyFont="1" applyFill="1" applyBorder="1" applyAlignment="1" applyProtection="1">
      <alignment vertical="center"/>
    </xf>
    <xf numFmtId="164" fontId="19" fillId="6" borderId="184" xfId="128" applyFont="1" applyFill="1" applyBorder="1" applyAlignment="1" applyProtection="1">
      <alignment horizontal="center" vertical="center"/>
    </xf>
    <xf numFmtId="164" fontId="19" fillId="6" borderId="187" xfId="128" applyFont="1" applyFill="1" applyBorder="1" applyAlignment="1" applyProtection="1">
      <alignment horizontal="center" vertical="center"/>
    </xf>
    <xf numFmtId="0" fontId="34" fillId="3" borderId="199" xfId="0" applyFont="1" applyFill="1" applyBorder="1" applyAlignment="1">
      <alignment horizontal="center" vertical="center" wrapText="1"/>
    </xf>
    <xf numFmtId="0" fontId="34" fillId="3" borderId="141" xfId="0" applyFont="1" applyFill="1" applyBorder="1" applyAlignment="1">
      <alignment horizontal="center" vertical="center" wrapText="1"/>
    </xf>
    <xf numFmtId="0" fontId="34" fillId="3" borderId="143" xfId="0" applyFont="1" applyFill="1" applyBorder="1" applyAlignment="1">
      <alignment horizontal="center" vertical="center" wrapText="1"/>
    </xf>
    <xf numFmtId="0" fontId="34" fillId="3" borderId="201" xfId="0" applyFont="1" applyFill="1" applyBorder="1" applyAlignment="1">
      <alignment horizontal="center" vertical="center" wrapText="1"/>
    </xf>
    <xf numFmtId="0" fontId="11" fillId="3" borderId="200" xfId="6" applyFont="1" applyFill="1" applyBorder="1" applyAlignment="1" applyProtection="1">
      <alignment horizontal="center" vertical="center" wrapText="1"/>
    </xf>
    <xf numFmtId="0" fontId="34" fillId="3" borderId="202" xfId="0" applyFont="1" applyFill="1" applyBorder="1" applyAlignment="1">
      <alignment horizontal="center" vertical="center" wrapText="1"/>
    </xf>
    <xf numFmtId="0" fontId="34" fillId="3" borderId="203" xfId="0" applyFont="1" applyFill="1" applyBorder="1" applyAlignment="1">
      <alignment horizontal="center" vertical="center" wrapText="1"/>
    </xf>
    <xf numFmtId="0" fontId="34" fillId="3" borderId="204" xfId="0" applyFont="1" applyFill="1" applyBorder="1" applyAlignment="1">
      <alignment horizontal="center" vertical="center" wrapText="1"/>
    </xf>
    <xf numFmtId="0" fontId="34" fillId="3" borderId="205" xfId="0" applyFont="1" applyFill="1" applyBorder="1" applyAlignment="1">
      <alignment horizontal="center" vertical="center" wrapText="1"/>
    </xf>
    <xf numFmtId="0" fontId="19" fillId="0" borderId="0" xfId="0" applyFont="1" applyAlignment="1">
      <alignment vertical="center"/>
    </xf>
    <xf numFmtId="0" fontId="19" fillId="0" borderId="0" xfId="0" applyFont="1" applyAlignment="1">
      <alignment horizontal="left" vertical="center"/>
    </xf>
    <xf numFmtId="0" fontId="16" fillId="3" borderId="0" xfId="0" applyFont="1" applyFill="1" applyAlignment="1">
      <alignment vertical="center"/>
    </xf>
    <xf numFmtId="0" fontId="16" fillId="3" borderId="0" xfId="0" applyFont="1" applyFill="1" applyAlignment="1">
      <alignment horizontal="left" vertical="center"/>
    </xf>
    <xf numFmtId="0" fontId="19" fillId="0" borderId="4" xfId="0" applyFont="1" applyBorder="1" applyAlignment="1">
      <alignment vertical="center"/>
    </xf>
    <xf numFmtId="0" fontId="0" fillId="0" borderId="75" xfId="0" applyBorder="1"/>
    <xf numFmtId="0" fontId="19" fillId="0" borderId="75" xfId="0" applyFont="1" applyBorder="1" applyAlignment="1">
      <alignment vertical="center"/>
    </xf>
    <xf numFmtId="0" fontId="19" fillId="0" borderId="75" xfId="0" applyFont="1" applyBorder="1" applyAlignment="1">
      <alignment horizontal="left" vertical="center"/>
    </xf>
    <xf numFmtId="0" fontId="19" fillId="0" borderId="140" xfId="0" applyFont="1" applyBorder="1" applyAlignment="1">
      <alignment vertical="center"/>
    </xf>
    <xf numFmtId="0" fontId="19" fillId="0" borderId="90" xfId="0" applyFont="1" applyBorder="1" applyAlignment="1">
      <alignment vertical="center"/>
    </xf>
    <xf numFmtId="0" fontId="19" fillId="0" borderId="132" xfId="0" applyFont="1" applyBorder="1" applyAlignment="1">
      <alignment vertical="center"/>
    </xf>
    <xf numFmtId="0" fontId="19" fillId="0" borderId="5" xfId="0" applyFont="1" applyBorder="1" applyAlignment="1">
      <alignment vertical="center"/>
    </xf>
    <xf numFmtId="0" fontId="19" fillId="0" borderId="91" xfId="0" applyFont="1" applyBorder="1" applyAlignment="1">
      <alignment vertical="center"/>
    </xf>
    <xf numFmtId="0" fontId="19" fillId="0" borderId="90" xfId="0" applyFont="1" applyBorder="1" applyAlignment="1">
      <alignment horizontal="left" vertical="center" wrapText="1"/>
    </xf>
    <xf numFmtId="0" fontId="19" fillId="0" borderId="0" xfId="0" applyFont="1" applyAlignment="1">
      <alignment horizontal="left" vertical="center" wrapText="1"/>
    </xf>
    <xf numFmtId="0" fontId="19" fillId="0" borderId="132" xfId="0" applyFont="1" applyBorder="1" applyAlignment="1">
      <alignment horizontal="left" vertical="center" wrapText="1"/>
    </xf>
    <xf numFmtId="49" fontId="8" fillId="5" borderId="78" xfId="1" applyNumberFormat="1" applyFont="1" applyFill="1" applyBorder="1" applyAlignment="1" applyProtection="1">
      <alignment vertical="center" wrapText="1"/>
      <protection locked="0"/>
    </xf>
    <xf numFmtId="49" fontId="8" fillId="5" borderId="107" xfId="1" applyNumberFormat="1" applyFont="1" applyFill="1" applyBorder="1" applyAlignment="1" applyProtection="1">
      <alignment wrapText="1"/>
      <protection locked="0"/>
    </xf>
    <xf numFmtId="49" fontId="8" fillId="5" borderId="68" xfId="1" applyNumberFormat="1" applyFont="1" applyFill="1" applyBorder="1" applyAlignment="1" applyProtection="1">
      <alignment wrapText="1"/>
      <protection locked="0"/>
    </xf>
    <xf numFmtId="49" fontId="8" fillId="5" borderId="78" xfId="1" applyNumberFormat="1" applyFont="1" applyFill="1" applyBorder="1" applyAlignment="1" applyProtection="1">
      <alignment wrapText="1"/>
      <protection locked="0"/>
    </xf>
    <xf numFmtId="49" fontId="8" fillId="4" borderId="206" xfId="1" applyNumberFormat="1" applyFont="1" applyFill="1" applyBorder="1" applyAlignment="1" applyProtection="1">
      <alignment wrapText="1"/>
      <protection locked="0"/>
    </xf>
    <xf numFmtId="0" fontId="31" fillId="0" borderId="0" xfId="0" applyFont="1" applyAlignment="1">
      <alignment horizontal="left" vertical="center"/>
    </xf>
    <xf numFmtId="49" fontId="11" fillId="3" borderId="15" xfId="1" applyNumberFormat="1" applyFont="1" applyFill="1" applyBorder="1" applyAlignment="1" applyProtection="1">
      <alignment horizontal="center" vertical="center" wrapText="1"/>
    </xf>
    <xf numFmtId="49" fontId="9" fillId="4" borderId="1" xfId="4" applyNumberFormat="1" applyFont="1" applyFill="1" applyBorder="1" applyAlignment="1">
      <alignment horizontal="center" vertical="center" wrapText="1"/>
    </xf>
    <xf numFmtId="49" fontId="8" fillId="5" borderId="41" xfId="1" applyNumberFormat="1" applyFont="1" applyFill="1" applyBorder="1" applyAlignment="1" applyProtection="1">
      <alignment horizontal="center" vertical="center" wrapText="1"/>
    </xf>
    <xf numFmtId="49" fontId="8" fillId="7" borderId="61" xfId="1" applyNumberFormat="1" applyFont="1" applyFill="1" applyBorder="1" applyAlignment="1" applyProtection="1">
      <alignment horizontal="center" vertical="center" wrapText="1"/>
    </xf>
    <xf numFmtId="49" fontId="11" fillId="6" borderId="19" xfId="1" applyNumberFormat="1" applyFont="1" applyFill="1" applyBorder="1" applyAlignment="1" applyProtection="1">
      <alignment horizontal="center" vertical="center" wrapText="1"/>
    </xf>
    <xf numFmtId="49" fontId="8" fillId="7" borderId="87" xfId="1" applyNumberFormat="1" applyFont="1" applyFill="1" applyBorder="1" applyAlignment="1" applyProtection="1">
      <alignment horizontal="center" vertical="center" wrapText="1"/>
    </xf>
    <xf numFmtId="164" fontId="8" fillId="7" borderId="61" xfId="128" applyFont="1" applyFill="1" applyBorder="1" applyAlignment="1" applyProtection="1">
      <alignment vertical="center" wrapText="1"/>
      <protection locked="0"/>
    </xf>
    <xf numFmtId="164" fontId="8" fillId="7" borderId="208" xfId="128" applyFont="1" applyFill="1" applyBorder="1" applyAlignment="1" applyProtection="1">
      <alignment vertical="center" wrapText="1"/>
      <protection locked="0"/>
    </xf>
    <xf numFmtId="164" fontId="8" fillId="7" borderId="209" xfId="128" applyFont="1" applyFill="1" applyBorder="1" applyAlignment="1" applyProtection="1">
      <alignment vertical="center" wrapText="1"/>
      <protection locked="0"/>
    </xf>
    <xf numFmtId="49" fontId="8" fillId="7" borderId="98" xfId="1" applyNumberFormat="1" applyFont="1" applyFill="1" applyBorder="1" applyAlignment="1" applyProtection="1">
      <alignment horizontal="right" vertical="center" wrapText="1"/>
      <protection locked="0"/>
    </xf>
    <xf numFmtId="164" fontId="13" fillId="5" borderId="137" xfId="128" applyFont="1" applyFill="1" applyBorder="1" applyProtection="1"/>
    <xf numFmtId="0" fontId="17" fillId="11" borderId="135" xfId="0" applyFont="1" applyFill="1" applyBorder="1" applyProtection="1">
      <protection locked="0"/>
    </xf>
    <xf numFmtId="49" fontId="8" fillId="7" borderId="0" xfId="0" applyNumberFormat="1" applyFont="1" applyFill="1" applyAlignment="1" applyProtection="1">
      <alignment horizontal="center" vertical="center"/>
      <protection locked="0"/>
    </xf>
    <xf numFmtId="49" fontId="10" fillId="7" borderId="0" xfId="0" applyNumberFormat="1" applyFont="1" applyFill="1" applyAlignment="1" applyProtection="1">
      <alignment horizontal="center" vertical="center" wrapText="1"/>
      <protection locked="0"/>
    </xf>
    <xf numFmtId="49" fontId="11" fillId="6" borderId="35" xfId="1" applyNumberFormat="1" applyFont="1" applyFill="1" applyBorder="1" applyAlignment="1" applyProtection="1">
      <alignment horizontal="center" wrapText="1"/>
    </xf>
    <xf numFmtId="49" fontId="11" fillId="6" borderId="19" xfId="1" applyNumberFormat="1" applyFont="1" applyFill="1" applyBorder="1" applyAlignment="1" applyProtection="1">
      <alignment horizontal="center" wrapText="1"/>
    </xf>
    <xf numFmtId="49" fontId="11" fillId="3" borderId="15" xfId="1" applyNumberFormat="1" applyFont="1" applyFill="1" applyBorder="1" applyAlignment="1" applyProtection="1">
      <alignment horizontal="center" wrapText="1"/>
    </xf>
    <xf numFmtId="49" fontId="9" fillId="4" borderId="5" xfId="4" applyNumberFormat="1" applyFont="1" applyFill="1" applyBorder="1" applyAlignment="1">
      <alignment horizontal="center" wrapText="1"/>
    </xf>
    <xf numFmtId="49" fontId="9" fillId="4" borderId="3" xfId="4" applyNumberFormat="1" applyFont="1" applyFill="1" applyBorder="1" applyAlignment="1">
      <alignment horizontal="center" wrapText="1"/>
    </xf>
    <xf numFmtId="49" fontId="9" fillId="4" borderId="91" xfId="4" applyNumberFormat="1" applyFont="1" applyFill="1" applyBorder="1" applyAlignment="1">
      <alignment horizontal="center" wrapText="1"/>
    </xf>
    <xf numFmtId="49" fontId="9" fillId="4" borderId="6" xfId="4" applyNumberFormat="1" applyFont="1" applyFill="1" applyBorder="1" applyAlignment="1">
      <alignment horizontal="center" wrapText="1"/>
    </xf>
    <xf numFmtId="49" fontId="9" fillId="4" borderId="1" xfId="4" applyNumberFormat="1" applyFont="1" applyFill="1" applyBorder="1" applyAlignment="1">
      <alignment horizontal="center" wrapText="1"/>
    </xf>
    <xf numFmtId="49" fontId="9" fillId="4" borderId="33" xfId="4" applyNumberFormat="1" applyFont="1" applyFill="1" applyBorder="1" applyAlignment="1">
      <alignment horizontal="center" wrapText="1"/>
    </xf>
    <xf numFmtId="49" fontId="8" fillId="5" borderId="41" xfId="1" applyNumberFormat="1" applyFont="1" applyFill="1" applyBorder="1" applyAlignment="1" applyProtection="1">
      <alignment horizontal="center" wrapText="1"/>
    </xf>
    <xf numFmtId="49" fontId="8" fillId="5" borderId="55" xfId="1" applyNumberFormat="1" applyFont="1" applyFill="1" applyBorder="1" applyAlignment="1" applyProtection="1">
      <alignment horizontal="center" vertical="center" wrapText="1"/>
    </xf>
    <xf numFmtId="49" fontId="10" fillId="4" borderId="1" xfId="1" applyNumberFormat="1" applyFont="1" applyFill="1" applyBorder="1" applyAlignment="1" applyProtection="1">
      <alignment horizontal="center" wrapText="1"/>
    </xf>
    <xf numFmtId="49" fontId="11" fillId="3" borderId="42" xfId="1" applyNumberFormat="1" applyFont="1" applyFill="1" applyBorder="1" applyAlignment="1" applyProtection="1">
      <alignment horizontal="center" wrapText="1"/>
    </xf>
    <xf numFmtId="49" fontId="9" fillId="4" borderId="10" xfId="4" applyNumberFormat="1" applyFont="1" applyFill="1" applyBorder="1" applyAlignment="1">
      <alignment horizontal="center" wrapText="1"/>
    </xf>
    <xf numFmtId="49" fontId="9" fillId="4" borderId="113" xfId="4" applyNumberFormat="1" applyFont="1" applyFill="1" applyBorder="1" applyAlignment="1">
      <alignment horizontal="center" wrapText="1"/>
    </xf>
    <xf numFmtId="49" fontId="9" fillId="4" borderId="2" xfId="4" applyNumberFormat="1" applyFont="1" applyFill="1" applyBorder="1" applyAlignment="1">
      <alignment horizontal="center" wrapText="1"/>
    </xf>
    <xf numFmtId="49" fontId="11" fillId="6" borderId="79" xfId="1" applyNumberFormat="1" applyFont="1" applyFill="1" applyBorder="1" applyAlignment="1" applyProtection="1">
      <alignment horizontal="center" wrapText="1"/>
    </xf>
    <xf numFmtId="49" fontId="8" fillId="0" borderId="0" xfId="0" applyNumberFormat="1" applyFont="1" applyAlignment="1" applyProtection="1">
      <alignment horizontal="center" vertical="center"/>
      <protection locked="0"/>
    </xf>
    <xf numFmtId="49" fontId="8" fillId="5" borderId="18" xfId="1" applyNumberFormat="1" applyFont="1" applyFill="1" applyBorder="1" applyAlignment="1" applyProtection="1">
      <alignment horizontal="center" vertical="center" wrapText="1"/>
    </xf>
    <xf numFmtId="49" fontId="9" fillId="4" borderId="112" xfId="4" applyNumberFormat="1" applyFont="1" applyFill="1" applyBorder="1" applyAlignment="1">
      <alignment horizontal="center" wrapText="1"/>
    </xf>
    <xf numFmtId="166" fontId="10" fillId="4" borderId="210" xfId="127" applyFont="1" applyFill="1" applyBorder="1" applyAlignment="1" applyProtection="1">
      <alignment horizontal="left" vertical="center" wrapText="1"/>
    </xf>
    <xf numFmtId="49" fontId="12" fillId="3" borderId="92" xfId="1" applyNumberFormat="1" applyFont="1" applyFill="1" applyBorder="1" applyAlignment="1" applyProtection="1">
      <alignment wrapText="1"/>
      <protection locked="0"/>
    </xf>
    <xf numFmtId="49" fontId="8" fillId="5" borderId="57" xfId="1" applyNumberFormat="1" applyFont="1" applyFill="1" applyBorder="1" applyAlignment="1" applyProtection="1">
      <alignment horizontal="center" vertical="center" wrapText="1"/>
    </xf>
    <xf numFmtId="166" fontId="11" fillId="6" borderId="40" xfId="127" applyFont="1" applyFill="1" applyBorder="1" applyAlignment="1" applyProtection="1">
      <alignment horizontal="left" vertical="center" wrapText="1"/>
    </xf>
    <xf numFmtId="166" fontId="10" fillId="4" borderId="213" xfId="127" applyFont="1" applyFill="1" applyBorder="1" applyAlignment="1" applyProtection="1">
      <alignment horizontal="left" vertical="center" wrapText="1"/>
    </xf>
    <xf numFmtId="49" fontId="8" fillId="4" borderId="214" xfId="1" applyNumberFormat="1" applyFont="1" applyFill="1" applyBorder="1" applyAlignment="1" applyProtection="1">
      <alignment wrapText="1"/>
      <protection locked="0"/>
    </xf>
    <xf numFmtId="166" fontId="10" fillId="5" borderId="64" xfId="127" applyFont="1" applyFill="1" applyBorder="1" applyAlignment="1" applyProtection="1">
      <alignment horizontal="left" vertical="center" wrapText="1"/>
    </xf>
    <xf numFmtId="166" fontId="10" fillId="5" borderId="71" xfId="127" applyFont="1" applyFill="1" applyBorder="1" applyAlignment="1" applyProtection="1">
      <alignment horizontal="left" vertical="center" wrapText="1"/>
    </xf>
    <xf numFmtId="166" fontId="10" fillId="5" borderId="65" xfId="127" applyFont="1" applyFill="1" applyBorder="1" applyAlignment="1" applyProtection="1">
      <alignment horizontal="left" vertical="center" wrapText="1"/>
    </xf>
    <xf numFmtId="166" fontId="10" fillId="5" borderId="93" xfId="127" applyFont="1" applyFill="1" applyBorder="1" applyAlignment="1" applyProtection="1">
      <alignment horizontal="left" vertical="center" wrapText="1"/>
    </xf>
    <xf numFmtId="166" fontId="10" fillId="5" borderId="24" xfId="127" applyFont="1" applyFill="1" applyBorder="1" applyAlignment="1" applyProtection="1">
      <alignment horizontal="left" vertical="center" wrapText="1"/>
    </xf>
    <xf numFmtId="166" fontId="11" fillId="6" borderId="19" xfId="127" applyFont="1" applyFill="1" applyBorder="1" applyAlignment="1" applyProtection="1">
      <alignment horizontal="left" wrapText="1"/>
    </xf>
    <xf numFmtId="0" fontId="10" fillId="7" borderId="0" xfId="0" applyFont="1" applyFill="1" applyAlignment="1" applyProtection="1">
      <alignment horizontal="center" vertical="center"/>
      <protection locked="0"/>
    </xf>
    <xf numFmtId="164" fontId="8" fillId="5" borderId="41" xfId="128" applyFont="1" applyFill="1" applyBorder="1" applyAlignment="1" applyProtection="1">
      <alignment horizontal="left" vertical="center" wrapText="1"/>
      <protection locked="0"/>
    </xf>
    <xf numFmtId="164" fontId="10" fillId="5" borderId="41" xfId="128" applyFont="1" applyFill="1" applyBorder="1" applyAlignment="1" applyProtection="1">
      <alignment horizontal="left" vertical="center" wrapText="1"/>
    </xf>
    <xf numFmtId="166" fontId="8" fillId="4" borderId="1" xfId="127" applyFont="1" applyFill="1" applyBorder="1" applyAlignment="1" applyProtection="1">
      <alignment horizontal="left" vertical="center" wrapText="1"/>
    </xf>
    <xf numFmtId="49" fontId="9" fillId="4" borderId="16" xfId="1" applyNumberFormat="1" applyFont="1" applyFill="1" applyBorder="1" applyAlignment="1" applyProtection="1">
      <alignment horizontal="center" wrapText="1"/>
    </xf>
    <xf numFmtId="49" fontId="9" fillId="4" borderId="0" xfId="1" applyNumberFormat="1" applyFont="1" applyFill="1" applyBorder="1" applyAlignment="1" applyProtection="1">
      <alignment horizontal="center" wrapText="1"/>
    </xf>
    <xf numFmtId="0" fontId="9" fillId="4" borderId="0" xfId="4" applyFont="1" applyFill="1" applyAlignment="1">
      <alignment horizontal="left" vertical="center" wrapText="1" indent="2"/>
    </xf>
    <xf numFmtId="166" fontId="9" fillId="4" borderId="0" xfId="127" applyFont="1" applyFill="1" applyBorder="1" applyAlignment="1" applyProtection="1">
      <alignment horizontal="left" vertical="center" wrapText="1"/>
    </xf>
    <xf numFmtId="49" fontId="13" fillId="4" borderId="39" xfId="1" applyNumberFormat="1" applyFont="1" applyFill="1" applyBorder="1" applyAlignment="1" applyProtection="1">
      <alignment wrapText="1"/>
      <protection locked="0"/>
    </xf>
    <xf numFmtId="49" fontId="11" fillId="6" borderId="15" xfId="1" applyNumberFormat="1" applyFont="1" applyFill="1" applyBorder="1" applyAlignment="1" applyProtection="1">
      <alignment horizontal="center" wrapText="1"/>
    </xf>
    <xf numFmtId="166" fontId="11" fillId="6" borderId="15" xfId="127" applyFont="1" applyFill="1" applyBorder="1" applyAlignment="1" applyProtection="1">
      <alignment horizontal="left" vertical="center" wrapText="1"/>
    </xf>
    <xf numFmtId="166" fontId="11" fillId="6" borderId="22" xfId="127" applyFont="1" applyFill="1" applyBorder="1" applyAlignment="1" applyProtection="1">
      <alignment horizontal="left" vertical="center" wrapText="1"/>
    </xf>
    <xf numFmtId="49" fontId="12" fillId="6" borderId="49" xfId="1" applyNumberFormat="1" applyFont="1" applyFill="1" applyBorder="1" applyAlignment="1" applyProtection="1">
      <alignment wrapText="1"/>
      <protection locked="0"/>
    </xf>
    <xf numFmtId="0" fontId="15" fillId="7" borderId="215" xfId="8" applyFont="1" applyFill="1" applyBorder="1" applyAlignment="1" applyProtection="1">
      <alignment wrapText="1"/>
      <protection locked="0"/>
    </xf>
    <xf numFmtId="0" fontId="8" fillId="7" borderId="215" xfId="0" applyFont="1" applyFill="1" applyBorder="1" applyProtection="1">
      <protection locked="0"/>
    </xf>
    <xf numFmtId="1" fontId="8" fillId="7" borderId="215" xfId="0" applyNumberFormat="1" applyFont="1" applyFill="1" applyBorder="1" applyProtection="1">
      <protection locked="0"/>
    </xf>
    <xf numFmtId="164" fontId="8" fillId="7" borderId="215" xfId="128" applyFont="1" applyFill="1" applyBorder="1" applyProtection="1">
      <protection locked="0"/>
    </xf>
    <xf numFmtId="164" fontId="17" fillId="7" borderId="10" xfId="128" applyFont="1" applyFill="1" applyBorder="1" applyProtection="1"/>
    <xf numFmtId="164" fontId="17" fillId="7" borderId="90" xfId="128" applyFont="1" applyFill="1" applyBorder="1" applyProtection="1"/>
    <xf numFmtId="164" fontId="17" fillId="7" borderId="11" xfId="128" applyFont="1" applyFill="1" applyBorder="1" applyProtection="1"/>
    <xf numFmtId="0" fontId="13" fillId="4" borderId="7" xfId="0" applyFont="1" applyFill="1" applyBorder="1" applyProtection="1">
      <protection locked="0"/>
    </xf>
    <xf numFmtId="1" fontId="13" fillId="4" borderId="7" xfId="0" applyNumberFormat="1" applyFont="1" applyFill="1" applyBorder="1" applyProtection="1">
      <protection locked="0"/>
    </xf>
    <xf numFmtId="164" fontId="13" fillId="4" borderId="7" xfId="128" applyFont="1" applyFill="1" applyBorder="1" applyProtection="1">
      <protection locked="0"/>
    </xf>
    <xf numFmtId="164" fontId="13" fillId="4" borderId="7" xfId="128" applyFont="1" applyFill="1" applyBorder="1" applyProtection="1"/>
    <xf numFmtId="164" fontId="17" fillId="4" borderId="7" xfId="128" applyFont="1" applyFill="1" applyBorder="1" applyAlignment="1" applyProtection="1">
      <alignment horizontal="center"/>
      <protection locked="0"/>
    </xf>
    <xf numFmtId="0" fontId="17" fillId="4" borderId="7" xfId="0" applyFont="1" applyFill="1" applyBorder="1" applyAlignment="1" applyProtection="1">
      <alignment horizontal="center"/>
      <protection locked="0"/>
    </xf>
    <xf numFmtId="164" fontId="13" fillId="4" borderId="137" xfId="128" applyFont="1" applyFill="1" applyBorder="1" applyProtection="1"/>
    <xf numFmtId="0" fontId="18" fillId="5" borderId="215" xfId="0" applyFont="1" applyFill="1" applyBorder="1" applyProtection="1">
      <protection locked="0"/>
    </xf>
    <xf numFmtId="0" fontId="13" fillId="5" borderId="215" xfId="0" applyFont="1" applyFill="1" applyBorder="1" applyProtection="1">
      <protection locked="0"/>
    </xf>
    <xf numFmtId="1" fontId="13" fillId="5" borderId="215" xfId="0" applyNumberFormat="1" applyFont="1" applyFill="1" applyBorder="1" applyProtection="1">
      <protection locked="0"/>
    </xf>
    <xf numFmtId="164" fontId="13" fillId="5" borderId="215" xfId="128" applyFont="1" applyFill="1" applyBorder="1" applyProtection="1">
      <protection locked="0"/>
    </xf>
    <xf numFmtId="164" fontId="17" fillId="5" borderId="215" xfId="128" applyFont="1" applyFill="1" applyBorder="1" applyAlignment="1" applyProtection="1">
      <alignment horizontal="center"/>
      <protection locked="0"/>
    </xf>
    <xf numFmtId="0" fontId="17" fillId="5" borderId="215" xfId="0" applyFont="1" applyFill="1" applyBorder="1" applyAlignment="1" applyProtection="1">
      <alignment horizontal="center"/>
      <protection locked="0"/>
    </xf>
    <xf numFmtId="0" fontId="8" fillId="7" borderId="215" xfId="0" applyFont="1" applyFill="1" applyBorder="1" applyAlignment="1" applyProtection="1">
      <alignment wrapText="1"/>
      <protection locked="0"/>
    </xf>
    <xf numFmtId="0" fontId="17" fillId="5" borderId="7" xfId="0" applyFont="1" applyFill="1" applyBorder="1" applyProtection="1">
      <protection locked="0"/>
    </xf>
    <xf numFmtId="168" fontId="31" fillId="12" borderId="0" xfId="1" applyNumberFormat="1" applyFont="1" applyFill="1" applyBorder="1" applyAlignment="1" applyProtection="1">
      <alignment horizontal="center"/>
    </xf>
    <xf numFmtId="1" fontId="8" fillId="15" borderId="41" xfId="1" applyNumberFormat="1" applyFont="1" applyFill="1" applyBorder="1" applyAlignment="1" applyProtection="1">
      <alignment horizontal="center" vertical="center" wrapText="1"/>
    </xf>
    <xf numFmtId="49" fontId="8" fillId="15" borderId="41" xfId="1" applyNumberFormat="1" applyFont="1" applyFill="1" applyBorder="1" applyAlignment="1" applyProtection="1">
      <alignment horizontal="center" vertical="center" wrapText="1"/>
    </xf>
    <xf numFmtId="1" fontId="8" fillId="5" borderId="57" xfId="1" applyNumberFormat="1" applyFont="1" applyFill="1" applyBorder="1" applyAlignment="1" applyProtection="1">
      <alignment horizontal="center" vertical="center" wrapText="1"/>
    </xf>
    <xf numFmtId="164" fontId="15" fillId="5" borderId="57" xfId="128" applyFont="1" applyFill="1" applyBorder="1" applyAlignment="1" applyProtection="1">
      <alignment wrapText="1"/>
      <protection locked="0"/>
    </xf>
    <xf numFmtId="49" fontId="8" fillId="7" borderId="54" xfId="1" applyNumberFormat="1" applyFont="1" applyFill="1" applyBorder="1" applyAlignment="1" applyProtection="1">
      <alignment horizontal="center" vertical="center" wrapText="1"/>
    </xf>
    <xf numFmtId="1" fontId="8" fillId="7" borderId="217" xfId="1" applyNumberFormat="1" applyFont="1" applyFill="1" applyBorder="1" applyAlignment="1" applyProtection="1">
      <alignment horizontal="center" vertical="center" wrapText="1"/>
    </xf>
    <xf numFmtId="0" fontId="18" fillId="15" borderId="215" xfId="0" applyFont="1" applyFill="1" applyBorder="1" applyProtection="1">
      <protection locked="0"/>
    </xf>
    <xf numFmtId="0" fontId="13" fillId="15" borderId="215" xfId="0" applyFont="1" applyFill="1" applyBorder="1" applyProtection="1">
      <protection locked="0"/>
    </xf>
    <xf numFmtId="1" fontId="13" fillId="15" borderId="215" xfId="0" applyNumberFormat="1" applyFont="1" applyFill="1" applyBorder="1" applyProtection="1">
      <protection locked="0"/>
    </xf>
    <xf numFmtId="164" fontId="13" fillId="15" borderId="215" xfId="128" applyFont="1" applyFill="1" applyBorder="1" applyProtection="1">
      <protection locked="0"/>
    </xf>
    <xf numFmtId="164" fontId="13" fillId="15" borderId="215" xfId="128" applyFont="1" applyFill="1" applyBorder="1" applyProtection="1"/>
    <xf numFmtId="164" fontId="17" fillId="15" borderId="215" xfId="128" applyFont="1" applyFill="1" applyBorder="1" applyAlignment="1" applyProtection="1">
      <alignment horizontal="center"/>
      <protection locked="0"/>
    </xf>
    <xf numFmtId="0" fontId="17" fillId="15" borderId="215" xfId="0" applyFont="1" applyFill="1" applyBorder="1" applyAlignment="1" applyProtection="1">
      <alignment horizontal="center"/>
      <protection locked="0"/>
    </xf>
    <xf numFmtId="164" fontId="8" fillId="7" borderId="219" xfId="128" applyFont="1" applyFill="1" applyBorder="1" applyAlignment="1" applyProtection="1">
      <alignment vertical="center" wrapText="1"/>
      <protection locked="0"/>
    </xf>
    <xf numFmtId="164" fontId="8" fillId="7" borderId="218" xfId="128" applyFont="1" applyFill="1" applyBorder="1" applyAlignment="1" applyProtection="1">
      <alignment vertical="center" wrapText="1"/>
      <protection locked="0"/>
    </xf>
    <xf numFmtId="1" fontId="8" fillId="5" borderId="55" xfId="1" applyNumberFormat="1" applyFont="1" applyFill="1" applyBorder="1" applyAlignment="1" applyProtection="1">
      <alignment horizontal="center" vertical="center" wrapText="1"/>
    </xf>
    <xf numFmtId="164" fontId="15" fillId="5" borderId="55" xfId="128" applyFont="1" applyFill="1" applyBorder="1" applyAlignment="1" applyProtection="1">
      <alignment wrapText="1"/>
    </xf>
    <xf numFmtId="164" fontId="15" fillId="5" borderId="220" xfId="128" applyFont="1" applyFill="1" applyBorder="1" applyAlignment="1" applyProtection="1">
      <alignment wrapText="1"/>
    </xf>
    <xf numFmtId="164" fontId="8" fillId="7" borderId="54" xfId="128" applyFont="1" applyFill="1" applyBorder="1" applyAlignment="1" applyProtection="1">
      <alignment vertical="center" wrapText="1"/>
      <protection locked="0"/>
    </xf>
    <xf numFmtId="164" fontId="8" fillId="7" borderId="221" xfId="128" applyFont="1" applyFill="1" applyBorder="1" applyAlignment="1" applyProtection="1">
      <alignment vertical="center" wrapText="1"/>
      <protection locked="0"/>
    </xf>
    <xf numFmtId="0" fontId="15" fillId="7" borderId="54" xfId="8" applyFont="1" applyFill="1" applyBorder="1" applyAlignment="1" applyProtection="1">
      <alignment horizontal="left" wrapText="1" indent="6"/>
      <protection locked="0"/>
    </xf>
    <xf numFmtId="164" fontId="8" fillId="15" borderId="56" xfId="128" applyFont="1" applyFill="1" applyBorder="1" applyAlignment="1" applyProtection="1">
      <alignment vertical="center" wrapText="1"/>
      <protection locked="0"/>
    </xf>
    <xf numFmtId="49" fontId="8" fillId="15" borderId="63" xfId="1" applyNumberFormat="1" applyFont="1" applyFill="1" applyBorder="1" applyAlignment="1" applyProtection="1">
      <alignment horizontal="right" vertical="center" wrapText="1"/>
      <protection locked="0"/>
    </xf>
    <xf numFmtId="164" fontId="8" fillId="15" borderId="55" xfId="128" applyFont="1" applyFill="1" applyBorder="1" applyAlignment="1" applyProtection="1">
      <alignment vertical="center" wrapText="1"/>
      <protection locked="0"/>
    </xf>
    <xf numFmtId="164" fontId="8" fillId="15" borderId="71" xfId="128" applyFont="1" applyFill="1" applyBorder="1" applyAlignment="1" applyProtection="1">
      <alignment vertical="center" wrapText="1"/>
      <protection locked="0"/>
    </xf>
    <xf numFmtId="49" fontId="8" fillId="15" borderId="60" xfId="1" applyNumberFormat="1" applyFont="1" applyFill="1" applyBorder="1" applyAlignment="1" applyProtection="1">
      <alignment horizontal="right" vertical="center" wrapText="1"/>
      <protection locked="0"/>
    </xf>
    <xf numFmtId="49" fontId="8" fillId="15" borderId="45" xfId="1" applyNumberFormat="1" applyFont="1" applyFill="1" applyBorder="1" applyAlignment="1" applyProtection="1">
      <alignment horizontal="right" vertical="center" wrapText="1"/>
      <protection locked="0"/>
    </xf>
    <xf numFmtId="164" fontId="8" fillId="15" borderId="105" xfId="128" applyFont="1" applyFill="1" applyBorder="1" applyAlignment="1" applyProtection="1">
      <alignment vertical="center" wrapText="1"/>
      <protection locked="0"/>
    </xf>
    <xf numFmtId="164" fontId="8" fillId="15" borderId="106" xfId="128" applyFont="1" applyFill="1" applyBorder="1" applyAlignment="1" applyProtection="1">
      <alignment vertical="center" wrapText="1"/>
      <protection locked="0"/>
    </xf>
    <xf numFmtId="49" fontId="8" fillId="15" borderId="107" xfId="1" applyNumberFormat="1" applyFont="1" applyFill="1" applyBorder="1" applyAlignment="1" applyProtection="1">
      <alignment horizontal="right" vertical="center" wrapText="1"/>
      <protection locked="0"/>
    </xf>
    <xf numFmtId="49" fontId="8" fillId="7" borderId="216" xfId="1" applyNumberFormat="1" applyFont="1" applyFill="1" applyBorder="1" applyAlignment="1" applyProtection="1">
      <alignment horizontal="right" vertical="center" wrapText="1"/>
      <protection locked="0"/>
    </xf>
    <xf numFmtId="0" fontId="10" fillId="7" borderId="111" xfId="0" applyFont="1" applyFill="1" applyBorder="1" applyProtection="1">
      <protection locked="0"/>
    </xf>
    <xf numFmtId="166" fontId="9" fillId="4" borderId="16" xfId="127" applyFont="1" applyFill="1" applyBorder="1" applyAlignment="1" applyProtection="1">
      <alignment horizontal="left" vertical="center" wrapText="1"/>
      <protection locked="0"/>
    </xf>
    <xf numFmtId="166" fontId="9" fillId="4" borderId="16" xfId="127" applyFont="1" applyFill="1" applyBorder="1" applyAlignment="1" applyProtection="1">
      <alignment horizontal="left" vertical="center" wrapText="1"/>
    </xf>
    <xf numFmtId="166" fontId="9" fillId="4" borderId="66" xfId="127" applyFont="1" applyFill="1" applyBorder="1" applyAlignment="1" applyProtection="1">
      <alignment horizontal="left" vertical="center" wrapText="1"/>
    </xf>
    <xf numFmtId="49" fontId="13" fillId="5" borderId="215" xfId="1" applyNumberFormat="1" applyFont="1" applyFill="1" applyBorder="1" applyAlignment="1" applyProtection="1">
      <alignment horizontal="center" wrapText="1"/>
    </xf>
    <xf numFmtId="49" fontId="13" fillId="4" borderId="59" xfId="1" applyNumberFormat="1" applyFont="1" applyFill="1" applyBorder="1" applyAlignment="1" applyProtection="1">
      <alignment wrapText="1"/>
      <protection locked="0"/>
    </xf>
    <xf numFmtId="166" fontId="11" fillId="3" borderId="17" xfId="127" applyFont="1" applyFill="1" applyBorder="1" applyAlignment="1" applyProtection="1">
      <alignment horizontal="left" vertical="center" wrapText="1"/>
    </xf>
    <xf numFmtId="166" fontId="9" fillId="5" borderId="215" xfId="127" applyFont="1" applyFill="1" applyBorder="1" applyAlignment="1" applyProtection="1">
      <alignment horizontal="left" vertical="center" wrapText="1"/>
      <protection locked="0"/>
    </xf>
    <xf numFmtId="166" fontId="9" fillId="5" borderId="215" xfId="127" applyFont="1" applyFill="1" applyBorder="1" applyAlignment="1" applyProtection="1">
      <alignment horizontal="left" vertical="center" wrapText="1"/>
    </xf>
    <xf numFmtId="166" fontId="9" fillId="5" borderId="224" xfId="127" applyFont="1" applyFill="1" applyBorder="1" applyAlignment="1" applyProtection="1">
      <alignment horizontal="left" vertical="center" wrapText="1"/>
    </xf>
    <xf numFmtId="49" fontId="13" fillId="5" borderId="223" xfId="1" applyNumberFormat="1" applyFont="1" applyFill="1" applyBorder="1" applyAlignment="1" applyProtection="1">
      <alignment wrapText="1"/>
      <protection locked="0"/>
    </xf>
    <xf numFmtId="0" fontId="10" fillId="7" borderId="0" xfId="0" applyFont="1" applyFill="1"/>
    <xf numFmtId="1" fontId="10" fillId="7" borderId="0" xfId="0" applyNumberFormat="1" applyFont="1" applyFill="1"/>
    <xf numFmtId="1" fontId="8" fillId="0" borderId="0" xfId="0" applyNumberFormat="1" applyFont="1"/>
    <xf numFmtId="0" fontId="10" fillId="7" borderId="0" xfId="0" applyFont="1" applyFill="1" applyAlignment="1">
      <alignment horizontal="center" vertical="center"/>
    </xf>
    <xf numFmtId="1" fontId="11" fillId="9" borderId="81" xfId="0" applyNumberFormat="1" applyFont="1" applyFill="1" applyBorder="1" applyAlignment="1">
      <alignment horizontal="center" vertical="center"/>
    </xf>
    <xf numFmtId="1" fontId="11" fillId="9" borderId="79" xfId="0" applyNumberFormat="1" applyFont="1" applyFill="1" applyBorder="1" applyAlignment="1">
      <alignment horizontal="center" vertical="center"/>
    </xf>
    <xf numFmtId="1" fontId="11" fillId="9" borderId="82" xfId="0" applyNumberFormat="1" applyFont="1" applyFill="1" applyBorder="1" applyAlignment="1">
      <alignment horizontal="center" vertical="center"/>
    </xf>
    <xf numFmtId="0" fontId="11" fillId="6" borderId="21" xfId="6" applyFont="1" applyFill="1" applyBorder="1" applyAlignment="1" applyProtection="1">
      <alignment horizontal="center" vertical="center" wrapText="1"/>
    </xf>
    <xf numFmtId="0" fontId="10" fillId="7" borderId="1" xfId="0" applyFont="1" applyFill="1" applyBorder="1"/>
    <xf numFmtId="0" fontId="8" fillId="7" borderId="4" xfId="0" applyFont="1" applyFill="1" applyBorder="1"/>
    <xf numFmtId="0" fontId="8" fillId="7" borderId="5" xfId="0" applyFont="1" applyFill="1" applyBorder="1"/>
    <xf numFmtId="49" fontId="22" fillId="3" borderId="0" xfId="0" applyNumberFormat="1" applyFont="1" applyFill="1" applyAlignment="1">
      <alignment horizontal="center" wrapText="1"/>
    </xf>
    <xf numFmtId="0" fontId="22" fillId="3" borderId="0" xfId="0" applyFont="1" applyFill="1" applyAlignment="1">
      <alignment horizontal="center" wrapText="1"/>
    </xf>
    <xf numFmtId="0" fontId="22" fillId="14" borderId="0" xfId="0" applyFont="1" applyFill="1" applyAlignment="1">
      <alignment horizontal="center"/>
    </xf>
    <xf numFmtId="49" fontId="26" fillId="14" borderId="0" xfId="0" applyNumberFormat="1" applyFont="1" applyFill="1" applyAlignment="1">
      <alignment horizontal="center" wrapText="1"/>
    </xf>
    <xf numFmtId="0" fontId="3" fillId="0" borderId="0" xfId="0" applyFont="1" applyAlignment="1">
      <alignment horizontal="center"/>
    </xf>
    <xf numFmtId="0" fontId="22" fillId="14" borderId="0" xfId="0" applyFont="1" applyFill="1" applyAlignment="1">
      <alignment horizontal="center" vertical="center"/>
    </xf>
    <xf numFmtId="0" fontId="22" fillId="3" borderId="0" xfId="0" applyFont="1" applyFill="1" applyAlignment="1">
      <alignment horizontal="center"/>
    </xf>
    <xf numFmtId="0" fontId="22" fillId="0" borderId="0" xfId="0" applyFont="1" applyAlignment="1">
      <alignment horizontal="center"/>
    </xf>
    <xf numFmtId="0" fontId="22" fillId="0" borderId="0" xfId="0" applyFont="1" applyAlignment="1">
      <alignment horizontal="center" vertical="center"/>
    </xf>
    <xf numFmtId="0" fontId="26" fillId="3" borderId="0" xfId="0" applyFont="1" applyFill="1" applyAlignment="1">
      <alignment horizontal="center"/>
    </xf>
    <xf numFmtId="0" fontId="22" fillId="17" borderId="0" xfId="0" applyFont="1" applyFill="1" applyAlignment="1">
      <alignment horizontal="center"/>
    </xf>
    <xf numFmtId="0" fontId="0" fillId="0" borderId="0" xfId="0" applyAlignment="1">
      <alignment horizontal="center"/>
    </xf>
    <xf numFmtId="0" fontId="0" fillId="0" borderId="0" xfId="0" applyAlignment="1">
      <alignment horizontal="center" vertical="center"/>
    </xf>
    <xf numFmtId="0" fontId="26" fillId="14" borderId="0" xfId="0" applyFont="1" applyFill="1" applyAlignment="1">
      <alignment horizontal="center"/>
    </xf>
    <xf numFmtId="0" fontId="0" fillId="0" borderId="83" xfId="0" applyBorder="1"/>
    <xf numFmtId="0" fontId="0" fillId="0" borderId="0" xfId="0" applyAlignment="1">
      <alignment vertical="center"/>
    </xf>
    <xf numFmtId="49" fontId="0" fillId="0" borderId="83" xfId="0" applyNumberFormat="1" applyBorder="1"/>
    <xf numFmtId="168" fontId="19" fillId="0" borderId="0" xfId="1" applyNumberFormat="1" applyFont="1" applyFill="1" applyBorder="1" applyAlignment="1" applyProtection="1">
      <alignment horizontal="left" vertical="center"/>
    </xf>
    <xf numFmtId="166" fontId="11" fillId="3" borderId="42" xfId="127" applyFont="1" applyFill="1" applyBorder="1" applyAlignment="1" applyProtection="1">
      <alignment horizontal="left" vertical="center" wrapText="1"/>
      <protection locked="0"/>
    </xf>
    <xf numFmtId="166" fontId="12" fillId="3" borderId="42" xfId="127" applyFont="1" applyFill="1" applyBorder="1" applyAlignment="1" applyProtection="1">
      <alignment horizontal="left" vertical="center" wrapText="1"/>
      <protection locked="0"/>
    </xf>
    <xf numFmtId="49" fontId="11" fillId="6" borderId="38" xfId="1" applyNumberFormat="1" applyFont="1" applyFill="1" applyBorder="1" applyAlignment="1" applyProtection="1">
      <alignment horizontal="center" wrapText="1"/>
    </xf>
    <xf numFmtId="0" fontId="11" fillId="6" borderId="38" xfId="6" applyFont="1" applyFill="1" applyBorder="1" applyAlignment="1" applyProtection="1">
      <alignment vertical="center" wrapText="1"/>
    </xf>
    <xf numFmtId="166" fontId="11" fillId="6" borderId="38" xfId="127" applyFont="1" applyFill="1" applyBorder="1" applyAlignment="1" applyProtection="1">
      <alignment horizontal="left" vertical="center" wrapText="1"/>
    </xf>
    <xf numFmtId="49" fontId="12" fillId="6" borderId="84" xfId="1" applyNumberFormat="1" applyFont="1" applyFill="1" applyBorder="1" applyAlignment="1" applyProtection="1">
      <alignment wrapText="1"/>
      <protection locked="0"/>
    </xf>
    <xf numFmtId="49" fontId="12" fillId="3" borderId="96" xfId="1" applyNumberFormat="1" applyFont="1" applyFill="1" applyBorder="1" applyAlignment="1" applyProtection="1">
      <alignment wrapText="1"/>
      <protection locked="0"/>
    </xf>
    <xf numFmtId="0" fontId="17" fillId="7" borderId="130" xfId="0" applyFont="1" applyFill="1" applyBorder="1" applyProtection="1">
      <protection locked="0"/>
    </xf>
    <xf numFmtId="166" fontId="11" fillId="3" borderId="22" xfId="127" applyFont="1" applyFill="1" applyBorder="1" applyAlignment="1" applyProtection="1">
      <alignment horizontal="left" vertical="center" wrapText="1"/>
      <protection locked="0"/>
    </xf>
    <xf numFmtId="49" fontId="12" fillId="3" borderId="47" xfId="1" applyNumberFormat="1" applyFont="1" applyFill="1" applyBorder="1" applyAlignment="1" applyProtection="1">
      <alignment wrapText="1"/>
    </xf>
    <xf numFmtId="0" fontId="11" fillId="6" borderId="15" xfId="4" applyFont="1" applyFill="1" applyBorder="1" applyAlignment="1">
      <alignment vertical="center" wrapText="1"/>
    </xf>
    <xf numFmtId="1" fontId="8" fillId="15" borderId="93" xfId="1" applyNumberFormat="1" applyFont="1" applyFill="1" applyBorder="1" applyAlignment="1" applyProtection="1">
      <alignment horizontal="center" vertical="center" wrapText="1"/>
    </xf>
    <xf numFmtId="164" fontId="8" fillId="15" borderId="225" xfId="128" applyFont="1" applyFill="1" applyBorder="1" applyAlignment="1" applyProtection="1">
      <alignment vertical="center" wrapText="1"/>
      <protection locked="0"/>
    </xf>
    <xf numFmtId="0" fontId="15" fillId="15" borderId="215" xfId="8" applyFont="1" applyFill="1" applyBorder="1" applyAlignment="1" applyProtection="1">
      <alignment horizontal="left" wrapText="1" indent="6"/>
      <protection locked="0"/>
    </xf>
    <xf numFmtId="49" fontId="19" fillId="0" borderId="0" xfId="1" applyNumberFormat="1" applyFont="1" applyFill="1" applyBorder="1" applyAlignment="1" applyProtection="1"/>
    <xf numFmtId="2" fontId="19" fillId="0" borderId="0" xfId="1" quotePrefix="1" applyNumberFormat="1" applyFont="1" applyFill="1" applyBorder="1" applyAlignment="1" applyProtection="1">
      <alignment horizontal="center" vertical="center"/>
    </xf>
    <xf numFmtId="168" fontId="19" fillId="0" borderId="0" xfId="1" quotePrefix="1" applyNumberFormat="1" applyFont="1" applyFill="1" applyBorder="1" applyAlignment="1" applyProtection="1"/>
    <xf numFmtId="0" fontId="7" fillId="0" borderId="0" xfId="0" quotePrefix="1" applyFont="1" applyAlignment="1">
      <alignment horizontal="center"/>
    </xf>
    <xf numFmtId="1" fontId="8" fillId="5" borderId="41" xfId="1" quotePrefix="1" applyNumberFormat="1" applyFont="1" applyFill="1" applyBorder="1" applyAlignment="1" applyProtection="1">
      <alignment horizontal="center" vertical="center" wrapText="1"/>
    </xf>
    <xf numFmtId="166" fontId="8" fillId="4" borderId="0" xfId="127" applyFont="1" applyFill="1" applyBorder="1" applyAlignment="1" applyProtection="1">
      <alignment horizontal="left" vertical="center" wrapText="1"/>
      <protection locked="0"/>
    </xf>
    <xf numFmtId="1" fontId="10" fillId="0" borderId="6" xfId="0" applyNumberFormat="1" applyFont="1" applyBorder="1" applyAlignment="1" applyProtection="1">
      <alignment horizontal="center" vertical="center"/>
      <protection locked="0"/>
    </xf>
    <xf numFmtId="0" fontId="8" fillId="7" borderId="1" xfId="0" applyFont="1" applyFill="1" applyBorder="1" applyAlignment="1" applyProtection="1">
      <alignment horizontal="center"/>
      <protection locked="0"/>
    </xf>
    <xf numFmtId="0" fontId="11" fillId="3" borderId="134" xfId="4" applyFont="1" applyFill="1" applyBorder="1" applyAlignment="1" applyProtection="1">
      <alignment vertical="center" wrapText="1"/>
      <protection locked="0"/>
    </xf>
    <xf numFmtId="0" fontId="16" fillId="11" borderId="131" xfId="0" applyFont="1" applyFill="1" applyBorder="1" applyProtection="1">
      <protection locked="0"/>
    </xf>
    <xf numFmtId="0" fontId="17" fillId="4" borderId="131" xfId="0" applyFont="1" applyFill="1" applyBorder="1" applyProtection="1">
      <protection locked="0"/>
    </xf>
    <xf numFmtId="0" fontId="17" fillId="11" borderId="130" xfId="0" applyFont="1" applyFill="1" applyBorder="1" applyProtection="1">
      <protection locked="0"/>
    </xf>
    <xf numFmtId="0" fontId="18" fillId="5" borderId="135" xfId="0" applyFont="1" applyFill="1" applyBorder="1" applyProtection="1">
      <protection locked="0"/>
    </xf>
    <xf numFmtId="0" fontId="17" fillId="11" borderId="132" xfId="0" applyFont="1" applyFill="1" applyBorder="1" applyProtection="1">
      <protection locked="0"/>
    </xf>
    <xf numFmtId="0" fontId="8" fillId="11" borderId="215" xfId="0" applyFont="1" applyFill="1" applyBorder="1" applyAlignment="1" applyProtection="1">
      <alignment wrapText="1"/>
      <protection locked="0"/>
    </xf>
    <xf numFmtId="0" fontId="17" fillId="11" borderId="139" xfId="0" applyFont="1" applyFill="1" applyBorder="1" applyProtection="1">
      <protection locked="0"/>
    </xf>
    <xf numFmtId="0" fontId="17" fillId="7" borderId="3" xfId="0" applyFont="1" applyFill="1" applyBorder="1" applyProtection="1">
      <protection locked="0"/>
    </xf>
    <xf numFmtId="1" fontId="17" fillId="7" borderId="3" xfId="0" applyNumberFormat="1" applyFont="1" applyFill="1" applyBorder="1" applyAlignment="1" applyProtection="1">
      <alignment horizontal="right"/>
      <protection locked="0"/>
    </xf>
    <xf numFmtId="164" fontId="17" fillId="7" borderId="3" xfId="128" applyFont="1" applyFill="1" applyBorder="1" applyProtection="1">
      <protection locked="0"/>
    </xf>
    <xf numFmtId="1" fontId="17" fillId="7" borderId="3" xfId="0" applyNumberFormat="1" applyFont="1" applyFill="1" applyBorder="1" applyProtection="1">
      <protection locked="0"/>
    </xf>
    <xf numFmtId="0" fontId="18" fillId="5" borderId="131" xfId="0" applyFont="1" applyFill="1" applyBorder="1" applyProtection="1">
      <protection locked="0"/>
    </xf>
    <xf numFmtId="0" fontId="17" fillId="11" borderId="131" xfId="0" applyFont="1" applyFill="1" applyBorder="1" applyProtection="1">
      <protection locked="0"/>
    </xf>
    <xf numFmtId="0" fontId="8" fillId="11" borderId="120" xfId="0" applyFont="1" applyFill="1" applyBorder="1" applyAlignment="1" applyProtection="1">
      <alignment wrapText="1"/>
      <protection locked="0"/>
    </xf>
    <xf numFmtId="0" fontId="17" fillId="7" borderId="138" xfId="0" applyFont="1" applyFill="1" applyBorder="1" applyProtection="1">
      <protection locked="0"/>
    </xf>
    <xf numFmtId="0" fontId="17" fillId="11" borderId="138" xfId="0" applyFont="1" applyFill="1" applyBorder="1" applyProtection="1">
      <protection locked="0"/>
    </xf>
    <xf numFmtId="0" fontId="17" fillId="7" borderId="123" xfId="0" applyFont="1" applyFill="1" applyBorder="1" applyProtection="1">
      <protection locked="0"/>
    </xf>
    <xf numFmtId="1" fontId="17" fillId="7" borderId="123" xfId="0" applyNumberFormat="1" applyFont="1" applyFill="1" applyBorder="1" applyAlignment="1" applyProtection="1">
      <alignment horizontal="right"/>
      <protection locked="0"/>
    </xf>
    <xf numFmtId="164" fontId="17" fillId="7" borderId="123" xfId="128" applyFont="1" applyFill="1" applyBorder="1" applyProtection="1">
      <protection locked="0"/>
    </xf>
    <xf numFmtId="1" fontId="17" fillId="7" borderId="123" xfId="0" applyNumberFormat="1" applyFont="1" applyFill="1" applyBorder="1" applyProtection="1">
      <protection locked="0"/>
    </xf>
    <xf numFmtId="0" fontId="18" fillId="5" borderId="132" xfId="0" applyFont="1" applyFill="1" applyBorder="1" applyProtection="1">
      <protection locked="0"/>
    </xf>
    <xf numFmtId="0" fontId="17" fillId="7" borderId="132" xfId="0" applyFont="1" applyFill="1" applyBorder="1" applyProtection="1">
      <protection locked="0"/>
    </xf>
    <xf numFmtId="0" fontId="17" fillId="7" borderId="10" xfId="0" applyFont="1" applyFill="1" applyBorder="1" applyProtection="1">
      <protection locked="0"/>
    </xf>
    <xf numFmtId="1" fontId="17" fillId="7" borderId="10" xfId="0" applyNumberFormat="1" applyFont="1" applyFill="1" applyBorder="1" applyAlignment="1" applyProtection="1">
      <alignment horizontal="right"/>
      <protection locked="0"/>
    </xf>
    <xf numFmtId="164" fontId="17" fillId="7" borderId="10" xfId="128" applyFont="1" applyFill="1" applyBorder="1" applyProtection="1">
      <protection locked="0"/>
    </xf>
    <xf numFmtId="1" fontId="17" fillId="7" borderId="10" xfId="0" applyNumberFormat="1" applyFont="1" applyFill="1" applyBorder="1" applyProtection="1">
      <protection locked="0"/>
    </xf>
    <xf numFmtId="0" fontId="17" fillId="4" borderId="146" xfId="0" applyFont="1" applyFill="1" applyBorder="1" applyProtection="1">
      <protection locked="0"/>
    </xf>
    <xf numFmtId="0" fontId="17" fillId="11" borderId="215" xfId="0" applyFont="1" applyFill="1" applyBorder="1" applyProtection="1">
      <protection locked="0"/>
    </xf>
    <xf numFmtId="164" fontId="18" fillId="5" borderId="215" xfId="128" applyFont="1" applyFill="1" applyBorder="1" applyAlignment="1" applyProtection="1">
      <alignment horizontal="center"/>
      <protection locked="0"/>
    </xf>
    <xf numFmtId="0" fontId="17" fillId="7" borderId="139" xfId="0" applyFont="1" applyFill="1" applyBorder="1" applyProtection="1">
      <protection locked="0"/>
    </xf>
    <xf numFmtId="0" fontId="17" fillId="4" borderId="133" xfId="0" applyFont="1" applyFill="1" applyBorder="1" applyProtection="1">
      <protection locked="0"/>
    </xf>
    <xf numFmtId="1" fontId="17" fillId="7" borderId="116" xfId="0" applyNumberFormat="1" applyFont="1" applyFill="1" applyBorder="1" applyAlignment="1" applyProtection="1">
      <alignment horizontal="right"/>
      <protection locked="0"/>
    </xf>
    <xf numFmtId="164" fontId="17" fillId="7" borderId="130" xfId="128" applyFont="1" applyFill="1" applyBorder="1" applyProtection="1">
      <protection locked="0"/>
    </xf>
    <xf numFmtId="0" fontId="17" fillId="7" borderId="116" xfId="0" applyFont="1" applyFill="1" applyBorder="1" applyProtection="1">
      <protection locked="0"/>
    </xf>
    <xf numFmtId="1" fontId="17" fillId="7" borderId="130" xfId="0" applyNumberFormat="1" applyFont="1" applyFill="1" applyBorder="1" applyProtection="1">
      <protection locked="0"/>
    </xf>
    <xf numFmtId="0" fontId="17" fillId="11" borderId="120" xfId="0" applyFont="1" applyFill="1" applyBorder="1" applyProtection="1">
      <protection locked="0"/>
    </xf>
    <xf numFmtId="0" fontId="17" fillId="7" borderId="215" xfId="0" applyFont="1" applyFill="1" applyBorder="1" applyProtection="1">
      <protection locked="0"/>
    </xf>
    <xf numFmtId="1" fontId="17" fillId="7" borderId="215" xfId="0" applyNumberFormat="1" applyFont="1" applyFill="1" applyBorder="1" applyAlignment="1" applyProtection="1">
      <alignment horizontal="right"/>
      <protection locked="0"/>
    </xf>
    <xf numFmtId="164" fontId="17" fillId="7" borderId="215" xfId="128" applyFont="1" applyFill="1" applyBorder="1" applyProtection="1">
      <protection locked="0"/>
    </xf>
    <xf numFmtId="1" fontId="17" fillId="7" borderId="215" xfId="0" applyNumberFormat="1" applyFont="1" applyFill="1" applyBorder="1" applyProtection="1">
      <protection locked="0"/>
    </xf>
    <xf numFmtId="0" fontId="17" fillId="4" borderId="222" xfId="0" applyFont="1" applyFill="1" applyBorder="1" applyProtection="1">
      <protection locked="0"/>
    </xf>
    <xf numFmtId="0" fontId="17" fillId="4" borderId="130" xfId="0" applyFont="1" applyFill="1" applyBorder="1" applyProtection="1">
      <protection locked="0"/>
    </xf>
    <xf numFmtId="164" fontId="17" fillId="7" borderId="116" xfId="128" applyFont="1" applyFill="1" applyBorder="1" applyProtection="1">
      <protection locked="0"/>
    </xf>
    <xf numFmtId="1" fontId="17" fillId="7" borderId="116" xfId="0" applyNumberFormat="1" applyFont="1" applyFill="1" applyBorder="1" applyProtection="1">
      <protection locked="0"/>
    </xf>
    <xf numFmtId="0" fontId="17" fillId="16" borderId="135" xfId="0" applyFont="1" applyFill="1" applyBorder="1" applyProtection="1">
      <protection locked="0"/>
    </xf>
    <xf numFmtId="0" fontId="17" fillId="16" borderId="215" xfId="0" applyFont="1" applyFill="1" applyBorder="1" applyProtection="1">
      <protection locked="0"/>
    </xf>
    <xf numFmtId="0" fontId="17" fillId="16" borderId="130" xfId="0" applyFont="1" applyFill="1" applyBorder="1" applyProtection="1">
      <protection locked="0"/>
    </xf>
    <xf numFmtId="168" fontId="36" fillId="0" borderId="0" xfId="1" quotePrefix="1" applyNumberFormat="1" applyFont="1" applyFill="1" applyBorder="1" applyAlignment="1" applyProtection="1"/>
    <xf numFmtId="168" fontId="43" fillId="0" borderId="0" xfId="0" applyNumberFormat="1" applyFont="1"/>
    <xf numFmtId="164" fontId="8" fillId="7" borderId="56" xfId="128" applyFont="1" applyFill="1" applyBorder="1" applyAlignment="1" applyProtection="1">
      <alignment vertical="center" wrapText="1"/>
      <protection locked="0"/>
    </xf>
    <xf numFmtId="49" fontId="8" fillId="7" borderId="56" xfId="1" applyNumberFormat="1" applyFont="1" applyFill="1" applyBorder="1" applyAlignment="1" applyProtection="1">
      <alignment horizontal="right" vertical="center" wrapText="1"/>
      <protection locked="0"/>
    </xf>
    <xf numFmtId="0" fontId="15" fillId="5" borderId="57" xfId="8" applyFont="1" applyFill="1" applyBorder="1" applyAlignment="1">
      <alignment horizontal="left" wrapText="1" indent="6"/>
    </xf>
    <xf numFmtId="0" fontId="15" fillId="7" borderId="54" xfId="8" applyFont="1" applyFill="1" applyBorder="1" applyAlignment="1">
      <alignment horizontal="left" wrapText="1" indent="6"/>
    </xf>
    <xf numFmtId="168" fontId="36" fillId="0" borderId="0" xfId="1" applyNumberFormat="1" applyFont="1" applyFill="1" applyBorder="1" applyAlignment="1" applyProtection="1"/>
    <xf numFmtId="1" fontId="36" fillId="0" borderId="0" xfId="1" applyNumberFormat="1" applyFont="1" applyFill="1" applyBorder="1" applyAlignment="1" applyProtection="1">
      <alignment horizontal="center" vertical="center"/>
    </xf>
    <xf numFmtId="49" fontId="43" fillId="0" borderId="0" xfId="0" applyNumberFormat="1" applyFont="1" applyAlignment="1">
      <alignment horizontal="center"/>
    </xf>
    <xf numFmtId="165" fontId="11" fillId="6" borderId="19" xfId="127" applyNumberFormat="1" applyFont="1" applyFill="1" applyBorder="1" applyAlignment="1" applyProtection="1">
      <alignment horizontal="left" vertical="center" wrapText="1"/>
    </xf>
    <xf numFmtId="166" fontId="11" fillId="3" borderId="17" xfId="127" applyFont="1" applyFill="1" applyBorder="1" applyAlignment="1" applyProtection="1">
      <alignment horizontal="left" vertical="center" wrapText="1"/>
      <protection locked="0"/>
    </xf>
    <xf numFmtId="0" fontId="10" fillId="7" borderId="1" xfId="0" applyFont="1" applyFill="1" applyBorder="1" applyAlignment="1">
      <alignment wrapText="1"/>
    </xf>
    <xf numFmtId="164" fontId="8" fillId="7" borderId="215" xfId="128" applyFont="1" applyFill="1" applyBorder="1" applyProtection="1"/>
    <xf numFmtId="164" fontId="13" fillId="5" borderId="215" xfId="128" applyFont="1" applyFill="1" applyBorder="1" applyProtection="1"/>
    <xf numFmtId="164" fontId="17" fillId="7" borderId="215" xfId="128" applyFont="1" applyFill="1" applyBorder="1" applyProtection="1"/>
    <xf numFmtId="1" fontId="13" fillId="5" borderId="12" xfId="0" applyNumberFormat="1" applyFont="1" applyFill="1" applyBorder="1"/>
    <xf numFmtId="164" fontId="17" fillId="5" borderId="12" xfId="128" applyFont="1" applyFill="1" applyBorder="1" applyAlignment="1" applyProtection="1">
      <alignment horizontal="center"/>
    </xf>
    <xf numFmtId="0" fontId="17" fillId="5" borderId="12" xfId="0" applyFont="1" applyFill="1" applyBorder="1" applyAlignment="1">
      <alignment horizontal="center"/>
    </xf>
    <xf numFmtId="49" fontId="8" fillId="0" borderId="0" xfId="0" applyNumberFormat="1" applyFont="1" applyAlignment="1">
      <alignment horizontal="center" vertical="center"/>
    </xf>
    <xf numFmtId="0" fontId="8" fillId="7" borderId="0" xfId="0" applyFont="1" applyFill="1" applyAlignment="1">
      <alignment wrapText="1"/>
    </xf>
    <xf numFmtId="0" fontId="10" fillId="7" borderId="0" xfId="0" applyFont="1" applyFill="1" applyAlignment="1">
      <alignment wrapText="1"/>
    </xf>
    <xf numFmtId="49" fontId="9" fillId="4" borderId="0" xfId="4" applyNumberFormat="1" applyFont="1" applyFill="1" applyAlignment="1">
      <alignment horizontal="center" wrapText="1"/>
    </xf>
    <xf numFmtId="0" fontId="10" fillId="7" borderId="1" xfId="0" applyFont="1" applyFill="1" applyBorder="1" applyAlignment="1" applyProtection="1">
      <alignment horizontal="center" vertical="center"/>
      <protection locked="0"/>
    </xf>
    <xf numFmtId="3" fontId="8" fillId="7" borderId="0" xfId="0" applyNumberFormat="1" applyFont="1" applyFill="1"/>
    <xf numFmtId="3" fontId="8" fillId="0" borderId="0" xfId="0" applyNumberFormat="1" applyFont="1"/>
    <xf numFmtId="172" fontId="8" fillId="0" borderId="0" xfId="0" applyNumberFormat="1" applyFont="1" applyAlignment="1">
      <alignment horizontal="left"/>
    </xf>
    <xf numFmtId="172" fontId="8" fillId="0" borderId="0" xfId="0" applyNumberFormat="1" applyFont="1" applyAlignment="1">
      <alignment horizontal="right"/>
    </xf>
    <xf numFmtId="172" fontId="13" fillId="0" borderId="0" xfId="0" applyNumberFormat="1" applyFont="1" applyAlignment="1">
      <alignment horizontal="left"/>
    </xf>
    <xf numFmtId="172" fontId="50" fillId="0" borderId="0" xfId="0" applyNumberFormat="1" applyFont="1" applyAlignment="1">
      <alignment horizontal="left"/>
    </xf>
    <xf numFmtId="3" fontId="13" fillId="0" borderId="0" xfId="0" applyNumberFormat="1" applyFont="1"/>
    <xf numFmtId="3" fontId="50" fillId="0" borderId="0" xfId="0" applyNumberFormat="1" applyFont="1"/>
    <xf numFmtId="3" fontId="51" fillId="0" borderId="0" xfId="0" applyNumberFormat="1" applyFont="1"/>
    <xf numFmtId="0" fontId="51" fillId="0" borderId="0" xfId="0" applyFont="1"/>
    <xf numFmtId="173" fontId="52" fillId="0" borderId="0" xfId="0" applyNumberFormat="1" applyFont="1" applyAlignment="1">
      <alignment horizontal="right" vertical="center"/>
    </xf>
    <xf numFmtId="173" fontId="53" fillId="0" borderId="0" xfId="0" applyNumberFormat="1" applyFont="1" applyAlignment="1">
      <alignment horizontal="right" vertical="center"/>
    </xf>
    <xf numFmtId="172" fontId="13" fillId="0" borderId="0" xfId="132" applyNumberFormat="1" applyFont="1" applyAlignment="1" applyProtection="1">
      <alignment vertical="center" wrapText="1"/>
      <protection locked="0"/>
    </xf>
    <xf numFmtId="172" fontId="54" fillId="0" borderId="0" xfId="0" applyNumberFormat="1" applyFont="1" applyAlignment="1">
      <alignment horizontal="center"/>
    </xf>
    <xf numFmtId="3" fontId="10" fillId="0" borderId="0" xfId="0" applyNumberFormat="1" applyFont="1"/>
    <xf numFmtId="3" fontId="13" fillId="0" borderId="0" xfId="132" applyNumberFormat="1" applyFont="1" applyAlignment="1" applyProtection="1">
      <alignment horizontal="right" vertical="center" wrapText="1"/>
      <protection locked="0"/>
    </xf>
    <xf numFmtId="172" fontId="8" fillId="0" borderId="0" xfId="0" applyNumberFormat="1" applyFont="1" applyAlignment="1">
      <alignment horizontal="left" wrapText="1"/>
    </xf>
    <xf numFmtId="164" fontId="13" fillId="0" borderId="0" xfId="132" applyNumberFormat="1" applyFont="1" applyAlignment="1" applyProtection="1">
      <alignment vertical="center"/>
      <protection locked="0"/>
    </xf>
    <xf numFmtId="172" fontId="8" fillId="0" borderId="0" xfId="0" applyNumberFormat="1" applyFont="1" applyAlignment="1">
      <alignment horizontal="right" wrapText="1"/>
    </xf>
    <xf numFmtId="3" fontId="9" fillId="0" borderId="0" xfId="132" applyNumberFormat="1" applyFont="1" applyAlignment="1" applyProtection="1">
      <alignment horizontal="right" vertical="center" wrapText="1"/>
      <protection locked="0"/>
    </xf>
    <xf numFmtId="0" fontId="55" fillId="0" borderId="0" xfId="0" applyFont="1" applyAlignment="1">
      <alignment horizontal="right" vertical="center"/>
    </xf>
    <xf numFmtId="3" fontId="56" fillId="0" borderId="0" xfId="0" applyNumberFormat="1" applyFont="1"/>
    <xf numFmtId="3" fontId="10" fillId="0" borderId="226" xfId="0" applyNumberFormat="1" applyFont="1" applyBorder="1"/>
    <xf numFmtId="3" fontId="57" fillId="0" borderId="0" xfId="0" applyNumberFormat="1" applyFont="1"/>
    <xf numFmtId="172" fontId="0" fillId="0" borderId="0" xfId="0" applyNumberFormat="1" applyAlignment="1">
      <alignment wrapText="1"/>
    </xf>
    <xf numFmtId="172" fontId="8" fillId="0" borderId="0" xfId="0" applyNumberFormat="1" applyFont="1" applyAlignment="1">
      <alignment horizontal="center" wrapText="1"/>
    </xf>
    <xf numFmtId="0" fontId="10" fillId="0" borderId="0" xfId="0" applyFont="1"/>
    <xf numFmtId="3" fontId="13" fillId="0" borderId="0" xfId="132" applyNumberFormat="1" applyFont="1" applyProtection="1">
      <protection locked="0"/>
    </xf>
    <xf numFmtId="3" fontId="58" fillId="0" borderId="0" xfId="0" applyNumberFormat="1" applyFont="1" applyAlignment="1">
      <alignment vertical="center"/>
    </xf>
    <xf numFmtId="3" fontId="58" fillId="0" borderId="0" xfId="0" applyNumberFormat="1" applyFont="1"/>
    <xf numFmtId="3" fontId="13" fillId="0" borderId="0" xfId="132" applyNumberFormat="1" applyFont="1" applyAlignment="1" applyProtection="1">
      <alignment horizontal="right" wrapText="1"/>
      <protection locked="0"/>
    </xf>
    <xf numFmtId="3" fontId="13" fillId="0" borderId="6" xfId="132" applyNumberFormat="1" applyFont="1" applyBorder="1" applyAlignment="1" applyProtection="1">
      <alignment horizontal="right" vertical="center" wrapText="1"/>
      <protection locked="0"/>
    </xf>
    <xf numFmtId="3" fontId="13" fillId="0" borderId="1" xfId="132" applyNumberFormat="1" applyFont="1" applyBorder="1" applyAlignment="1" applyProtection="1">
      <alignment horizontal="right" vertical="center" wrapText="1"/>
      <protection locked="0"/>
    </xf>
    <xf numFmtId="3" fontId="13" fillId="0" borderId="14" xfId="132" applyNumberFormat="1" applyFont="1" applyBorder="1" applyAlignment="1" applyProtection="1">
      <alignment horizontal="right" vertical="center" wrapText="1"/>
      <protection locked="0"/>
    </xf>
    <xf numFmtId="3" fontId="13" fillId="0" borderId="33" xfId="132" applyNumberFormat="1" applyFont="1" applyBorder="1" applyAlignment="1" applyProtection="1">
      <alignment horizontal="right" vertical="center" wrapText="1"/>
      <protection locked="0"/>
    </xf>
    <xf numFmtId="0" fontId="13" fillId="0" borderId="14" xfId="132" applyFont="1" applyBorder="1" applyAlignment="1" applyProtection="1">
      <alignment vertical="center"/>
      <protection locked="0"/>
    </xf>
    <xf numFmtId="0" fontId="13" fillId="0" borderId="33" xfId="132" applyFont="1" applyBorder="1" applyAlignment="1" applyProtection="1">
      <alignment vertical="center"/>
      <protection locked="0"/>
    </xf>
    <xf numFmtId="0" fontId="13" fillId="0" borderId="6" xfId="132" applyFont="1" applyBorder="1" applyAlignment="1" applyProtection="1">
      <alignment vertical="center"/>
      <protection locked="0"/>
    </xf>
    <xf numFmtId="3" fontId="9" fillId="0" borderId="0" xfId="0" applyNumberFormat="1" applyFont="1"/>
    <xf numFmtId="3" fontId="13" fillId="0" borderId="140" xfId="132" applyNumberFormat="1" applyFont="1" applyBorder="1" applyAlignment="1" applyProtection="1">
      <alignment horizontal="right" vertical="center" wrapText="1"/>
      <protection locked="0"/>
    </xf>
    <xf numFmtId="3" fontId="13" fillId="0" borderId="75" xfId="132" applyNumberFormat="1" applyFont="1" applyBorder="1" applyAlignment="1" applyProtection="1">
      <alignment horizontal="right" vertical="center" wrapText="1"/>
      <protection locked="0"/>
    </xf>
    <xf numFmtId="3" fontId="13" fillId="0" borderId="4" xfId="132" applyNumberFormat="1" applyFont="1" applyBorder="1" applyAlignment="1" applyProtection="1">
      <alignment horizontal="right" vertical="center" wrapText="1"/>
      <protection locked="0"/>
    </xf>
    <xf numFmtId="3" fontId="13" fillId="0" borderId="75" xfId="132" applyNumberFormat="1" applyFont="1" applyBorder="1" applyAlignment="1" applyProtection="1">
      <alignment horizontal="center" vertical="center" wrapText="1"/>
      <protection locked="0"/>
    </xf>
    <xf numFmtId="0" fontId="13" fillId="0" borderId="140" xfId="132" applyFont="1" applyBorder="1" applyAlignment="1" applyProtection="1">
      <alignment vertical="center"/>
      <protection locked="0"/>
    </xf>
    <xf numFmtId="0" fontId="13" fillId="0" borderId="75" xfId="132" applyFont="1" applyBorder="1" applyAlignment="1" applyProtection="1">
      <alignment vertical="center"/>
      <protection locked="0"/>
    </xf>
    <xf numFmtId="0" fontId="13" fillId="0" borderId="4" xfId="132" applyFont="1" applyBorder="1" applyAlignment="1" applyProtection="1">
      <alignment vertical="center"/>
      <protection locked="0"/>
    </xf>
    <xf numFmtId="0" fontId="8" fillId="0" borderId="0" xfId="0" applyFont="1" applyAlignment="1">
      <alignment horizontal="right"/>
    </xf>
    <xf numFmtId="3" fontId="9" fillId="0" borderId="6" xfId="128" applyNumberFormat="1" applyFont="1" applyBorder="1" applyAlignment="1" applyProtection="1">
      <alignment horizontal="right" vertical="center" wrapText="1"/>
      <protection locked="0"/>
    </xf>
    <xf numFmtId="3" fontId="9" fillId="0" borderId="1" xfId="128" applyNumberFormat="1" applyFont="1" applyBorder="1" applyAlignment="1" applyProtection="1">
      <alignment horizontal="right" vertical="center" wrapText="1"/>
      <protection locked="0"/>
    </xf>
    <xf numFmtId="3" fontId="9" fillId="0" borderId="140" xfId="132" applyNumberFormat="1" applyFont="1" applyBorder="1" applyAlignment="1" applyProtection="1">
      <alignment horizontal="right" vertical="center" wrapText="1"/>
      <protection locked="0"/>
    </xf>
    <xf numFmtId="3" fontId="9" fillId="0" borderId="75" xfId="132" applyNumberFormat="1" applyFont="1" applyBorder="1" applyAlignment="1" applyProtection="1">
      <alignment horizontal="right" vertical="center" wrapText="1"/>
      <protection locked="0"/>
    </xf>
    <xf numFmtId="3" fontId="9" fillId="0" borderId="4" xfId="132" applyNumberFormat="1" applyFont="1" applyBorder="1" applyAlignment="1" applyProtection="1">
      <alignment horizontal="right" vertical="center" wrapText="1"/>
      <protection locked="0"/>
    </xf>
    <xf numFmtId="0" fontId="9" fillId="0" borderId="140" xfId="132" applyFont="1" applyBorder="1" applyAlignment="1" applyProtection="1">
      <alignment vertical="center"/>
      <protection locked="0"/>
    </xf>
    <xf numFmtId="0" fontId="9" fillId="0" borderId="75" xfId="132" applyFont="1" applyBorder="1" applyAlignment="1" applyProtection="1">
      <alignment vertical="center"/>
      <protection locked="0"/>
    </xf>
    <xf numFmtId="0" fontId="9" fillId="0" borderId="4" xfId="132" applyFont="1" applyBorder="1" applyAlignment="1" applyProtection="1">
      <alignment vertical="center"/>
      <protection locked="0"/>
    </xf>
    <xf numFmtId="172" fontId="9" fillId="0" borderId="0" xfId="132" applyNumberFormat="1" applyFont="1" applyAlignment="1" applyProtection="1">
      <alignment horizontal="right"/>
      <protection locked="0"/>
    </xf>
    <xf numFmtId="0" fontId="9" fillId="0" borderId="0" xfId="132" applyFont="1" applyAlignment="1" applyProtection="1">
      <alignment horizontal="right"/>
      <protection locked="0"/>
    </xf>
    <xf numFmtId="3" fontId="9" fillId="0" borderId="6" xfId="128" applyNumberFormat="1" applyFont="1" applyFill="1" applyBorder="1" applyAlignment="1" applyProtection="1">
      <alignment horizontal="right" vertical="center" wrapText="1"/>
      <protection locked="0"/>
    </xf>
    <xf numFmtId="3" fontId="9" fillId="0" borderId="1" xfId="128" applyNumberFormat="1" applyFont="1" applyFill="1" applyBorder="1" applyAlignment="1" applyProtection="1">
      <alignment horizontal="right" vertical="center" wrapText="1"/>
      <protection locked="0"/>
    </xf>
    <xf numFmtId="3" fontId="10" fillId="0" borderId="0" xfId="0" applyNumberFormat="1" applyFont="1" applyAlignment="1">
      <alignment vertical="center"/>
    </xf>
    <xf numFmtId="3" fontId="13" fillId="0" borderId="6" xfId="128" applyNumberFormat="1" applyFont="1" applyFill="1" applyBorder="1" applyAlignment="1" applyProtection="1">
      <alignment horizontal="right" vertical="center" wrapText="1"/>
      <protection locked="0"/>
    </xf>
    <xf numFmtId="3" fontId="13" fillId="0" borderId="1" xfId="128" applyNumberFormat="1" applyFont="1" applyFill="1" applyBorder="1" applyAlignment="1" applyProtection="1">
      <alignment horizontal="right" vertical="center" wrapText="1"/>
      <protection locked="0"/>
    </xf>
    <xf numFmtId="0" fontId="13" fillId="0" borderId="0" xfId="132" applyFont="1" applyProtection="1">
      <protection locked="0"/>
    </xf>
    <xf numFmtId="3" fontId="10" fillId="0" borderId="0" xfId="0" applyNumberFormat="1" applyFont="1" applyAlignment="1">
      <alignment horizontal="right"/>
    </xf>
    <xf numFmtId="3" fontId="9" fillId="0" borderId="0" xfId="132" applyNumberFormat="1" applyFont="1" applyProtection="1">
      <protection locked="0"/>
    </xf>
    <xf numFmtId="3" fontId="9" fillId="0" borderId="0" xfId="132" applyNumberFormat="1" applyFont="1" applyAlignment="1" applyProtection="1">
      <alignment horizontal="right"/>
      <protection locked="0"/>
    </xf>
    <xf numFmtId="3" fontId="8" fillId="0" borderId="0" xfId="0" applyNumberFormat="1" applyFont="1" applyAlignment="1">
      <alignment horizontal="right"/>
    </xf>
    <xf numFmtId="3" fontId="13" fillId="0" borderId="6" xfId="128" applyNumberFormat="1" applyFont="1" applyBorder="1" applyAlignment="1" applyProtection="1">
      <alignment horizontal="right" vertical="center" wrapText="1"/>
      <protection locked="0"/>
    </xf>
    <xf numFmtId="3" fontId="13" fillId="0" borderId="1" xfId="128" applyNumberFormat="1" applyFont="1" applyBorder="1" applyAlignment="1" applyProtection="1">
      <alignment horizontal="right" vertical="center" wrapText="1"/>
      <protection locked="0"/>
    </xf>
    <xf numFmtId="0" fontId="9" fillId="18" borderId="0" xfId="132" applyFont="1" applyFill="1" applyAlignment="1" applyProtection="1">
      <alignment vertical="center"/>
      <protection locked="0"/>
    </xf>
    <xf numFmtId="0" fontId="9" fillId="18" borderId="140" xfId="132" applyFont="1" applyFill="1" applyBorder="1" applyAlignment="1" applyProtection="1">
      <alignment vertical="center"/>
      <protection locked="0"/>
    </xf>
    <xf numFmtId="3" fontId="9" fillId="0" borderId="0" xfId="132" applyNumberFormat="1" applyFont="1" applyAlignment="1" applyProtection="1">
      <alignment horizontal="right" wrapText="1"/>
      <protection locked="0"/>
    </xf>
    <xf numFmtId="0" fontId="9" fillId="0" borderId="0" xfId="132" applyFont="1" applyAlignment="1" applyProtection="1">
      <alignment horizontal="center"/>
      <protection locked="0"/>
    </xf>
    <xf numFmtId="0" fontId="9" fillId="0" borderId="0" xfId="132" applyFont="1" applyProtection="1">
      <protection locked="0"/>
    </xf>
    <xf numFmtId="0" fontId="9" fillId="18" borderId="75" xfId="132" applyFont="1" applyFill="1" applyBorder="1" applyAlignment="1" applyProtection="1">
      <alignment vertical="center"/>
      <protection locked="0"/>
    </xf>
    <xf numFmtId="0" fontId="59" fillId="0" borderId="0" xfId="132" applyFont="1" applyProtection="1">
      <protection locked="0"/>
    </xf>
    <xf numFmtId="0" fontId="59" fillId="0" borderId="0" xfId="132" applyFont="1" applyAlignment="1" applyProtection="1">
      <alignment horizontal="center"/>
      <protection locked="0"/>
    </xf>
    <xf numFmtId="3" fontId="50" fillId="0" borderId="0" xfId="132" applyNumberFormat="1" applyFont="1" applyAlignment="1" applyProtection="1">
      <alignment horizontal="right" wrapText="1"/>
      <protection locked="0"/>
    </xf>
    <xf numFmtId="3" fontId="50" fillId="0" borderId="0" xfId="132" applyNumberFormat="1" applyFont="1" applyAlignment="1" applyProtection="1">
      <alignment horizontal="right" vertical="center"/>
      <protection locked="0"/>
    </xf>
    <xf numFmtId="3" fontId="13" fillId="0" borderId="0" xfId="132" applyNumberFormat="1" applyFont="1" applyAlignment="1" applyProtection="1">
      <alignment horizontal="left"/>
      <protection locked="0"/>
    </xf>
    <xf numFmtId="0" fontId="13" fillId="0" borderId="0" xfId="0" applyFont="1"/>
    <xf numFmtId="172" fontId="60" fillId="0" borderId="0" xfId="132" applyNumberFormat="1" applyFont="1" applyAlignment="1" applyProtection="1">
      <alignment horizontal="right"/>
      <protection locked="0"/>
    </xf>
    <xf numFmtId="3" fontId="60" fillId="0" borderId="0" xfId="132" applyNumberFormat="1" applyFont="1" applyProtection="1">
      <protection locked="0"/>
    </xf>
    <xf numFmtId="3" fontId="60" fillId="0" borderId="0" xfId="132" applyNumberFormat="1" applyFont="1" applyAlignment="1" applyProtection="1">
      <alignment horizontal="right" wrapText="1"/>
      <protection locked="0"/>
    </xf>
    <xf numFmtId="3" fontId="60" fillId="0" borderId="0" xfId="132" applyNumberFormat="1" applyFont="1" applyAlignment="1" applyProtection="1">
      <alignment horizontal="right" vertical="center" wrapText="1"/>
      <protection locked="0"/>
    </xf>
    <xf numFmtId="3" fontId="60" fillId="7" borderId="0" xfId="132" applyNumberFormat="1" applyFont="1" applyFill="1" applyAlignment="1" applyProtection="1">
      <alignment horizontal="right" vertical="center" wrapText="1"/>
      <protection locked="0"/>
    </xf>
    <xf numFmtId="3" fontId="8" fillId="0" borderId="0" xfId="0" applyNumberFormat="1" applyFont="1" applyAlignment="1">
      <alignment horizontal="right" wrapText="1"/>
    </xf>
    <xf numFmtId="3" fontId="58" fillId="0" borderId="0" xfId="132" applyNumberFormat="1" applyFont="1" applyAlignment="1" applyProtection="1">
      <alignment horizontal="right" vertical="center"/>
      <protection locked="0"/>
    </xf>
    <xf numFmtId="3" fontId="13" fillId="18" borderId="0" xfId="132" applyNumberFormat="1" applyFont="1" applyFill="1" applyAlignment="1" applyProtection="1">
      <alignment horizontal="right" wrapText="1"/>
      <protection locked="0"/>
    </xf>
    <xf numFmtId="3" fontId="9" fillId="18" borderId="135" xfId="128" applyNumberFormat="1" applyFont="1" applyFill="1" applyBorder="1" applyAlignment="1" applyProtection="1">
      <alignment vertical="center"/>
      <protection locked="0"/>
    </xf>
    <xf numFmtId="3" fontId="9" fillId="18" borderId="227" xfId="128" applyNumberFormat="1" applyFont="1" applyFill="1" applyBorder="1" applyAlignment="1" applyProtection="1">
      <alignment vertical="center"/>
      <protection locked="0"/>
    </xf>
    <xf numFmtId="3" fontId="9" fillId="18" borderId="7" xfId="128" applyNumberFormat="1" applyFont="1" applyFill="1" applyBorder="1" applyAlignment="1" applyProtection="1">
      <alignment vertical="center"/>
      <protection locked="0"/>
    </xf>
    <xf numFmtId="3" fontId="9" fillId="18" borderId="141" xfId="4" applyNumberFormat="1" applyFont="1" applyFill="1" applyBorder="1" applyAlignment="1" applyProtection="1">
      <alignment horizontal="center" vertical="center"/>
      <protection locked="0"/>
    </xf>
    <xf numFmtId="0" fontId="9" fillId="18" borderId="135" xfId="4" applyFont="1" applyFill="1" applyBorder="1" applyAlignment="1" applyProtection="1">
      <alignment vertical="center"/>
      <protection locked="0"/>
    </xf>
    <xf numFmtId="0" fontId="9" fillId="18" borderId="228" xfId="4" applyFont="1" applyFill="1" applyBorder="1" applyAlignment="1" applyProtection="1">
      <alignment vertical="center"/>
      <protection locked="0"/>
    </xf>
    <xf numFmtId="3" fontId="9" fillId="7" borderId="132" xfId="128" applyNumberFormat="1" applyFont="1" applyFill="1" applyBorder="1" applyProtection="1">
      <protection locked="0"/>
    </xf>
    <xf numFmtId="3" fontId="9" fillId="7" borderId="10" xfId="128" applyNumberFormat="1" applyFont="1" applyFill="1" applyBorder="1" applyProtection="1">
      <protection locked="0"/>
    </xf>
    <xf numFmtId="3" fontId="13" fillId="7" borderId="10" xfId="128" applyNumberFormat="1" applyFont="1" applyFill="1" applyBorder="1" applyProtection="1">
      <protection locked="0"/>
    </xf>
    <xf numFmtId="3" fontId="13" fillId="7" borderId="0" xfId="128" applyNumberFormat="1" applyFont="1" applyFill="1" applyBorder="1" applyProtection="1">
      <protection locked="0"/>
    </xf>
    <xf numFmtId="3" fontId="13" fillId="7" borderId="132" xfId="128" applyNumberFormat="1" applyFont="1" applyFill="1" applyBorder="1" applyProtection="1">
      <protection locked="0"/>
    </xf>
    <xf numFmtId="3" fontId="13" fillId="7" borderId="116" xfId="128" applyNumberFormat="1" applyFont="1" applyFill="1" applyBorder="1" applyProtection="1">
      <protection locked="0"/>
    </xf>
    <xf numFmtId="3" fontId="13" fillId="7" borderId="132" xfId="132" applyNumberFormat="1" applyFont="1" applyFill="1" applyBorder="1" applyAlignment="1" applyProtection="1">
      <alignment horizontal="center"/>
      <protection locked="0"/>
    </xf>
    <xf numFmtId="174" fontId="13" fillId="7" borderId="132" xfId="132" applyNumberFormat="1" applyFont="1" applyFill="1" applyBorder="1" applyProtection="1">
      <protection locked="0"/>
    </xf>
    <xf numFmtId="174" fontId="13" fillId="7" borderId="10" xfId="129" applyNumberFormat="1" applyFont="1" applyFill="1" applyBorder="1" applyProtection="1">
      <protection locked="0"/>
    </xf>
    <xf numFmtId="37" fontId="13" fillId="7" borderId="10" xfId="129" applyFont="1" applyFill="1" applyBorder="1" applyProtection="1">
      <protection locked="0"/>
    </xf>
    <xf numFmtId="3" fontId="9" fillId="19" borderId="131" xfId="128" applyNumberFormat="1" applyFont="1" applyFill="1" applyBorder="1" applyProtection="1">
      <protection locked="0"/>
    </xf>
    <xf numFmtId="3" fontId="9" fillId="19" borderId="12" xfId="128" applyNumberFormat="1" applyFont="1" applyFill="1" applyBorder="1" applyProtection="1">
      <protection locked="0"/>
    </xf>
    <xf numFmtId="3" fontId="9" fillId="19" borderId="144" xfId="128" applyNumberFormat="1" applyFont="1" applyFill="1" applyBorder="1" applyProtection="1">
      <protection locked="0"/>
    </xf>
    <xf numFmtId="3" fontId="9" fillId="19" borderId="131" xfId="0" applyNumberFormat="1" applyFont="1" applyFill="1" applyBorder="1" applyAlignment="1" applyProtection="1">
      <alignment horizontal="center"/>
      <protection locked="0"/>
    </xf>
    <xf numFmtId="0" fontId="9" fillId="19" borderId="131" xfId="0" applyFont="1" applyFill="1" applyBorder="1" applyProtection="1">
      <protection locked="0"/>
    </xf>
    <xf numFmtId="0" fontId="9" fillId="19" borderId="131" xfId="0" applyFont="1" applyFill="1" applyBorder="1" applyAlignment="1" applyProtection="1">
      <alignment vertical="center"/>
      <protection locked="0"/>
    </xf>
    <xf numFmtId="3" fontId="9" fillId="18" borderId="131" xfId="128" applyNumberFormat="1" applyFont="1" applyFill="1" applyBorder="1" applyAlignment="1" applyProtection="1">
      <alignment vertical="center" wrapText="1"/>
      <protection locked="0"/>
    </xf>
    <xf numFmtId="3" fontId="9" fillId="18" borderId="12" xfId="128" applyNumberFormat="1" applyFont="1" applyFill="1" applyBorder="1" applyAlignment="1" applyProtection="1">
      <alignment vertical="center" wrapText="1"/>
      <protection locked="0"/>
    </xf>
    <xf numFmtId="3" fontId="9" fillId="18" borderId="229" xfId="128" applyNumberFormat="1" applyFont="1" applyFill="1" applyBorder="1" applyAlignment="1" applyProtection="1">
      <alignment vertical="center" wrapText="1"/>
      <protection locked="0"/>
    </xf>
    <xf numFmtId="3" fontId="9" fillId="18" borderId="144" xfId="4" applyNumberFormat="1" applyFont="1" applyFill="1" applyBorder="1" applyAlignment="1" applyProtection="1">
      <alignment horizontal="center" vertical="center" wrapText="1"/>
      <protection locked="0"/>
    </xf>
    <xf numFmtId="0" fontId="9" fillId="18" borderId="131" xfId="4" applyFont="1" applyFill="1" applyBorder="1" applyAlignment="1" applyProtection="1">
      <alignment vertical="center" wrapText="1"/>
      <protection locked="0"/>
    </xf>
    <xf numFmtId="0" fontId="9" fillId="18" borderId="134" xfId="4" applyFont="1" applyFill="1" applyBorder="1" applyAlignment="1" applyProtection="1">
      <alignment vertical="center"/>
      <protection locked="0"/>
    </xf>
    <xf numFmtId="3" fontId="9" fillId="7" borderId="0" xfId="128" applyNumberFormat="1" applyFont="1" applyFill="1" applyProtection="1">
      <protection locked="0"/>
    </xf>
    <xf numFmtId="3" fontId="13" fillId="7" borderId="90" xfId="128" applyNumberFormat="1" applyFont="1" applyFill="1" applyBorder="1" applyProtection="1">
      <protection locked="0"/>
    </xf>
    <xf numFmtId="3" fontId="13" fillId="7" borderId="132" xfId="133" applyNumberFormat="1" applyFont="1" applyFill="1" applyBorder="1"/>
    <xf numFmtId="3" fontId="13" fillId="0" borderId="132" xfId="128" applyNumberFormat="1" applyFont="1" applyFill="1" applyBorder="1" applyProtection="1">
      <protection locked="0"/>
    </xf>
    <xf numFmtId="3" fontId="9" fillId="0" borderId="132" xfId="128" applyNumberFormat="1" applyFont="1" applyFill="1" applyBorder="1" applyProtection="1">
      <protection locked="0"/>
    </xf>
    <xf numFmtId="3" fontId="13" fillId="0" borderId="10" xfId="128" applyNumberFormat="1" applyFont="1" applyFill="1" applyBorder="1" applyProtection="1">
      <protection locked="0"/>
    </xf>
    <xf numFmtId="3" fontId="9" fillId="0" borderId="0" xfId="128" applyNumberFormat="1" applyFont="1" applyFill="1" applyProtection="1">
      <protection locked="0"/>
    </xf>
    <xf numFmtId="3" fontId="9" fillId="5" borderId="131" xfId="128" applyNumberFormat="1" applyFont="1" applyFill="1" applyBorder="1" applyProtection="1">
      <protection locked="0"/>
    </xf>
    <xf numFmtId="3" fontId="9" fillId="5" borderId="12" xfId="128" applyNumberFormat="1" applyFont="1" applyFill="1" applyBorder="1" applyProtection="1">
      <protection locked="0"/>
    </xf>
    <xf numFmtId="3" fontId="9" fillId="5" borderId="144" xfId="128" applyNumberFormat="1" applyFont="1" applyFill="1" applyBorder="1" applyProtection="1">
      <protection locked="0"/>
    </xf>
    <xf numFmtId="3" fontId="9" fillId="5" borderId="131" xfId="0" applyNumberFormat="1" applyFont="1" applyFill="1" applyBorder="1" applyAlignment="1" applyProtection="1">
      <alignment horizontal="center"/>
      <protection locked="0"/>
    </xf>
    <xf numFmtId="0" fontId="9" fillId="5" borderId="131" xfId="0" applyFont="1" applyFill="1" applyBorder="1" applyProtection="1">
      <protection locked="0"/>
    </xf>
    <xf numFmtId="0" fontId="9" fillId="5" borderId="131" xfId="0" applyFont="1" applyFill="1" applyBorder="1" applyAlignment="1" applyProtection="1">
      <alignment vertical="center"/>
      <protection locked="0"/>
    </xf>
    <xf numFmtId="37" fontId="13" fillId="7" borderId="10" xfId="129" applyFont="1" applyFill="1" applyBorder="1" applyAlignment="1" applyProtection="1">
      <alignment horizontal="left"/>
      <protection locked="0"/>
    </xf>
    <xf numFmtId="3" fontId="13" fillId="7" borderId="0" xfId="128" applyNumberFormat="1" applyFont="1" applyFill="1" applyProtection="1">
      <protection locked="0"/>
    </xf>
    <xf numFmtId="3" fontId="13" fillId="7" borderId="132" xfId="132" applyNumberFormat="1" applyFont="1" applyFill="1" applyBorder="1" applyProtection="1">
      <protection locked="0"/>
    </xf>
    <xf numFmtId="3" fontId="9" fillId="5" borderId="130" xfId="128" applyNumberFormat="1" applyFont="1" applyFill="1" applyBorder="1" applyProtection="1">
      <protection locked="0"/>
    </xf>
    <xf numFmtId="3" fontId="9" fillId="5" borderId="131" xfId="0" applyNumberFormat="1" applyFont="1" applyFill="1" applyBorder="1" applyProtection="1">
      <protection locked="0"/>
    </xf>
    <xf numFmtId="3" fontId="9" fillId="7" borderId="0" xfId="128" applyNumberFormat="1" applyFont="1" applyFill="1" applyBorder="1" applyProtection="1">
      <protection locked="0"/>
    </xf>
    <xf numFmtId="174" fontId="13" fillId="7" borderId="132" xfId="132" applyNumberFormat="1" applyFont="1" applyFill="1" applyBorder="1" applyAlignment="1" applyProtection="1">
      <alignment horizontal="center"/>
      <protection locked="0"/>
    </xf>
    <xf numFmtId="3" fontId="9" fillId="7" borderId="227" xfId="128" applyNumberFormat="1" applyFont="1" applyFill="1" applyBorder="1" applyProtection="1">
      <protection locked="0"/>
    </xf>
    <xf numFmtId="3" fontId="13" fillId="7" borderId="141" xfId="128" applyNumberFormat="1" applyFont="1" applyFill="1" applyBorder="1" applyProtection="1">
      <protection locked="0"/>
    </xf>
    <xf numFmtId="3" fontId="10" fillId="7" borderId="0" xfId="0" applyNumberFormat="1" applyFont="1" applyFill="1"/>
    <xf numFmtId="3" fontId="9" fillId="0" borderId="132" xfId="128" applyNumberFormat="1" applyFont="1" applyBorder="1" applyProtection="1">
      <protection locked="0"/>
    </xf>
    <xf numFmtId="3" fontId="13" fillId="0" borderId="132" xfId="132" applyNumberFormat="1" applyFont="1" applyBorder="1" applyAlignment="1" applyProtection="1">
      <alignment horizontal="center"/>
      <protection locked="0"/>
    </xf>
    <xf numFmtId="174" fontId="13" fillId="0" borderId="132" xfId="132" applyNumberFormat="1" applyFont="1" applyBorder="1" applyAlignment="1" applyProtection="1">
      <alignment horizontal="center"/>
      <protection locked="0"/>
    </xf>
    <xf numFmtId="174" fontId="13" fillId="0" borderId="10" xfId="132" applyNumberFormat="1" applyFont="1" applyBorder="1" applyProtection="1">
      <protection locked="0"/>
    </xf>
    <xf numFmtId="174" fontId="13" fillId="7" borderId="10" xfId="132" applyNumberFormat="1" applyFont="1" applyFill="1" applyBorder="1" applyProtection="1">
      <protection locked="0"/>
    </xf>
    <xf numFmtId="3" fontId="9" fillId="5" borderId="135" xfId="128" applyNumberFormat="1" applyFont="1" applyFill="1" applyBorder="1" applyProtection="1">
      <protection locked="0"/>
    </xf>
    <xf numFmtId="49" fontId="8" fillId="0" borderId="0" xfId="0" applyNumberFormat="1" applyFont="1" applyAlignment="1">
      <alignment horizontal="center"/>
    </xf>
    <xf numFmtId="49" fontId="8" fillId="7" borderId="0" xfId="0" applyNumberFormat="1" applyFont="1" applyFill="1" applyAlignment="1">
      <alignment horizontal="center"/>
    </xf>
    <xf numFmtId="49" fontId="11" fillId="19" borderId="131" xfId="128" applyNumberFormat="1" applyFont="1" applyFill="1" applyBorder="1" applyAlignment="1" applyProtection="1">
      <alignment horizontal="center" vertical="center" wrapText="1"/>
      <protection locked="0"/>
    </xf>
    <xf numFmtId="49" fontId="11" fillId="19" borderId="116" xfId="128" applyNumberFormat="1" applyFont="1" applyFill="1" applyBorder="1" applyAlignment="1" applyProtection="1">
      <alignment horizontal="center" vertical="center" wrapText="1"/>
      <protection locked="0"/>
    </xf>
    <xf numFmtId="49" fontId="11" fillId="19" borderId="144" xfId="128" applyNumberFormat="1" applyFont="1" applyFill="1" applyBorder="1" applyAlignment="1" applyProtection="1">
      <alignment horizontal="center" vertical="center" wrapText="1"/>
      <protection locked="0"/>
    </xf>
    <xf numFmtId="49" fontId="11" fillId="19" borderId="12" xfId="128" applyNumberFormat="1" applyFont="1" applyFill="1" applyBorder="1" applyAlignment="1" applyProtection="1">
      <alignment horizontal="center" vertical="center" wrapText="1"/>
      <protection locked="0"/>
    </xf>
    <xf numFmtId="49" fontId="11" fillId="19" borderId="229" xfId="128" applyNumberFormat="1" applyFont="1" applyFill="1" applyBorder="1" applyAlignment="1" applyProtection="1">
      <alignment horizontal="center" vertical="center" wrapText="1"/>
      <protection locked="0"/>
    </xf>
    <xf numFmtId="49" fontId="11" fillId="19" borderId="144" xfId="4" applyNumberFormat="1" applyFont="1" applyFill="1" applyBorder="1" applyAlignment="1" applyProtection="1">
      <alignment horizontal="center" vertical="center" wrapText="1"/>
      <protection locked="0"/>
    </xf>
    <xf numFmtId="49" fontId="11" fillId="19" borderId="131" xfId="4" applyNumberFormat="1" applyFont="1" applyFill="1" applyBorder="1" applyAlignment="1" applyProtection="1">
      <alignment horizontal="center" vertical="center" wrapText="1"/>
      <protection locked="0"/>
    </xf>
    <xf numFmtId="49" fontId="9" fillId="19" borderId="131" xfId="0" applyNumberFormat="1" applyFont="1" applyFill="1" applyBorder="1" applyAlignment="1" applyProtection="1">
      <alignment horizontal="center" vertical="center"/>
      <protection locked="0"/>
    </xf>
    <xf numFmtId="0" fontId="9" fillId="18" borderId="3" xfId="0" applyFont="1" applyFill="1" applyBorder="1" applyAlignment="1" applyProtection="1">
      <alignment horizontal="center" vertical="center" wrapText="1"/>
      <protection locked="0"/>
    </xf>
    <xf numFmtId="0" fontId="9" fillId="20" borderId="123" xfId="0" applyFont="1" applyFill="1" applyBorder="1" applyAlignment="1" applyProtection="1">
      <alignment horizontal="center" vertical="center"/>
      <protection locked="0"/>
    </xf>
    <xf numFmtId="0" fontId="9" fillId="21" borderId="123" xfId="0" applyFont="1" applyFill="1" applyBorder="1" applyAlignment="1" applyProtection="1">
      <alignment horizontal="center" vertical="center"/>
      <protection locked="0"/>
    </xf>
    <xf numFmtId="0" fontId="9" fillId="22" borderId="123" xfId="0" applyFont="1" applyFill="1" applyBorder="1" applyAlignment="1" applyProtection="1">
      <alignment horizontal="center" vertical="center"/>
      <protection locked="0"/>
    </xf>
    <xf numFmtId="0" fontId="9" fillId="18" borderId="139" xfId="0" applyFont="1" applyFill="1" applyBorder="1" applyAlignment="1" applyProtection="1">
      <alignment horizontal="center" vertical="center"/>
      <protection locked="0"/>
    </xf>
    <xf numFmtId="2" fontId="9" fillId="18" borderId="139" xfId="0" applyNumberFormat="1" applyFont="1" applyFill="1" applyBorder="1" applyAlignment="1" applyProtection="1">
      <alignment horizontal="center" vertical="center"/>
      <protection locked="0"/>
    </xf>
    <xf numFmtId="0" fontId="9" fillId="20" borderId="139" xfId="0" applyFont="1" applyFill="1" applyBorder="1" applyAlignment="1" applyProtection="1">
      <alignment horizontal="center" vertical="center"/>
      <protection locked="0"/>
    </xf>
    <xf numFmtId="0" fontId="9" fillId="23" borderId="139" xfId="0" applyFont="1" applyFill="1" applyBorder="1" applyAlignment="1" applyProtection="1">
      <alignment horizontal="center" vertical="center"/>
      <protection locked="0"/>
    </xf>
    <xf numFmtId="0" fontId="9" fillId="23" borderId="139" xfId="0" applyFont="1" applyFill="1" applyBorder="1" applyAlignment="1" applyProtection="1">
      <alignment horizontal="left" vertical="center"/>
      <protection locked="0"/>
    </xf>
    <xf numFmtId="0" fontId="9" fillId="21" borderId="139" xfId="0" applyFont="1" applyFill="1" applyBorder="1" applyAlignment="1" applyProtection="1">
      <alignment horizontal="center" vertical="center"/>
      <protection locked="0"/>
    </xf>
    <xf numFmtId="0" fontId="9" fillId="18" borderId="3" xfId="0" applyFont="1" applyFill="1" applyBorder="1" applyAlignment="1" applyProtection="1">
      <alignment horizontal="center" vertical="center"/>
      <protection locked="0"/>
    </xf>
    <xf numFmtId="0" fontId="9" fillId="18" borderId="5" xfId="0" applyFont="1" applyFill="1" applyBorder="1" applyAlignment="1" applyProtection="1">
      <alignment horizontal="center" vertical="center"/>
      <protection locked="0"/>
    </xf>
    <xf numFmtId="0" fontId="9" fillId="18" borderId="10" xfId="0" applyFont="1" applyFill="1" applyBorder="1" applyAlignment="1" applyProtection="1">
      <alignment horizontal="center" vertical="center" wrapText="1"/>
      <protection locked="0"/>
    </xf>
    <xf numFmtId="0" fontId="9" fillId="18" borderId="10" xfId="0" applyFont="1" applyFill="1" applyBorder="1" applyAlignment="1" applyProtection="1">
      <alignment horizontal="center" vertical="center"/>
      <protection locked="0"/>
    </xf>
    <xf numFmtId="3" fontId="0" fillId="7" borderId="0" xfId="0" applyNumberFormat="1" applyFill="1"/>
    <xf numFmtId="3" fontId="13" fillId="7" borderId="0" xfId="132" applyNumberFormat="1" applyFont="1" applyFill="1" applyProtection="1">
      <protection locked="0"/>
    </xf>
    <xf numFmtId="3" fontId="13" fillId="7" borderId="230" xfId="132" applyNumberFormat="1" applyFont="1" applyFill="1" applyBorder="1" applyProtection="1">
      <protection locked="0"/>
    </xf>
    <xf numFmtId="3" fontId="13" fillId="7" borderId="226" xfId="132" applyNumberFormat="1" applyFont="1" applyFill="1" applyBorder="1" applyProtection="1">
      <protection locked="0"/>
    </xf>
    <xf numFmtId="3" fontId="13" fillId="7" borderId="91" xfId="132" applyNumberFormat="1" applyFont="1" applyFill="1" applyBorder="1" applyProtection="1">
      <protection locked="0"/>
    </xf>
    <xf numFmtId="3" fontId="9" fillId="7" borderId="91" xfId="132" applyNumberFormat="1" applyFont="1" applyFill="1" applyBorder="1" applyProtection="1">
      <protection locked="0"/>
    </xf>
    <xf numFmtId="0" fontId="0" fillId="7" borderId="0" xfId="0" applyFill="1"/>
    <xf numFmtId="0" fontId="13" fillId="7" borderId="0" xfId="132" applyFont="1" applyFill="1" applyProtection="1">
      <protection locked="0"/>
    </xf>
    <xf numFmtId="0" fontId="10" fillId="7" borderId="1" xfId="0" applyFont="1" applyFill="1" applyBorder="1" applyAlignment="1" applyProtection="1">
      <alignment horizontal="center"/>
      <protection locked="0"/>
    </xf>
    <xf numFmtId="37" fontId="9" fillId="7" borderId="0" xfId="132" applyNumberFormat="1" applyFont="1" applyFill="1" applyProtection="1">
      <protection locked="0"/>
    </xf>
    <xf numFmtId="1" fontId="10" fillId="7" borderId="1" xfId="0" applyNumberFormat="1" applyFont="1" applyFill="1" applyBorder="1" applyAlignment="1" applyProtection="1">
      <alignment horizontal="center" vertical="center"/>
      <protection locked="0"/>
    </xf>
    <xf numFmtId="1" fontId="10" fillId="0" borderId="1" xfId="0" applyNumberFormat="1" applyFont="1" applyBorder="1" applyAlignment="1" applyProtection="1">
      <alignment horizontal="center"/>
      <protection locked="0"/>
    </xf>
    <xf numFmtId="0" fontId="10" fillId="0" borderId="14" xfId="0" applyFont="1" applyBorder="1" applyAlignment="1" applyProtection="1">
      <alignment horizontal="center" vertical="center"/>
      <protection locked="0"/>
    </xf>
    <xf numFmtId="37" fontId="4" fillId="0" borderId="231" xfId="129" applyBorder="1" applyProtection="1">
      <protection locked="0"/>
    </xf>
    <xf numFmtId="0" fontId="11" fillId="9" borderId="116" xfId="0" applyFont="1" applyFill="1" applyBorder="1" applyAlignment="1" applyProtection="1">
      <alignment horizontal="center" vertical="center" wrapText="1"/>
      <protection locked="0"/>
    </xf>
    <xf numFmtId="0" fontId="11" fillId="9" borderId="230" xfId="0" applyFont="1" applyFill="1" applyBorder="1" applyAlignment="1" applyProtection="1">
      <alignment horizontal="center" vertical="center" wrapText="1"/>
      <protection locked="0"/>
    </xf>
    <xf numFmtId="0" fontId="11" fillId="9" borderId="136" xfId="0" applyFont="1" applyFill="1" applyBorder="1" applyAlignment="1" applyProtection="1">
      <alignment horizontal="center" vertical="center" wrapText="1"/>
      <protection locked="0"/>
    </xf>
    <xf numFmtId="0" fontId="9" fillId="4" borderId="144" xfId="4" applyFont="1" applyFill="1" applyBorder="1" applyAlignment="1" applyProtection="1">
      <alignment vertical="center" wrapText="1"/>
      <protection locked="0"/>
    </xf>
    <xf numFmtId="0" fontId="11" fillId="4" borderId="12" xfId="4" applyFont="1" applyFill="1" applyBorder="1" applyAlignment="1" applyProtection="1">
      <alignment vertical="center" wrapText="1"/>
      <protection locked="0"/>
    </xf>
    <xf numFmtId="0" fontId="11" fillId="4" borderId="144" xfId="4" applyFont="1" applyFill="1" applyBorder="1" applyAlignment="1" applyProtection="1">
      <alignment vertical="center" wrapText="1"/>
      <protection locked="0"/>
    </xf>
    <xf numFmtId="0" fontId="11" fillId="4" borderId="229" xfId="4" applyFont="1" applyFill="1" applyBorder="1" applyAlignment="1" applyProtection="1">
      <alignment vertical="center" wrapText="1"/>
      <protection locked="0"/>
    </xf>
    <xf numFmtId="0" fontId="61" fillId="7" borderId="232" xfId="0" applyFont="1" applyFill="1" applyBorder="1"/>
    <xf numFmtId="0" fontId="61" fillId="7" borderId="233" xfId="0" applyFont="1" applyFill="1" applyBorder="1" applyAlignment="1">
      <alignment horizontal="center"/>
    </xf>
    <xf numFmtId="37" fontId="61" fillId="7" borderId="132" xfId="129" applyFont="1" applyFill="1" applyBorder="1" applyProtection="1">
      <protection locked="0"/>
    </xf>
    <xf numFmtId="37" fontId="61" fillId="0" borderId="132" xfId="129" applyFont="1" applyBorder="1" applyProtection="1">
      <protection locked="0"/>
    </xf>
    <xf numFmtId="0" fontId="7" fillId="7" borderId="234" xfId="0" applyFont="1" applyFill="1" applyBorder="1"/>
    <xf numFmtId="0" fontId="7" fillId="7" borderId="132" xfId="0" applyFont="1" applyFill="1" applyBorder="1" applyAlignment="1">
      <alignment horizontal="center"/>
    </xf>
    <xf numFmtId="37" fontId="62" fillId="7" borderId="132" xfId="129" applyFont="1" applyFill="1" applyBorder="1" applyProtection="1">
      <protection locked="0"/>
    </xf>
    <xf numFmtId="37" fontId="62" fillId="0" borderId="132" xfId="129" applyFont="1" applyBorder="1" applyProtection="1">
      <protection locked="0"/>
    </xf>
    <xf numFmtId="0" fontId="61" fillId="7" borderId="234" xfId="0" applyFont="1" applyFill="1" applyBorder="1"/>
    <xf numFmtId="0" fontId="61" fillId="7" borderId="132" xfId="0" applyFont="1" applyFill="1" applyBorder="1" applyAlignment="1">
      <alignment horizontal="center"/>
    </xf>
    <xf numFmtId="37" fontId="63" fillId="0" borderId="132" xfId="129" applyFont="1" applyBorder="1" applyProtection="1">
      <protection locked="0"/>
    </xf>
    <xf numFmtId="0" fontId="11" fillId="3" borderId="144" xfId="4" applyFont="1" applyFill="1" applyBorder="1" applyAlignment="1" applyProtection="1">
      <alignment vertical="center" wrapText="1"/>
      <protection locked="0"/>
    </xf>
    <xf numFmtId="0" fontId="11" fillId="3" borderId="12" xfId="4" applyFont="1" applyFill="1" applyBorder="1" applyAlignment="1" applyProtection="1">
      <alignment vertical="center" wrapText="1"/>
      <protection locked="0"/>
    </xf>
    <xf numFmtId="37" fontId="11" fillId="3" borderId="144" xfId="4" applyNumberFormat="1" applyFont="1" applyFill="1" applyBorder="1" applyAlignment="1" applyProtection="1">
      <alignment vertical="center" wrapText="1"/>
      <protection locked="0"/>
    </xf>
    <xf numFmtId="37" fontId="11" fillId="3" borderId="229" xfId="4" applyNumberFormat="1" applyFont="1" applyFill="1" applyBorder="1" applyAlignment="1" applyProtection="1">
      <alignment vertical="center" wrapText="1"/>
      <protection locked="0"/>
    </xf>
    <xf numFmtId="37" fontId="11" fillId="3" borderId="12" xfId="4" applyNumberFormat="1" applyFont="1" applyFill="1" applyBorder="1" applyAlignment="1" applyProtection="1">
      <alignment vertical="center" wrapText="1"/>
      <protection locked="0"/>
    </xf>
    <xf numFmtId="0" fontId="11" fillId="6" borderId="144" xfId="4" applyFont="1" applyFill="1" applyBorder="1" applyAlignment="1" applyProtection="1">
      <alignment vertical="center" wrapText="1"/>
      <protection locked="0"/>
    </xf>
    <xf numFmtId="0" fontId="11" fillId="6" borderId="229" xfId="4" applyFont="1" applyFill="1" applyBorder="1" applyAlignment="1" applyProtection="1">
      <alignment vertical="center" wrapText="1"/>
      <protection locked="0"/>
    </xf>
    <xf numFmtId="37" fontId="11" fillId="6" borderId="229" xfId="4" applyNumberFormat="1" applyFont="1" applyFill="1" applyBorder="1" applyAlignment="1" applyProtection="1">
      <alignment vertical="center" wrapText="1"/>
      <protection locked="0"/>
    </xf>
    <xf numFmtId="37" fontId="9" fillId="0" borderId="91" xfId="129" applyFont="1" applyBorder="1" applyAlignment="1" applyProtection="1">
      <alignment horizontal="center" vertical="center"/>
      <protection locked="0"/>
    </xf>
    <xf numFmtId="37" fontId="9" fillId="0" borderId="0" xfId="129" applyFont="1" applyAlignment="1" applyProtection="1">
      <alignment horizontal="center"/>
      <protection locked="0"/>
    </xf>
    <xf numFmtId="167" fontId="11" fillId="6" borderId="32" xfId="1" applyNumberFormat="1" applyFont="1" applyFill="1" applyBorder="1" applyAlignment="1" applyProtection="1">
      <alignment horizontal="center" vertical="center" wrapText="1"/>
    </xf>
    <xf numFmtId="167" fontId="11" fillId="6" borderId="109" xfId="1" applyNumberFormat="1" applyFont="1" applyFill="1" applyBorder="1" applyAlignment="1" applyProtection="1">
      <alignment horizontal="center" vertical="center" wrapText="1"/>
    </xf>
    <xf numFmtId="0" fontId="11" fillId="9" borderId="67" xfId="0" applyFont="1" applyFill="1" applyBorder="1" applyAlignment="1">
      <alignment horizontal="center" vertical="center"/>
    </xf>
    <xf numFmtId="0" fontId="11" fillId="9" borderId="80" xfId="0" applyFont="1" applyFill="1" applyBorder="1" applyAlignment="1">
      <alignment horizontal="center" vertical="center"/>
    </xf>
    <xf numFmtId="0" fontId="10" fillId="7" borderId="0" xfId="0" applyFont="1" applyFill="1" applyAlignment="1">
      <alignment horizontal="center"/>
    </xf>
    <xf numFmtId="0" fontId="8" fillId="0" borderId="14"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pplyProtection="1">
      <alignment horizontal="center" vertical="center"/>
      <protection locked="0"/>
    </xf>
    <xf numFmtId="0" fontId="11" fillId="9" borderId="67" xfId="0" applyFont="1" applyFill="1" applyBorder="1" applyAlignment="1">
      <alignment horizontal="center" vertical="center" wrapText="1"/>
    </xf>
    <xf numFmtId="0" fontId="11" fillId="9" borderId="80" xfId="0" applyFont="1" applyFill="1" applyBorder="1" applyAlignment="1">
      <alignment horizontal="center" vertical="center" wrapText="1"/>
    </xf>
    <xf numFmtId="0" fontId="11" fillId="9" borderId="78" xfId="0" applyFont="1" applyFill="1" applyBorder="1" applyAlignment="1">
      <alignment horizontal="center" vertical="center" wrapText="1"/>
    </xf>
    <xf numFmtId="1" fontId="10" fillId="0" borderId="6" xfId="0" applyNumberFormat="1" applyFont="1" applyBorder="1" applyAlignment="1">
      <alignment horizontal="center" vertical="center" wrapText="1"/>
    </xf>
    <xf numFmtId="1" fontId="10" fillId="0" borderId="33" xfId="0" applyNumberFormat="1" applyFont="1" applyBorder="1" applyAlignment="1">
      <alignment horizontal="center" vertical="center" wrapText="1"/>
    </xf>
    <xf numFmtId="1" fontId="10" fillId="0" borderId="14" xfId="0" applyNumberFormat="1" applyFont="1" applyBorder="1" applyAlignment="1">
      <alignment horizontal="center" vertical="center" wrapText="1"/>
    </xf>
    <xf numFmtId="1" fontId="10" fillId="0" borderId="6" xfId="0" applyNumberFormat="1" applyFont="1" applyBorder="1" applyAlignment="1">
      <alignment horizontal="center"/>
    </xf>
    <xf numFmtId="1" fontId="10" fillId="0" borderId="33" xfId="0" applyNumberFormat="1" applyFont="1" applyBorder="1" applyAlignment="1">
      <alignment horizontal="center"/>
    </xf>
    <xf numFmtId="1" fontId="10" fillId="0" borderId="14" xfId="0" applyNumberFormat="1" applyFont="1" applyBorder="1" applyAlignment="1">
      <alignment horizontal="center"/>
    </xf>
    <xf numFmtId="1" fontId="30" fillId="0" borderId="6" xfId="0" applyNumberFormat="1" applyFont="1" applyBorder="1" applyAlignment="1">
      <alignment horizontal="center" vertical="center"/>
    </xf>
    <xf numFmtId="1" fontId="30" fillId="0" borderId="33" xfId="0" applyNumberFormat="1" applyFont="1" applyBorder="1" applyAlignment="1">
      <alignment horizontal="center" vertical="center"/>
    </xf>
    <xf numFmtId="1" fontId="30" fillId="0" borderId="14" xfId="0" applyNumberFormat="1" applyFont="1" applyBorder="1" applyAlignment="1">
      <alignment horizontal="center" vertical="center"/>
    </xf>
    <xf numFmtId="1" fontId="11" fillId="9" borderId="81" xfId="0" applyNumberFormat="1" applyFont="1" applyFill="1" applyBorder="1" applyAlignment="1">
      <alignment horizontal="center" vertical="center"/>
    </xf>
    <xf numFmtId="1" fontId="11" fillId="9" borderId="73" xfId="0" applyNumberFormat="1" applyFont="1" applyFill="1" applyBorder="1" applyAlignment="1">
      <alignment horizontal="center" vertical="center"/>
    </xf>
    <xf numFmtId="1" fontId="11" fillId="9" borderId="74" xfId="0" applyNumberFormat="1" applyFont="1" applyFill="1" applyBorder="1" applyAlignment="1">
      <alignment horizontal="center" vertical="center"/>
    </xf>
    <xf numFmtId="0" fontId="16" fillId="9" borderId="7" xfId="0" applyFont="1" applyFill="1" applyBorder="1" applyAlignment="1" applyProtection="1">
      <alignment horizontal="center" vertical="center" wrapText="1"/>
      <protection locked="0"/>
    </xf>
    <xf numFmtId="0" fontId="16" fillId="9" borderId="10" xfId="0" applyFont="1" applyFill="1" applyBorder="1" applyAlignment="1" applyProtection="1">
      <alignment horizontal="center" vertical="center" wrapText="1"/>
      <protection locked="0"/>
    </xf>
    <xf numFmtId="0" fontId="10" fillId="7" borderId="1" xfId="0" applyFont="1" applyFill="1" applyBorder="1" applyAlignment="1" applyProtection="1">
      <alignment horizontal="center" vertical="center"/>
      <protection locked="0"/>
    </xf>
    <xf numFmtId="0" fontId="10" fillId="7" borderId="0" xfId="0" applyFont="1" applyFill="1" applyAlignment="1" applyProtection="1">
      <alignment horizontal="center"/>
      <protection locked="0"/>
    </xf>
    <xf numFmtId="0" fontId="8" fillId="7" borderId="1" xfId="0" applyFont="1" applyFill="1" applyBorder="1" applyAlignment="1" applyProtection="1">
      <alignment horizontal="center" vertical="center" wrapText="1"/>
      <protection locked="0"/>
    </xf>
    <xf numFmtId="0" fontId="8" fillId="7" borderId="1" xfId="0" applyFont="1" applyFill="1" applyBorder="1" applyAlignment="1" applyProtection="1">
      <alignment horizontal="center" vertical="center"/>
      <protection locked="0"/>
    </xf>
    <xf numFmtId="0" fontId="16" fillId="9" borderId="118" xfId="0" applyFont="1" applyFill="1" applyBorder="1" applyAlignment="1" applyProtection="1">
      <alignment horizontal="center" vertical="center"/>
      <protection locked="0"/>
    </xf>
    <xf numFmtId="0" fontId="16" fillId="9" borderId="119" xfId="0" applyFont="1" applyFill="1" applyBorder="1" applyAlignment="1" applyProtection="1">
      <alignment horizontal="center" vertical="center"/>
      <protection locked="0"/>
    </xf>
    <xf numFmtId="0" fontId="16" fillId="9" borderId="120" xfId="0" applyFont="1" applyFill="1" applyBorder="1" applyAlignment="1" applyProtection="1">
      <alignment horizontal="center" vertical="center"/>
      <protection locked="0"/>
    </xf>
    <xf numFmtId="0" fontId="16" fillId="9" borderId="121" xfId="0" applyFont="1" applyFill="1" applyBorder="1" applyAlignment="1" applyProtection="1">
      <alignment horizontal="center" vertical="center"/>
      <protection locked="0"/>
    </xf>
    <xf numFmtId="0" fontId="16" fillId="9" borderId="127" xfId="0" applyFont="1" applyFill="1" applyBorder="1" applyAlignment="1" applyProtection="1">
      <alignment horizontal="center" vertical="center"/>
      <protection locked="0"/>
    </xf>
    <xf numFmtId="0" fontId="16" fillId="9" borderId="128" xfId="0" applyFont="1" applyFill="1" applyBorder="1" applyAlignment="1" applyProtection="1">
      <alignment horizontal="center" vertical="center"/>
      <protection locked="0"/>
    </xf>
    <xf numFmtId="0" fontId="16" fillId="9" borderId="6" xfId="0" applyFont="1" applyFill="1" applyBorder="1" applyAlignment="1" applyProtection="1">
      <alignment horizontal="center" vertical="center"/>
      <protection locked="0"/>
    </xf>
    <xf numFmtId="0" fontId="16" fillId="9" borderId="14" xfId="0" applyFont="1" applyFill="1" applyBorder="1" applyAlignment="1" applyProtection="1">
      <alignment horizontal="center" vertical="center"/>
      <protection locked="0"/>
    </xf>
    <xf numFmtId="49" fontId="11" fillId="9" borderId="38" xfId="0" applyNumberFormat="1" applyFont="1" applyFill="1" applyBorder="1" applyAlignment="1" applyProtection="1">
      <alignment horizontal="center" vertical="center" wrapText="1"/>
      <protection locked="0"/>
    </xf>
    <xf numFmtId="49" fontId="11" fillId="9" borderId="39" xfId="0" applyNumberFormat="1" applyFont="1" applyFill="1" applyBorder="1" applyAlignment="1" applyProtection="1">
      <alignment horizontal="center" vertical="center" wrapText="1"/>
      <protection locked="0"/>
    </xf>
    <xf numFmtId="49" fontId="11" fillId="9" borderId="40" xfId="0" applyNumberFormat="1" applyFont="1" applyFill="1" applyBorder="1" applyAlignment="1" applyProtection="1">
      <alignment horizontal="center" vertical="center" wrapText="1"/>
      <protection locked="0"/>
    </xf>
    <xf numFmtId="49" fontId="11" fillId="9" borderId="16" xfId="0" applyNumberFormat="1" applyFont="1" applyFill="1" applyBorder="1" applyAlignment="1" applyProtection="1">
      <alignment horizontal="center" vertical="center" wrapText="1"/>
      <protection locked="0"/>
    </xf>
    <xf numFmtId="49" fontId="11" fillId="9" borderId="36" xfId="0" applyNumberFormat="1"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protection locked="0"/>
    </xf>
    <xf numFmtId="49" fontId="11" fillId="9" borderId="37" xfId="0" applyNumberFormat="1" applyFont="1" applyFill="1" applyBorder="1" applyAlignment="1" applyProtection="1">
      <alignment horizontal="center" vertical="center"/>
      <protection locked="0"/>
    </xf>
    <xf numFmtId="49" fontId="11" fillId="9" borderId="34" xfId="0" applyNumberFormat="1" applyFont="1" applyFill="1" applyBorder="1" applyAlignment="1" applyProtection="1">
      <alignment horizontal="center" vertical="center"/>
      <protection locked="0"/>
    </xf>
    <xf numFmtId="0" fontId="11" fillId="6" borderId="6" xfId="0" applyFont="1" applyFill="1" applyBorder="1" applyAlignment="1" applyProtection="1">
      <alignment horizontal="center" vertical="center"/>
      <protection locked="0"/>
    </xf>
    <xf numFmtId="0" fontId="11" fillId="6" borderId="33" xfId="0" applyFont="1" applyFill="1" applyBorder="1" applyAlignment="1" applyProtection="1">
      <alignment horizontal="center" vertical="center"/>
      <protection locked="0"/>
    </xf>
    <xf numFmtId="0" fontId="11" fillId="6" borderId="14" xfId="0" applyFont="1" applyFill="1" applyBorder="1" applyAlignment="1" applyProtection="1">
      <alignment horizontal="center" vertical="center"/>
      <protection locked="0"/>
    </xf>
    <xf numFmtId="167" fontId="11" fillId="6" borderId="72" xfId="1" applyNumberFormat="1" applyFont="1" applyFill="1" applyBorder="1" applyAlignment="1" applyProtection="1">
      <alignment horizontal="center" vertical="center" wrapText="1"/>
      <protection locked="0"/>
    </xf>
    <xf numFmtId="167" fontId="11" fillId="6" borderId="211" xfId="1" applyNumberFormat="1" applyFont="1" applyFill="1" applyBorder="1" applyAlignment="1" applyProtection="1">
      <alignment horizontal="center" vertical="center" wrapText="1"/>
      <protection locked="0"/>
    </xf>
    <xf numFmtId="167" fontId="11" fillId="6" borderId="212" xfId="1" applyNumberFormat="1" applyFont="1" applyFill="1" applyBorder="1" applyAlignment="1" applyProtection="1">
      <alignment horizontal="center" vertical="center" wrapText="1"/>
      <protection locked="0"/>
    </xf>
    <xf numFmtId="167" fontId="11" fillId="6" borderId="76" xfId="1" applyNumberFormat="1" applyFont="1" applyFill="1" applyBorder="1" applyAlignment="1" applyProtection="1">
      <alignment horizontal="center" vertical="center" wrapText="1"/>
      <protection locked="0"/>
    </xf>
    <xf numFmtId="167" fontId="11" fillId="6" borderId="34" xfId="1" applyNumberFormat="1" applyFont="1" applyFill="1" applyBorder="1" applyAlignment="1" applyProtection="1">
      <alignment horizontal="center" vertical="center" wrapText="1"/>
      <protection locked="0"/>
    </xf>
    <xf numFmtId="167" fontId="11" fillId="6" borderId="21" xfId="1" applyNumberFormat="1" applyFont="1" applyFill="1" applyBorder="1" applyAlignment="1" applyProtection="1">
      <alignment horizontal="center" vertical="center" wrapText="1"/>
      <protection locked="0"/>
    </xf>
    <xf numFmtId="49" fontId="11" fillId="9" borderId="16" xfId="0" applyNumberFormat="1" applyFont="1" applyFill="1" applyBorder="1" applyAlignment="1" applyProtection="1">
      <alignment horizontal="center" vertical="center"/>
      <protection locked="0"/>
    </xf>
    <xf numFmtId="49" fontId="11" fillId="9" borderId="36" xfId="0" applyNumberFormat="1" applyFont="1" applyFill="1" applyBorder="1" applyAlignment="1" applyProtection="1">
      <alignment horizontal="center" vertical="center"/>
      <protection locked="0"/>
    </xf>
    <xf numFmtId="0" fontId="9" fillId="7" borderId="0" xfId="0" applyFont="1" applyFill="1" applyAlignment="1">
      <alignment horizontal="center"/>
    </xf>
    <xf numFmtId="0" fontId="11" fillId="9" borderId="37" xfId="0" applyFont="1" applyFill="1" applyBorder="1" applyAlignment="1" applyProtection="1">
      <alignment horizontal="center" vertical="center"/>
      <protection locked="0"/>
    </xf>
    <xf numFmtId="0" fontId="11" fillId="9" borderId="34" xfId="0" applyFont="1" applyFill="1" applyBorder="1" applyAlignment="1" applyProtection="1">
      <alignment horizontal="center" vertical="center"/>
      <protection locked="0"/>
    </xf>
    <xf numFmtId="0" fontId="11" fillId="9" borderId="30" xfId="0" applyFont="1" applyFill="1" applyBorder="1" applyAlignment="1" applyProtection="1">
      <alignment horizontal="center" vertical="center"/>
      <protection locked="0"/>
    </xf>
    <xf numFmtId="0" fontId="11" fillId="9" borderId="27" xfId="0" applyFont="1" applyFill="1" applyBorder="1" applyAlignment="1" applyProtection="1">
      <alignment horizontal="center" vertical="center"/>
      <protection locked="0"/>
    </xf>
    <xf numFmtId="0" fontId="11" fillId="9" borderId="77" xfId="0" applyFont="1" applyFill="1" applyBorder="1" applyAlignment="1" applyProtection="1">
      <alignment horizontal="center" vertical="center" wrapText="1"/>
      <protection locked="0"/>
    </xf>
    <xf numFmtId="0" fontId="11" fillId="9" borderId="17" xfId="0" applyFont="1" applyFill="1" applyBorder="1" applyAlignment="1" applyProtection="1">
      <alignment horizontal="center" vertical="center" wrapText="1"/>
      <protection locked="0"/>
    </xf>
    <xf numFmtId="0" fontId="11" fillId="9" borderId="36" xfId="0" applyFont="1" applyFill="1" applyBorder="1" applyAlignment="1" applyProtection="1">
      <alignment horizontal="center" vertical="center" wrapText="1"/>
      <protection locked="0"/>
    </xf>
    <xf numFmtId="0" fontId="10" fillId="7" borderId="6" xfId="0" applyFont="1" applyFill="1" applyBorder="1" applyAlignment="1">
      <alignment horizontal="center" vertical="center"/>
    </xf>
    <xf numFmtId="0" fontId="10" fillId="7" borderId="33" xfId="0" applyFont="1" applyFill="1" applyBorder="1" applyAlignment="1">
      <alignment horizontal="center" vertical="center"/>
    </xf>
    <xf numFmtId="0" fontId="10" fillId="7" borderId="14" xfId="0" applyFont="1" applyFill="1" applyBorder="1" applyAlignment="1">
      <alignment horizontal="center" vertical="center"/>
    </xf>
    <xf numFmtId="0" fontId="10" fillId="7" borderId="1" xfId="0" applyFont="1" applyFill="1" applyBorder="1" applyAlignment="1">
      <alignment horizontal="center" vertical="center"/>
    </xf>
    <xf numFmtId="0" fontId="11" fillId="9" borderId="37" xfId="0" applyFont="1" applyFill="1" applyBorder="1" applyAlignment="1" applyProtection="1">
      <alignment horizontal="center" vertical="center" wrapText="1"/>
      <protection locked="0"/>
    </xf>
    <xf numFmtId="0" fontId="11" fillId="9" borderId="34" xfId="0" applyFont="1" applyFill="1" applyBorder="1" applyAlignment="1" applyProtection="1">
      <alignment horizontal="center" vertical="center" wrapText="1"/>
      <protection locked="0"/>
    </xf>
    <xf numFmtId="0" fontId="11" fillId="9" borderId="21" xfId="0" applyFont="1" applyFill="1" applyBorder="1" applyAlignment="1" applyProtection="1">
      <alignment horizontal="center" vertical="center" wrapText="1"/>
      <protection locked="0"/>
    </xf>
    <xf numFmtId="49" fontId="10" fillId="0" borderId="6" xfId="0" applyNumberFormat="1" applyFont="1" applyBorder="1" applyAlignment="1">
      <alignment horizontal="center" vertical="center" wrapText="1"/>
    </xf>
    <xf numFmtId="49" fontId="10" fillId="0" borderId="33" xfId="0" applyNumberFormat="1" applyFont="1" applyBorder="1" applyAlignment="1">
      <alignment horizontal="center" vertical="center" wrapText="1"/>
    </xf>
    <xf numFmtId="49" fontId="10" fillId="0" borderId="14" xfId="0" applyNumberFormat="1" applyFont="1" applyBorder="1" applyAlignment="1">
      <alignment horizontal="center" vertical="center" wrapText="1"/>
    </xf>
    <xf numFmtId="49" fontId="10" fillId="0" borderId="6" xfId="0" applyNumberFormat="1" applyFont="1" applyBorder="1" applyAlignment="1">
      <alignment horizontal="center" vertical="center"/>
    </xf>
    <xf numFmtId="49" fontId="10" fillId="0" borderId="33" xfId="0" applyNumberFormat="1" applyFont="1" applyBorder="1" applyAlignment="1">
      <alignment horizontal="center" vertical="center"/>
    </xf>
    <xf numFmtId="49" fontId="10" fillId="0" borderId="14" xfId="0" applyNumberFormat="1" applyFont="1" applyBorder="1" applyAlignment="1">
      <alignment horizontal="center" vertical="center"/>
    </xf>
    <xf numFmtId="164" fontId="19" fillId="5" borderId="125" xfId="128" applyFont="1" applyFill="1" applyBorder="1" applyAlignment="1" applyProtection="1">
      <alignment horizontal="center" vertical="center"/>
    </xf>
    <xf numFmtId="164" fontId="19" fillId="5" borderId="142" xfId="128" applyFont="1" applyFill="1" applyBorder="1" applyAlignment="1" applyProtection="1">
      <alignment horizontal="center" vertical="center"/>
    </xf>
    <xf numFmtId="0" fontId="11" fillId="6" borderId="144" xfId="0" applyFont="1" applyFill="1" applyBorder="1" applyAlignment="1">
      <alignment horizontal="center" vertical="center"/>
    </xf>
    <xf numFmtId="0" fontId="11" fillId="6" borderId="160" xfId="0" applyFont="1" applyFill="1" applyBorder="1" applyAlignment="1">
      <alignment horizontal="center" vertical="center"/>
    </xf>
    <xf numFmtId="0" fontId="34" fillId="3" borderId="144" xfId="0" applyFont="1" applyFill="1" applyBorder="1" applyAlignment="1">
      <alignment horizontal="center" vertical="center" wrapText="1"/>
    </xf>
    <xf numFmtId="0" fontId="34" fillId="3" borderId="159" xfId="0" applyFont="1" applyFill="1" applyBorder="1" applyAlignment="1">
      <alignment horizontal="center" vertical="center" wrapText="1"/>
    </xf>
    <xf numFmtId="0" fontId="34" fillId="3" borderId="160" xfId="0" applyFont="1" applyFill="1" applyBorder="1" applyAlignment="1">
      <alignment horizontal="center" vertical="center" wrapText="1"/>
    </xf>
    <xf numFmtId="1" fontId="19" fillId="0" borderId="16" xfId="0" applyNumberFormat="1" applyFont="1" applyBorder="1" applyAlignment="1">
      <alignment horizontal="center" vertical="center"/>
    </xf>
    <xf numFmtId="1" fontId="19" fillId="0" borderId="171" xfId="0" applyNumberFormat="1" applyFont="1" applyBorder="1" applyAlignment="1">
      <alignment horizontal="center" vertical="center"/>
    </xf>
    <xf numFmtId="0" fontId="19" fillId="0" borderId="148" xfId="0" applyFont="1" applyBorder="1" applyAlignment="1">
      <alignment horizontal="left" vertical="center"/>
    </xf>
    <xf numFmtId="0" fontId="19" fillId="0" borderId="151" xfId="0" applyFont="1" applyBorder="1" applyAlignment="1">
      <alignment horizontal="left" vertical="center"/>
    </xf>
    <xf numFmtId="164" fontId="19" fillId="7" borderId="190" xfId="128" applyFont="1" applyFill="1" applyBorder="1" applyAlignment="1" applyProtection="1">
      <alignment horizontal="center" vertical="center"/>
      <protection locked="0"/>
    </xf>
    <xf numFmtId="164" fontId="19" fillId="7" borderId="193" xfId="128" applyFont="1" applyFill="1" applyBorder="1" applyAlignment="1" applyProtection="1">
      <alignment horizontal="center" vertical="center"/>
      <protection locked="0"/>
    </xf>
    <xf numFmtId="164" fontId="19" fillId="7" borderId="186" xfId="128" applyFont="1" applyFill="1" applyBorder="1" applyAlignment="1" applyProtection="1">
      <alignment horizontal="center" vertical="center"/>
      <protection locked="0"/>
    </xf>
    <xf numFmtId="164" fontId="19" fillId="7" borderId="187" xfId="128" applyFont="1" applyFill="1" applyBorder="1" applyAlignment="1" applyProtection="1">
      <alignment horizontal="center" vertical="center"/>
      <protection locked="0"/>
    </xf>
    <xf numFmtId="164" fontId="19" fillId="5" borderId="148" xfId="128" applyFont="1" applyFill="1" applyBorder="1" applyAlignment="1" applyProtection="1">
      <alignment horizontal="center" vertical="center"/>
    </xf>
    <xf numFmtId="164" fontId="19" fillId="5" borderId="151" xfId="128" applyFont="1" applyFill="1" applyBorder="1" applyAlignment="1" applyProtection="1">
      <alignment horizontal="center" vertical="center"/>
    </xf>
    <xf numFmtId="0" fontId="11" fillId="6" borderId="158" xfId="0" applyFont="1" applyFill="1" applyBorder="1" applyAlignment="1">
      <alignment horizontal="center" vertical="center"/>
    </xf>
    <xf numFmtId="0" fontId="11" fillId="6" borderId="159" xfId="0" applyFont="1" applyFill="1" applyBorder="1" applyAlignment="1">
      <alignment horizontal="center" vertical="center"/>
    </xf>
    <xf numFmtId="0" fontId="8" fillId="0" borderId="6" xfId="0" applyFont="1" applyBorder="1" applyAlignment="1" applyProtection="1">
      <alignment horizontal="center" vertical="center"/>
      <protection locked="0"/>
    </xf>
    <xf numFmtId="0" fontId="8" fillId="0" borderId="33"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37" fontId="13" fillId="0" borderId="6" xfId="129" applyFont="1" applyBorder="1" applyAlignment="1">
      <alignment horizontal="center" vertical="center"/>
    </xf>
    <xf numFmtId="37" fontId="13" fillId="0" borderId="33" xfId="129" applyFont="1" applyBorder="1" applyAlignment="1">
      <alignment horizontal="center" vertical="center"/>
    </xf>
    <xf numFmtId="37" fontId="13" fillId="0" borderId="14" xfId="129" applyFont="1" applyBorder="1" applyAlignment="1">
      <alignment horizontal="center" vertical="center"/>
    </xf>
    <xf numFmtId="0" fontId="10" fillId="0" borderId="6" xfId="0" applyFont="1" applyBorder="1" applyAlignment="1">
      <alignment horizontal="center" vertical="center"/>
    </xf>
    <xf numFmtId="0" fontId="10" fillId="0" borderId="33" xfId="0" applyFont="1" applyBorder="1" applyAlignment="1">
      <alignment horizontal="center" vertical="center"/>
    </xf>
    <xf numFmtId="0" fontId="10" fillId="0" borderId="14" xfId="0" applyFont="1" applyBorder="1" applyAlignment="1">
      <alignment horizontal="center" vertical="center"/>
    </xf>
    <xf numFmtId="1" fontId="10" fillId="0" borderId="1" xfId="0" applyNumberFormat="1" applyFont="1" applyBorder="1" applyAlignment="1">
      <alignment horizontal="center"/>
    </xf>
    <xf numFmtId="1" fontId="10" fillId="0" borderId="1" xfId="0" applyNumberFormat="1" applyFont="1" applyBorder="1" applyAlignment="1">
      <alignment horizontal="center" vertical="center"/>
    </xf>
    <xf numFmtId="164" fontId="19" fillId="6" borderId="172" xfId="128" applyFont="1" applyFill="1" applyBorder="1" applyAlignment="1" applyProtection="1">
      <alignment horizontal="center" vertical="center"/>
    </xf>
    <xf numFmtId="164" fontId="19" fillId="6" borderId="175" xfId="128" applyFont="1" applyFill="1" applyBorder="1" applyAlignment="1" applyProtection="1">
      <alignment horizontal="center" vertical="center"/>
    </xf>
    <xf numFmtId="164" fontId="19" fillId="5" borderId="156" xfId="128" applyFont="1" applyFill="1" applyBorder="1" applyAlignment="1" applyProtection="1">
      <alignment horizontal="center" vertical="center"/>
    </xf>
    <xf numFmtId="1" fontId="19" fillId="0" borderId="150" xfId="0" applyNumberFormat="1" applyFont="1" applyBorder="1" applyAlignment="1">
      <alignment horizontal="center" vertical="center"/>
    </xf>
    <xf numFmtId="1" fontId="19" fillId="0" borderId="152" xfId="0" applyNumberFormat="1" applyFont="1" applyBorder="1" applyAlignment="1">
      <alignment horizontal="center" vertical="center"/>
    </xf>
    <xf numFmtId="0" fontId="19" fillId="0" borderId="196" xfId="0" applyFont="1" applyBorder="1" applyAlignment="1">
      <alignment horizontal="center" vertical="center"/>
    </xf>
    <xf numFmtId="0" fontId="19" fillId="0" borderId="171" xfId="0" applyFont="1" applyBorder="1" applyAlignment="1">
      <alignment horizontal="center" vertical="center"/>
    </xf>
    <xf numFmtId="164" fontId="19" fillId="7" borderId="191" xfId="128" applyFont="1" applyFill="1" applyBorder="1" applyAlignment="1" applyProtection="1">
      <alignment horizontal="center" vertical="center"/>
      <protection locked="0"/>
    </xf>
    <xf numFmtId="164" fontId="19" fillId="7" borderId="184" xfId="128" applyFont="1" applyFill="1" applyBorder="1" applyAlignment="1" applyProtection="1">
      <alignment horizontal="center" vertical="center"/>
      <protection locked="0"/>
    </xf>
    <xf numFmtId="164" fontId="19" fillId="5" borderId="149" xfId="128" applyFont="1" applyFill="1" applyBorder="1" applyAlignment="1" applyProtection="1">
      <alignment horizontal="center" vertical="center"/>
    </xf>
    <xf numFmtId="164" fontId="18" fillId="6" borderId="184" xfId="128" applyFont="1" applyFill="1" applyBorder="1" applyAlignment="1" applyProtection="1">
      <alignment horizontal="center" vertical="center" wrapText="1"/>
    </xf>
    <xf numFmtId="164" fontId="18" fillId="6" borderId="187" xfId="128" applyFont="1" applyFill="1" applyBorder="1" applyAlignment="1" applyProtection="1">
      <alignment horizontal="center" vertical="center" wrapText="1"/>
    </xf>
    <xf numFmtId="164" fontId="18" fillId="7" borderId="173" xfId="128" applyFont="1" applyFill="1" applyBorder="1" applyAlignment="1" applyProtection="1">
      <alignment horizontal="center" vertical="center" wrapText="1"/>
      <protection locked="0"/>
    </xf>
    <xf numFmtId="164" fontId="18" fillId="7" borderId="175" xfId="128" applyFont="1" applyFill="1" applyBorder="1" applyAlignment="1" applyProtection="1">
      <alignment horizontal="center" vertical="center" wrapText="1"/>
      <protection locked="0"/>
    </xf>
    <xf numFmtId="164" fontId="18" fillId="7" borderId="156" xfId="128" applyFont="1" applyFill="1" applyBorder="1" applyAlignment="1" applyProtection="1">
      <alignment horizontal="center" vertical="center" wrapText="1"/>
      <protection locked="0"/>
    </xf>
    <xf numFmtId="164" fontId="18" fillId="7" borderId="142" xfId="128" applyFont="1" applyFill="1" applyBorder="1" applyAlignment="1" applyProtection="1">
      <alignment horizontal="center" vertical="center" wrapText="1"/>
      <protection locked="0"/>
    </xf>
    <xf numFmtId="164" fontId="18" fillId="7" borderId="184" xfId="128" applyFont="1" applyFill="1" applyBorder="1" applyAlignment="1" applyProtection="1">
      <alignment horizontal="center" vertical="center" wrapText="1"/>
      <protection locked="0"/>
    </xf>
    <xf numFmtId="164" fontId="18" fillId="7" borderId="187" xfId="128" applyFont="1" applyFill="1" applyBorder="1" applyAlignment="1" applyProtection="1">
      <alignment horizontal="center" vertical="center" wrapText="1"/>
      <protection locked="0"/>
    </xf>
    <xf numFmtId="164" fontId="19" fillId="6" borderId="184" xfId="128" applyFont="1" applyFill="1" applyBorder="1" applyAlignment="1" applyProtection="1">
      <alignment horizontal="center" vertical="center"/>
    </xf>
    <xf numFmtId="164" fontId="19" fillId="6" borderId="187" xfId="128" applyFont="1" applyFill="1" applyBorder="1" applyAlignment="1" applyProtection="1">
      <alignment horizontal="center" vertical="center"/>
    </xf>
    <xf numFmtId="164" fontId="19" fillId="6" borderId="156" xfId="128" applyFont="1" applyFill="1" applyBorder="1" applyAlignment="1" applyProtection="1">
      <alignment horizontal="center" vertical="center"/>
    </xf>
    <xf numFmtId="164" fontId="19" fillId="6" borderId="142" xfId="128" applyFont="1" applyFill="1" applyBorder="1" applyAlignment="1" applyProtection="1">
      <alignment horizontal="center" vertical="center"/>
    </xf>
    <xf numFmtId="0" fontId="19" fillId="0" borderId="196" xfId="0" applyFont="1" applyBorder="1" applyAlignment="1">
      <alignment horizontal="left" vertical="center"/>
    </xf>
    <xf numFmtId="0" fontId="19" fillId="0" borderId="171" xfId="0" applyFont="1" applyBorder="1" applyAlignment="1">
      <alignment horizontal="left" vertical="center"/>
    </xf>
    <xf numFmtId="164" fontId="19" fillId="7" borderId="191" xfId="128" applyFont="1" applyFill="1" applyBorder="1" applyAlignment="1" applyProtection="1">
      <alignment horizontal="center" vertical="center"/>
    </xf>
    <xf numFmtId="164" fontId="19" fillId="7" borderId="193" xfId="128" applyFont="1" applyFill="1" applyBorder="1" applyAlignment="1" applyProtection="1">
      <alignment horizontal="center" vertical="center"/>
    </xf>
    <xf numFmtId="164" fontId="19" fillId="7" borderId="184" xfId="128" applyFont="1" applyFill="1" applyBorder="1" applyAlignment="1" applyProtection="1">
      <alignment horizontal="center" vertical="center"/>
    </xf>
    <xf numFmtId="164" fontId="19" fillId="7" borderId="187" xfId="128" applyFont="1" applyFill="1" applyBorder="1" applyAlignment="1" applyProtection="1">
      <alignment horizontal="center" vertical="center"/>
    </xf>
    <xf numFmtId="164" fontId="19" fillId="6" borderId="191" xfId="128" applyFont="1" applyFill="1" applyBorder="1" applyAlignment="1" applyProtection="1">
      <alignment horizontal="center" vertical="center"/>
    </xf>
    <xf numFmtId="164" fontId="19" fillId="6" borderId="193" xfId="128" applyFont="1" applyFill="1" applyBorder="1" applyAlignment="1" applyProtection="1">
      <alignment horizontal="center" vertical="center"/>
    </xf>
    <xf numFmtId="164" fontId="18" fillId="7" borderId="178" xfId="128" applyFont="1" applyFill="1" applyBorder="1" applyAlignment="1" applyProtection="1">
      <alignment horizontal="center" vertical="center" wrapText="1"/>
      <protection locked="0"/>
    </xf>
    <xf numFmtId="164" fontId="18" fillId="7" borderId="181" xfId="128" applyFont="1" applyFill="1" applyBorder="1" applyAlignment="1" applyProtection="1">
      <alignment horizontal="center" vertical="center" wrapText="1"/>
      <protection locked="0"/>
    </xf>
    <xf numFmtId="164" fontId="19" fillId="7" borderId="156" xfId="128" applyFont="1" applyFill="1" applyBorder="1" applyAlignment="1" applyProtection="1">
      <alignment horizontal="center" vertical="center"/>
      <protection locked="0"/>
    </xf>
    <xf numFmtId="164" fontId="19" fillId="7" borderId="142" xfId="128" applyFont="1" applyFill="1" applyBorder="1" applyAlignment="1" applyProtection="1">
      <alignment horizontal="center" vertical="center"/>
      <protection locked="0"/>
    </xf>
    <xf numFmtId="164" fontId="19" fillId="7" borderId="162" xfId="128" applyFont="1" applyFill="1" applyBorder="1" applyAlignment="1" applyProtection="1">
      <alignment horizontal="center" vertical="center"/>
      <protection locked="0"/>
    </xf>
    <xf numFmtId="164" fontId="19" fillId="7" borderId="161" xfId="128" applyFont="1" applyFill="1" applyBorder="1" applyAlignment="1" applyProtection="1">
      <alignment horizontal="center" vertical="center"/>
      <protection locked="0"/>
    </xf>
    <xf numFmtId="164" fontId="19" fillId="6" borderId="173" xfId="128" applyFont="1" applyFill="1" applyBorder="1" applyAlignment="1" applyProtection="1">
      <alignment horizontal="center" vertical="center"/>
    </xf>
    <xf numFmtId="164" fontId="19" fillId="7" borderId="179" xfId="128" applyFont="1" applyFill="1" applyBorder="1" applyAlignment="1" applyProtection="1">
      <alignment horizontal="center" vertical="center"/>
      <protection locked="0"/>
    </xf>
    <xf numFmtId="164" fontId="19" fillId="7" borderId="181" xfId="128" applyFont="1" applyFill="1" applyBorder="1" applyAlignment="1" applyProtection="1">
      <alignment horizontal="center" vertical="center"/>
      <protection locked="0"/>
    </xf>
    <xf numFmtId="164" fontId="19" fillId="5" borderId="126" xfId="128" applyFont="1" applyFill="1" applyBorder="1" applyAlignment="1" applyProtection="1">
      <alignment horizontal="center" vertical="center"/>
    </xf>
    <xf numFmtId="1" fontId="19" fillId="0" borderId="197" xfId="0" applyNumberFormat="1" applyFont="1" applyBorder="1" applyAlignment="1">
      <alignment horizontal="center" vertical="center"/>
    </xf>
    <xf numFmtId="0" fontId="19" fillId="0" borderId="198" xfId="0" applyFont="1" applyBorder="1" applyAlignment="1">
      <alignment horizontal="left" vertical="center"/>
    </xf>
    <xf numFmtId="164" fontId="19" fillId="7" borderId="192" xfId="128" applyFont="1" applyFill="1" applyBorder="1" applyAlignment="1" applyProtection="1">
      <alignment horizontal="center" vertical="center"/>
      <protection locked="0"/>
    </xf>
    <xf numFmtId="164" fontId="19" fillId="7" borderId="185" xfId="128" applyFont="1" applyFill="1" applyBorder="1" applyAlignment="1" applyProtection="1">
      <alignment horizontal="center" vertical="center"/>
      <protection locked="0"/>
    </xf>
    <xf numFmtId="164" fontId="19" fillId="5" borderId="165" xfId="128" applyFont="1" applyFill="1" applyBorder="1" applyAlignment="1" applyProtection="1">
      <alignment horizontal="center" vertical="center"/>
    </xf>
    <xf numFmtId="164" fontId="19" fillId="6" borderId="192" xfId="128" applyFont="1" applyFill="1" applyBorder="1" applyAlignment="1" applyProtection="1">
      <alignment horizontal="center" vertical="center"/>
    </xf>
    <xf numFmtId="164" fontId="19" fillId="6" borderId="185" xfId="128" applyFont="1" applyFill="1" applyBorder="1" applyAlignment="1" applyProtection="1">
      <alignment horizontal="center" vertical="center"/>
    </xf>
    <xf numFmtId="164" fontId="19" fillId="6" borderId="186" xfId="128" applyFont="1" applyFill="1" applyBorder="1" applyAlignment="1" applyProtection="1">
      <alignment horizontal="center" vertical="center"/>
    </xf>
    <xf numFmtId="164" fontId="18" fillId="6" borderId="186" xfId="128" applyFont="1" applyFill="1" applyBorder="1" applyAlignment="1" applyProtection="1">
      <alignment horizontal="center" vertical="center"/>
    </xf>
    <xf numFmtId="164" fontId="18" fillId="6" borderId="187" xfId="128" applyFont="1" applyFill="1" applyBorder="1" applyAlignment="1" applyProtection="1">
      <alignment horizontal="center" vertical="center"/>
    </xf>
    <xf numFmtId="164" fontId="19" fillId="7" borderId="125" xfId="128" applyFont="1" applyFill="1" applyBorder="1" applyAlignment="1" applyProtection="1">
      <alignment horizontal="center" vertical="center"/>
      <protection locked="0"/>
    </xf>
    <xf numFmtId="164" fontId="19" fillId="6" borderId="174" xfId="128" applyFont="1" applyFill="1" applyBorder="1" applyAlignment="1" applyProtection="1">
      <alignment horizontal="center" vertical="center"/>
    </xf>
    <xf numFmtId="164" fontId="19" fillId="6" borderId="179" xfId="128" applyFont="1" applyFill="1" applyBorder="1" applyAlignment="1" applyProtection="1">
      <alignment horizontal="center" vertical="center"/>
    </xf>
    <xf numFmtId="164" fontId="19" fillId="6" borderId="180" xfId="128" applyFont="1" applyFill="1" applyBorder="1" applyAlignment="1" applyProtection="1">
      <alignment horizontal="center" vertical="center"/>
    </xf>
    <xf numFmtId="164" fontId="19" fillId="6" borderId="181" xfId="128" applyFont="1" applyFill="1" applyBorder="1" applyAlignment="1" applyProtection="1">
      <alignment horizontal="center" vertical="center"/>
    </xf>
    <xf numFmtId="164" fontId="18" fillId="6" borderId="179" xfId="128" applyFont="1" applyFill="1" applyBorder="1" applyAlignment="1" applyProtection="1">
      <alignment horizontal="center" vertical="center" wrapText="1"/>
    </xf>
    <xf numFmtId="164" fontId="18" fillId="6" borderId="181" xfId="128" applyFont="1" applyFill="1" applyBorder="1" applyAlignment="1" applyProtection="1">
      <alignment horizontal="center" vertical="center" wrapText="1"/>
    </xf>
    <xf numFmtId="164" fontId="18" fillId="6" borderId="172" xfId="128" applyFont="1" applyFill="1" applyBorder="1" applyAlignment="1" applyProtection="1">
      <alignment horizontal="center" vertical="center" wrapText="1"/>
    </xf>
    <xf numFmtId="164" fontId="18" fillId="6" borderId="175" xfId="128" applyFont="1" applyFill="1" applyBorder="1" applyAlignment="1" applyProtection="1">
      <alignment horizontal="center" vertical="center" wrapText="1"/>
    </xf>
    <xf numFmtId="164" fontId="19" fillId="7" borderId="126" xfId="128" applyFont="1" applyFill="1" applyBorder="1" applyAlignment="1" applyProtection="1">
      <alignment horizontal="center" vertical="center"/>
      <protection locked="0"/>
    </xf>
    <xf numFmtId="164" fontId="19" fillId="6" borderId="126" xfId="128" applyFont="1" applyFill="1" applyBorder="1" applyAlignment="1" applyProtection="1">
      <alignment horizontal="center" vertical="center"/>
    </xf>
    <xf numFmtId="164" fontId="36" fillId="6" borderId="162" xfId="128" applyFont="1" applyFill="1" applyBorder="1" applyAlignment="1" applyProtection="1">
      <alignment horizontal="center" vertical="center"/>
    </xf>
    <xf numFmtId="164" fontId="36" fillId="6" borderId="164" xfId="128" applyFont="1" applyFill="1" applyBorder="1" applyAlignment="1" applyProtection="1">
      <alignment horizontal="center" vertical="center"/>
    </xf>
    <xf numFmtId="164" fontId="36" fillId="6" borderId="161" xfId="128" applyFont="1" applyFill="1" applyBorder="1" applyAlignment="1" applyProtection="1">
      <alignment horizontal="center" vertical="center"/>
    </xf>
    <xf numFmtId="164" fontId="19" fillId="6" borderId="162" xfId="128" applyFont="1" applyFill="1" applyBorder="1" applyAlignment="1" applyProtection="1">
      <alignment horizontal="center" vertical="center"/>
    </xf>
    <xf numFmtId="164" fontId="19" fillId="6" borderId="161" xfId="128" applyFont="1" applyFill="1" applyBorder="1" applyAlignment="1" applyProtection="1">
      <alignment horizontal="center" vertical="center"/>
    </xf>
    <xf numFmtId="164" fontId="19" fillId="6" borderId="178" xfId="128" applyFont="1" applyFill="1" applyBorder="1" applyAlignment="1" applyProtection="1">
      <alignment horizontal="center" vertical="center"/>
    </xf>
    <xf numFmtId="164" fontId="19" fillId="6" borderId="125" xfId="128" applyFont="1" applyFill="1" applyBorder="1" applyAlignment="1" applyProtection="1">
      <alignment horizontal="center" vertical="center"/>
    </xf>
    <xf numFmtId="164" fontId="18" fillId="6" borderId="162" xfId="128" applyFont="1" applyFill="1" applyBorder="1" applyAlignment="1" applyProtection="1">
      <alignment horizontal="center" vertical="center" wrapText="1"/>
    </xf>
    <xf numFmtId="164" fontId="18" fillId="6" borderId="161" xfId="128" applyFont="1" applyFill="1" applyBorder="1" applyAlignment="1" applyProtection="1">
      <alignment horizontal="center" vertical="center" wrapText="1"/>
    </xf>
    <xf numFmtId="164" fontId="19" fillId="6" borderId="163" xfId="128" applyFont="1" applyFill="1" applyBorder="1" applyAlignment="1" applyProtection="1">
      <alignment horizontal="center" vertical="center"/>
    </xf>
    <xf numFmtId="0" fontId="19" fillId="0" borderId="90" xfId="0" applyFont="1" applyBorder="1" applyAlignment="1">
      <alignment horizontal="left" vertical="center" wrapText="1"/>
    </xf>
    <xf numFmtId="0" fontId="19" fillId="0" borderId="0" xfId="0" applyFont="1" applyAlignment="1">
      <alignment horizontal="left" vertical="center" wrapText="1"/>
    </xf>
    <xf numFmtId="0" fontId="19" fillId="0" borderId="31" xfId="0" applyFont="1" applyBorder="1" applyAlignment="1">
      <alignment horizontal="left" vertical="center" wrapText="1"/>
    </xf>
    <xf numFmtId="0" fontId="19" fillId="0" borderId="132" xfId="0" applyFont="1" applyBorder="1" applyAlignment="1">
      <alignment horizontal="left" vertical="center" wrapText="1"/>
    </xf>
    <xf numFmtId="0" fontId="19" fillId="7" borderId="31" xfId="0" applyFont="1" applyFill="1" applyBorder="1" applyAlignment="1">
      <alignment horizontal="left" vertical="center" wrapText="1"/>
    </xf>
    <xf numFmtId="0" fontId="19" fillId="7" borderId="0" xfId="0" applyFont="1" applyFill="1" applyAlignment="1">
      <alignment horizontal="left" vertical="center" wrapText="1"/>
    </xf>
    <xf numFmtId="0" fontId="19" fillId="7" borderId="132" xfId="0" applyFont="1" applyFill="1" applyBorder="1" applyAlignment="1">
      <alignment horizontal="left" vertical="center" wrapText="1"/>
    </xf>
    <xf numFmtId="0" fontId="19" fillId="0" borderId="108" xfId="0" applyFont="1" applyBorder="1" applyAlignment="1">
      <alignment horizontal="left" vertical="center" wrapText="1"/>
    </xf>
    <xf numFmtId="0" fontId="31" fillId="0" borderId="31" xfId="0" applyFont="1" applyBorder="1" applyAlignment="1">
      <alignment horizontal="left" vertical="center" wrapText="1"/>
    </xf>
    <xf numFmtId="0" fontId="31" fillId="0" borderId="0" xfId="0" applyFont="1" applyAlignment="1">
      <alignment horizontal="left" vertical="center" wrapText="1"/>
    </xf>
    <xf numFmtId="0" fontId="19" fillId="0" borderId="207" xfId="0" applyFont="1" applyBorder="1" applyAlignment="1">
      <alignment horizontal="left" vertical="center" wrapText="1"/>
    </xf>
    <xf numFmtId="0" fontId="19" fillId="0" borderId="91" xfId="0" applyFont="1" applyBorder="1" applyAlignment="1">
      <alignment horizontal="left" vertical="center" wrapText="1"/>
    </xf>
    <xf numFmtId="0" fontId="19" fillId="0" borderId="139" xfId="0" applyFont="1" applyBorder="1" applyAlignment="1">
      <alignment horizontal="left" vertical="center" wrapText="1"/>
    </xf>
    <xf numFmtId="0" fontId="10" fillId="7" borderId="1" xfId="0" applyFont="1" applyFill="1" applyBorder="1" applyAlignment="1" applyProtection="1">
      <alignment horizontal="center"/>
      <protection locked="0"/>
    </xf>
    <xf numFmtId="37" fontId="9" fillId="7" borderId="0" xfId="129" applyFont="1" applyFill="1" applyAlignment="1" applyProtection="1">
      <alignment horizontal="center" vertical="center"/>
      <protection locked="0"/>
    </xf>
    <xf numFmtId="37" fontId="9" fillId="7" borderId="0" xfId="132" applyNumberFormat="1" applyFont="1" applyFill="1" applyAlignment="1" applyProtection="1">
      <alignment horizontal="center"/>
      <protection locked="0"/>
    </xf>
    <xf numFmtId="1" fontId="10" fillId="7" borderId="1" xfId="0" applyNumberFormat="1" applyFont="1" applyFill="1" applyBorder="1" applyAlignment="1" applyProtection="1">
      <alignment horizontal="center"/>
      <protection locked="0"/>
    </xf>
    <xf numFmtId="0" fontId="10" fillId="7" borderId="1" xfId="0" applyFont="1" applyFill="1" applyBorder="1" applyAlignment="1" applyProtection="1">
      <alignment horizontal="left" vertical="center"/>
      <protection locked="0"/>
    </xf>
    <xf numFmtId="0" fontId="9" fillId="7" borderId="75" xfId="132" applyFont="1" applyFill="1" applyBorder="1" applyAlignment="1" applyProtection="1">
      <alignment horizontal="center"/>
      <protection locked="0"/>
    </xf>
    <xf numFmtId="0" fontId="9" fillId="18" borderId="118" xfId="0" applyFont="1" applyFill="1" applyBorder="1" applyAlignment="1" applyProtection="1">
      <alignment horizontal="center" vertical="center"/>
      <protection locked="0"/>
    </xf>
    <xf numFmtId="0" fontId="9" fillId="18" borderId="119" xfId="0" applyFont="1" applyFill="1" applyBorder="1" applyAlignment="1" applyProtection="1">
      <alignment horizontal="center" vertical="center"/>
      <protection locked="0"/>
    </xf>
    <xf numFmtId="0" fontId="9" fillId="18" borderId="120" xfId="0" applyFont="1" applyFill="1" applyBorder="1" applyAlignment="1" applyProtection="1">
      <alignment horizontal="center" vertical="center"/>
      <protection locked="0"/>
    </xf>
    <xf numFmtId="0" fontId="9" fillId="18" borderId="10" xfId="0" applyFont="1" applyFill="1" applyBorder="1" applyAlignment="1" applyProtection="1">
      <alignment horizontal="center" vertical="center" wrapText="1"/>
      <protection locked="0"/>
    </xf>
    <xf numFmtId="0" fontId="59" fillId="18" borderId="10" xfId="0" applyFont="1" applyFill="1" applyBorder="1" applyAlignment="1" applyProtection="1">
      <alignment horizontal="center" vertical="center" wrapText="1"/>
      <protection locked="0"/>
    </xf>
    <xf numFmtId="0" fontId="9" fillId="18" borderId="2" xfId="0" applyFont="1" applyFill="1" applyBorder="1" applyAlignment="1" applyProtection="1">
      <alignment horizontal="center" vertical="center" wrapText="1"/>
      <protection locked="0"/>
    </xf>
    <xf numFmtId="0" fontId="9" fillId="21" borderId="2" xfId="0" applyFont="1" applyFill="1" applyBorder="1" applyAlignment="1" applyProtection="1">
      <alignment horizontal="center" vertical="center" wrapText="1"/>
      <protection locked="0"/>
    </xf>
    <xf numFmtId="0" fontId="9" fillId="21" borderId="10" xfId="0" applyFont="1" applyFill="1" applyBorder="1" applyAlignment="1" applyProtection="1">
      <alignment horizontal="center" vertical="center" wrapText="1"/>
      <protection locked="0"/>
    </xf>
    <xf numFmtId="0" fontId="9" fillId="5" borderId="6" xfId="0" applyFont="1" applyFill="1" applyBorder="1" applyAlignment="1" applyProtection="1">
      <alignment horizontal="center" vertical="center"/>
      <protection locked="0"/>
    </xf>
    <xf numFmtId="0" fontId="9" fillId="5" borderId="33" xfId="0" applyFont="1" applyFill="1" applyBorder="1" applyAlignment="1" applyProtection="1">
      <alignment horizontal="center" vertical="center"/>
      <protection locked="0"/>
    </xf>
    <xf numFmtId="0" fontId="9" fillId="5" borderId="14" xfId="0" applyFont="1" applyFill="1" applyBorder="1" applyAlignment="1" applyProtection="1">
      <alignment horizontal="center" vertical="center"/>
      <protection locked="0"/>
    </xf>
    <xf numFmtId="0" fontId="9" fillId="5" borderId="7" xfId="0" applyFont="1" applyFill="1" applyBorder="1" applyAlignment="1" applyProtection="1">
      <alignment horizontal="center" vertical="center" wrapText="1"/>
      <protection locked="0"/>
    </xf>
    <xf numFmtId="0" fontId="9" fillId="5" borderId="10" xfId="0" applyFont="1" applyFill="1" applyBorder="1" applyAlignment="1" applyProtection="1">
      <alignment horizontal="center" vertical="center" wrapText="1"/>
      <protection locked="0"/>
    </xf>
    <xf numFmtId="0" fontId="9" fillId="5" borderId="1" xfId="0" applyFont="1" applyFill="1" applyBorder="1" applyAlignment="1" applyProtection="1">
      <alignment horizontal="center" vertical="center" wrapText="1"/>
      <protection locked="0"/>
    </xf>
    <xf numFmtId="0" fontId="59" fillId="18" borderId="135" xfId="0" applyFont="1" applyFill="1" applyBorder="1" applyAlignment="1" applyProtection="1">
      <alignment horizontal="center" vertical="center" wrapText="1"/>
      <protection locked="0"/>
    </xf>
    <xf numFmtId="0" fontId="9" fillId="18" borderId="132" xfId="0" applyFont="1" applyFill="1" applyBorder="1" applyAlignment="1" applyProtection="1">
      <alignment horizontal="center" vertical="center" wrapText="1"/>
      <protection locked="0"/>
    </xf>
    <xf numFmtId="0" fontId="9" fillId="18" borderId="227" xfId="0" applyFont="1" applyFill="1" applyBorder="1" applyAlignment="1" applyProtection="1">
      <alignment horizontal="center" vertical="center"/>
      <protection locked="0"/>
    </xf>
    <xf numFmtId="0" fontId="9" fillId="18" borderId="90" xfId="0" applyFont="1" applyFill="1" applyBorder="1" applyAlignment="1" applyProtection="1">
      <alignment horizontal="center" vertical="center"/>
      <protection locked="0"/>
    </xf>
    <xf numFmtId="0" fontId="9" fillId="18" borderId="7" xfId="0" applyFont="1" applyFill="1" applyBorder="1" applyAlignment="1" applyProtection="1">
      <alignment horizontal="center" vertical="center" wrapText="1"/>
      <protection locked="0"/>
    </xf>
    <xf numFmtId="0" fontId="9" fillId="18" borderId="90" xfId="0" applyFont="1" applyFill="1" applyBorder="1" applyAlignment="1" applyProtection="1">
      <alignment horizontal="center" vertical="center" wrapText="1"/>
      <protection locked="0"/>
    </xf>
    <xf numFmtId="0" fontId="9" fillId="18" borderId="0" xfId="0" applyFont="1" applyFill="1" applyAlignment="1" applyProtection="1">
      <alignment horizontal="center" vertical="center" wrapText="1"/>
      <protection locked="0"/>
    </xf>
    <xf numFmtId="0" fontId="9" fillId="18" borderId="91" xfId="0" applyFont="1" applyFill="1" applyBorder="1" applyAlignment="1" applyProtection="1">
      <alignment horizontal="center" vertical="center" wrapText="1"/>
      <protection locked="0"/>
    </xf>
    <xf numFmtId="0" fontId="9" fillId="18" borderId="139" xfId="0" applyFont="1" applyFill="1" applyBorder="1" applyAlignment="1" applyProtection="1">
      <alignment horizontal="center" vertical="center" wrapText="1"/>
      <protection locked="0"/>
    </xf>
    <xf numFmtId="0" fontId="9" fillId="20" borderId="118" xfId="0" applyFont="1" applyFill="1" applyBorder="1" applyAlignment="1" applyProtection="1">
      <alignment horizontal="center" vertical="center"/>
      <protection locked="0"/>
    </xf>
    <xf numFmtId="0" fontId="9" fillId="20" borderId="119" xfId="0" applyFont="1" applyFill="1" applyBorder="1" applyAlignment="1" applyProtection="1">
      <alignment horizontal="center" vertical="center"/>
      <protection locked="0"/>
    </xf>
    <xf numFmtId="0" fontId="9" fillId="20" borderId="120" xfId="0" applyFont="1" applyFill="1" applyBorder="1" applyAlignment="1" applyProtection="1">
      <alignment horizontal="center" vertical="center"/>
      <protection locked="0"/>
    </xf>
    <xf numFmtId="0" fontId="9" fillId="18" borderId="6" xfId="0" applyFont="1" applyFill="1" applyBorder="1" applyAlignment="1" applyProtection="1">
      <alignment horizontal="center" vertical="center"/>
      <protection locked="0"/>
    </xf>
    <xf numFmtId="0" fontId="9" fillId="18" borderId="33" xfId="0" applyFont="1" applyFill="1" applyBorder="1" applyAlignment="1" applyProtection="1">
      <alignment horizontal="center" vertical="center"/>
      <protection locked="0"/>
    </xf>
    <xf numFmtId="0" fontId="9" fillId="18" borderId="14" xfId="0" applyFont="1" applyFill="1" applyBorder="1" applyAlignment="1" applyProtection="1">
      <alignment horizontal="center" vertical="center"/>
      <protection locked="0"/>
    </xf>
    <xf numFmtId="0" fontId="9" fillId="18" borderId="6" xfId="0" applyFont="1" applyFill="1" applyBorder="1" applyAlignment="1" applyProtection="1">
      <alignment horizontal="center" vertical="center" wrapText="1"/>
      <protection locked="0"/>
    </xf>
    <xf numFmtId="0" fontId="9" fillId="18" borderId="33" xfId="0" applyFont="1" applyFill="1" applyBorder="1" applyAlignment="1" applyProtection="1">
      <alignment horizontal="center" vertical="center" wrapText="1"/>
      <protection locked="0"/>
    </xf>
    <xf numFmtId="0" fontId="9" fillId="18" borderId="14" xfId="0" applyFont="1" applyFill="1" applyBorder="1" applyAlignment="1" applyProtection="1">
      <alignment horizontal="center" vertical="center" wrapText="1"/>
      <protection locked="0"/>
    </xf>
    <xf numFmtId="0" fontId="59" fillId="18" borderId="2" xfId="0" applyFont="1" applyFill="1" applyBorder="1" applyAlignment="1" applyProtection="1">
      <alignment horizontal="center" vertical="center" wrapText="1"/>
      <protection locked="0"/>
    </xf>
    <xf numFmtId="0" fontId="9" fillId="21" borderId="6" xfId="0" applyFont="1" applyFill="1" applyBorder="1" applyAlignment="1" applyProtection="1">
      <alignment horizontal="center" vertical="center" wrapText="1"/>
      <protection locked="0"/>
    </xf>
    <xf numFmtId="0" fontId="9" fillId="21" borderId="33" xfId="0" applyFont="1" applyFill="1" applyBorder="1" applyAlignment="1" applyProtection="1">
      <alignment horizontal="center" vertical="center" wrapText="1"/>
      <protection locked="0"/>
    </xf>
    <xf numFmtId="0" fontId="9" fillId="21" borderId="14" xfId="0" applyFont="1" applyFill="1" applyBorder="1" applyAlignment="1" applyProtection="1">
      <alignment horizontal="center" vertical="center" wrapText="1"/>
      <protection locked="0"/>
    </xf>
    <xf numFmtId="0" fontId="9" fillId="23" borderId="6" xfId="0" applyFont="1" applyFill="1" applyBorder="1" applyAlignment="1" applyProtection="1">
      <alignment horizontal="center" vertical="center" wrapText="1"/>
      <protection locked="0"/>
    </xf>
    <xf numFmtId="0" fontId="9" fillId="23" borderId="33" xfId="0" applyFont="1" applyFill="1" applyBorder="1" applyAlignment="1" applyProtection="1">
      <alignment horizontal="center" vertical="center" wrapText="1"/>
      <protection locked="0"/>
    </xf>
    <xf numFmtId="0" fontId="9" fillId="23" borderId="14" xfId="0" applyFont="1" applyFill="1" applyBorder="1" applyAlignment="1" applyProtection="1">
      <alignment horizontal="center" vertical="center" wrapText="1"/>
      <protection locked="0"/>
    </xf>
    <xf numFmtId="0" fontId="9" fillId="23" borderId="2" xfId="0" applyFont="1" applyFill="1" applyBorder="1" applyAlignment="1" applyProtection="1">
      <alignment horizontal="center" vertical="center" wrapText="1"/>
      <protection locked="0"/>
    </xf>
    <xf numFmtId="0" fontId="9" fillId="23" borderId="10" xfId="0" applyFont="1" applyFill="1" applyBorder="1" applyAlignment="1" applyProtection="1">
      <alignment horizontal="center" vertical="center" wrapText="1"/>
      <protection locked="0"/>
    </xf>
    <xf numFmtId="0" fontId="59" fillId="18" borderId="3" xfId="0" applyFont="1" applyFill="1" applyBorder="1" applyAlignment="1" applyProtection="1">
      <alignment horizontal="center" vertical="center" wrapText="1"/>
      <protection locked="0"/>
    </xf>
    <xf numFmtId="0" fontId="59" fillId="23" borderId="2" xfId="0" applyFont="1" applyFill="1" applyBorder="1" applyAlignment="1" applyProtection="1">
      <alignment horizontal="center" vertical="center" wrapText="1"/>
      <protection locked="0"/>
    </xf>
    <xf numFmtId="0" fontId="59" fillId="23" borderId="10" xfId="0" applyFont="1" applyFill="1" applyBorder="1" applyAlignment="1" applyProtection="1">
      <alignment horizontal="center" vertical="center" wrapText="1"/>
      <protection locked="0"/>
    </xf>
    <xf numFmtId="0" fontId="59" fillId="21" borderId="2" xfId="0" applyFont="1" applyFill="1" applyBorder="1" applyAlignment="1" applyProtection="1">
      <alignment horizontal="center" vertical="center" wrapText="1"/>
      <protection locked="0"/>
    </xf>
    <xf numFmtId="0" fontId="59" fillId="21" borderId="10" xfId="0" applyFont="1" applyFill="1" applyBorder="1" applyAlignment="1" applyProtection="1">
      <alignment horizontal="center" vertical="center" wrapText="1"/>
      <protection locked="0"/>
    </xf>
    <xf numFmtId="0" fontId="59" fillId="20" borderId="2" xfId="0" applyFont="1" applyFill="1" applyBorder="1" applyAlignment="1" applyProtection="1">
      <alignment horizontal="center" vertical="center" wrapText="1"/>
      <protection locked="0"/>
    </xf>
    <xf numFmtId="0" fontId="59" fillId="20" borderId="10" xfId="0" applyFont="1" applyFill="1" applyBorder="1" applyAlignment="1" applyProtection="1">
      <alignment horizontal="center" vertical="center" wrapText="1"/>
      <protection locked="0"/>
    </xf>
    <xf numFmtId="3" fontId="59" fillId="0" borderId="0" xfId="132" applyNumberFormat="1" applyFont="1" applyAlignment="1" applyProtection="1">
      <alignment horizontal="center" vertical="center" wrapText="1"/>
      <protection locked="0"/>
    </xf>
    <xf numFmtId="0" fontId="9" fillId="18" borderId="6" xfId="132" applyFont="1" applyFill="1" applyBorder="1" applyAlignment="1" applyProtection="1">
      <alignment horizontal="center" vertical="center"/>
      <protection locked="0"/>
    </xf>
    <xf numFmtId="0" fontId="9" fillId="18" borderId="33" xfId="132" applyFont="1" applyFill="1" applyBorder="1" applyAlignment="1" applyProtection="1">
      <alignment horizontal="center" vertical="center"/>
      <protection locked="0"/>
    </xf>
    <xf numFmtId="0" fontId="9" fillId="18" borderId="14" xfId="132" applyFont="1" applyFill="1" applyBorder="1" applyAlignment="1" applyProtection="1">
      <alignment horizontal="center" vertical="center"/>
      <protection locked="0"/>
    </xf>
    <xf numFmtId="0" fontId="9" fillId="18" borderId="4" xfId="132" applyFont="1" applyFill="1" applyBorder="1" applyAlignment="1" applyProtection="1">
      <alignment horizontal="center" vertical="center"/>
      <protection locked="0"/>
    </xf>
    <xf numFmtId="0" fontId="9" fillId="18" borderId="75" xfId="132" applyFont="1" applyFill="1" applyBorder="1" applyAlignment="1" applyProtection="1">
      <alignment horizontal="center" vertical="center"/>
      <protection locked="0"/>
    </xf>
    <xf numFmtId="0" fontId="9" fillId="18" borderId="140" xfId="132" applyFont="1" applyFill="1" applyBorder="1" applyAlignment="1" applyProtection="1">
      <alignment horizontal="center" vertical="center"/>
      <protection locked="0"/>
    </xf>
    <xf numFmtId="0" fontId="9" fillId="18" borderId="5" xfId="132" applyFont="1" applyFill="1" applyBorder="1" applyAlignment="1" applyProtection="1">
      <alignment horizontal="center" vertical="center"/>
      <protection locked="0"/>
    </xf>
    <xf numFmtId="0" fontId="9" fillId="18" borderId="91" xfId="132" applyFont="1" applyFill="1" applyBorder="1" applyAlignment="1" applyProtection="1">
      <alignment horizontal="center" vertical="center"/>
      <protection locked="0"/>
    </xf>
    <xf numFmtId="0" fontId="9" fillId="18" borderId="139" xfId="132" applyFont="1" applyFill="1" applyBorder="1" applyAlignment="1" applyProtection="1">
      <alignment horizontal="center" vertical="center"/>
      <protection locked="0"/>
    </xf>
    <xf numFmtId="0" fontId="9" fillId="18" borderId="1" xfId="132" applyFont="1" applyFill="1" applyBorder="1" applyAlignment="1" applyProtection="1">
      <alignment horizontal="center" vertical="center"/>
      <protection locked="0"/>
    </xf>
    <xf numFmtId="37" fontId="9" fillId="0" borderId="91" xfId="129" applyFont="1" applyBorder="1" applyAlignment="1" applyProtection="1">
      <alignment horizontal="center" vertical="center"/>
      <protection locked="0"/>
    </xf>
    <xf numFmtId="37" fontId="9" fillId="0" borderId="75" xfId="129" applyFont="1" applyBorder="1" applyAlignment="1" applyProtection="1">
      <alignment horizontal="center"/>
      <protection locked="0"/>
    </xf>
    <xf numFmtId="0" fontId="11" fillId="9" borderId="135" xfId="0" applyFont="1" applyFill="1" applyBorder="1" applyAlignment="1" applyProtection="1">
      <alignment horizontal="center" vertical="center" wrapText="1"/>
      <protection locked="0"/>
    </xf>
    <xf numFmtId="0" fontId="11" fillId="9" borderId="132" xfId="0" applyFont="1" applyFill="1" applyBorder="1" applyAlignment="1" applyProtection="1">
      <alignment horizontal="center" vertical="center" wrapText="1"/>
      <protection locked="0"/>
    </xf>
    <xf numFmtId="0" fontId="11" fillId="9" borderId="130" xfId="0" applyFont="1" applyFill="1" applyBorder="1" applyAlignment="1" applyProtection="1">
      <alignment horizontal="center" vertical="center" wrapText="1"/>
      <protection locked="0"/>
    </xf>
    <xf numFmtId="0" fontId="11" fillId="9" borderId="7" xfId="0" applyFont="1" applyFill="1" applyBorder="1" applyAlignment="1" applyProtection="1">
      <alignment horizontal="center" vertical="center" wrapText="1"/>
      <protection locked="0"/>
    </xf>
    <xf numFmtId="0" fontId="11" fillId="9" borderId="10" xfId="0" applyFont="1" applyFill="1" applyBorder="1" applyAlignment="1" applyProtection="1">
      <alignment horizontal="center" vertical="center" wrapText="1"/>
      <protection locked="0"/>
    </xf>
    <xf numFmtId="0" fontId="11" fillId="9" borderId="116" xfId="0" applyFont="1" applyFill="1" applyBorder="1" applyAlignment="1" applyProtection="1">
      <alignment horizontal="center" vertical="center" wrapText="1"/>
      <protection locked="0"/>
    </xf>
    <xf numFmtId="0" fontId="11" fillId="9" borderId="118" xfId="0" applyFont="1" applyFill="1" applyBorder="1" applyAlignment="1" applyProtection="1">
      <alignment horizontal="center" vertical="center" wrapText="1"/>
      <protection locked="0"/>
    </xf>
    <xf numFmtId="0" fontId="11" fillId="9" borderId="119" xfId="0" applyFont="1" applyFill="1" applyBorder="1" applyAlignment="1" applyProtection="1">
      <alignment horizontal="center" vertical="center" wrapText="1"/>
      <protection locked="0"/>
    </xf>
    <xf numFmtId="0" fontId="11" fillId="9" borderId="120" xfId="0" applyFont="1" applyFill="1" applyBorder="1" applyAlignment="1" applyProtection="1">
      <alignment horizontal="center" vertical="center" wrapText="1"/>
      <protection locked="0"/>
    </xf>
    <xf numFmtId="0" fontId="11" fillId="9" borderId="2" xfId="0" applyFont="1" applyFill="1" applyBorder="1" applyAlignment="1" applyProtection="1">
      <alignment horizontal="center" vertical="center" wrapText="1"/>
      <protection locked="0"/>
    </xf>
    <xf numFmtId="0" fontId="11" fillId="9" borderId="6" xfId="0" applyFont="1" applyFill="1" applyBorder="1" applyAlignment="1" applyProtection="1">
      <alignment horizontal="center" vertical="center" wrapText="1"/>
      <protection locked="0"/>
    </xf>
    <xf numFmtId="0" fontId="11" fillId="9" borderId="14" xfId="0" applyFont="1" applyFill="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37" fontId="9" fillId="0" borderId="1" xfId="129" applyFont="1" applyBorder="1" applyAlignment="1" applyProtection="1">
      <alignment horizontal="left"/>
      <protection locked="0"/>
    </xf>
    <xf numFmtId="0" fontId="10" fillId="0" borderId="6" xfId="0" applyFont="1" applyBorder="1" applyAlignment="1" applyProtection="1">
      <alignment horizontal="center" vertical="center"/>
      <protection locked="0"/>
    </xf>
    <xf numFmtId="0" fontId="10" fillId="0" borderId="33" xfId="0"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cellXfs>
  <cellStyles count="134">
    <cellStyle name="20% - Énfasis1 2" xfId="2" xr:uid="{00000000-0005-0000-0000-000000000000}"/>
    <cellStyle name="40% - Énfasis2 2" xfId="6" xr:uid="{00000000-0005-0000-0000-000001000000}"/>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3" builtinId="9" hidden="1"/>
    <cellStyle name="Hipervínculo visitado" xfId="24" builtinId="9" hidden="1"/>
    <cellStyle name="Hipervínculo visitado" xfId="25" builtinId="9" hidden="1"/>
    <cellStyle name="Hipervínculo visitado" xfId="26" builtinId="9" hidden="1"/>
    <cellStyle name="Hipervínculo visitado" xfId="27" builtinId="9" hidden="1"/>
    <cellStyle name="Hipervínculo visitado" xfId="28" builtinId="9" hidden="1"/>
    <cellStyle name="Hipervínculo visitado" xfId="29" builtinId="9" hidden="1"/>
    <cellStyle name="Hipervínculo visitado" xfId="30" builtinId="9" hidden="1"/>
    <cellStyle name="Hipervínculo visitado" xfId="31" builtinId="9" hidden="1"/>
    <cellStyle name="Hipervínculo visitado" xfId="32" builtinId="9" hidden="1"/>
    <cellStyle name="Hipervínculo visitado" xfId="33" builtinId="9" hidden="1"/>
    <cellStyle name="Hipervínculo visitado" xfId="34" builtinId="9" hidden="1"/>
    <cellStyle name="Hipervínculo visitado" xfId="35" builtinId="9" hidden="1"/>
    <cellStyle name="Hipervínculo visitado" xfId="36" builtinId="9" hidden="1"/>
    <cellStyle name="Hipervínculo visitado" xfId="37" builtinId="9" hidden="1"/>
    <cellStyle name="Hipervínculo visitado" xfId="38" builtinId="9" hidden="1"/>
    <cellStyle name="Hipervínculo visitado" xfId="39" builtinId="9" hidden="1"/>
    <cellStyle name="Hipervínculo visitado" xfId="40" builtinId="9" hidden="1"/>
    <cellStyle name="Hipervínculo visitado" xfId="41" builtinId="9" hidden="1"/>
    <cellStyle name="Hipervínculo visitado" xfId="42" builtinId="9" hidden="1"/>
    <cellStyle name="Hipervínculo visitado" xfId="43" builtinId="9" hidden="1"/>
    <cellStyle name="Hipervínculo visitado" xfId="44" builtinId="9" hidden="1"/>
    <cellStyle name="Hipervínculo visitado" xfId="45" builtinId="9" hidden="1"/>
    <cellStyle name="Hipervínculo visitado" xfId="46" builtinId="9" hidden="1"/>
    <cellStyle name="Hipervínculo visitado" xfId="47" builtinId="9" hidden="1"/>
    <cellStyle name="Hipervínculo visitado" xfId="48" builtinId="9" hidden="1"/>
    <cellStyle name="Hipervínculo visitado" xfId="49" builtinId="9" hidden="1"/>
    <cellStyle name="Hipervínculo visitado" xfId="50" builtinId="9" hidden="1"/>
    <cellStyle name="Hipervínculo visitado" xfId="51" builtinId="9" hidden="1"/>
    <cellStyle name="Hipervínculo visitado" xfId="52" builtinId="9" hidden="1"/>
    <cellStyle name="Hipervínculo visitado" xfId="53" builtinId="9" hidden="1"/>
    <cellStyle name="Hipervínculo visitado" xfId="54" builtinId="9" hidden="1"/>
    <cellStyle name="Hipervínculo visitado" xfId="55" builtinId="9" hidden="1"/>
    <cellStyle name="Hipervínculo visitado" xfId="56" builtinId="9" hidden="1"/>
    <cellStyle name="Hipervínculo visitado" xfId="57" builtinId="9" hidden="1"/>
    <cellStyle name="Hipervínculo visitado" xfId="58" builtinId="9" hidden="1"/>
    <cellStyle name="Hipervínculo visitado" xfId="59" builtinId="9" hidden="1"/>
    <cellStyle name="Hipervínculo visitado" xfId="60" builtinId="9" hidden="1"/>
    <cellStyle name="Hipervínculo visitado" xfId="61" builtinId="9" hidden="1"/>
    <cellStyle name="Hipervínculo visitado" xfId="62" builtinId="9" hidden="1"/>
    <cellStyle name="Hipervínculo visitado" xfId="63" builtinId="9" hidden="1"/>
    <cellStyle name="Hipervínculo visitado" xfId="64" builtinId="9" hidden="1"/>
    <cellStyle name="Hipervínculo visitado" xfId="65" builtinId="9" hidden="1"/>
    <cellStyle name="Hipervínculo visitado" xfId="66" builtinId="9" hidden="1"/>
    <cellStyle name="Hipervínculo visitado" xfId="67" builtinId="9" hidden="1"/>
    <cellStyle name="Hipervínculo visitado" xfId="68" builtinId="9" hidden="1"/>
    <cellStyle name="Hipervínculo visitado" xfId="69" builtinId="9" hidden="1"/>
    <cellStyle name="Hipervínculo visitado" xfId="70" builtinId="9" hidden="1"/>
    <cellStyle name="Hipervínculo visitado" xfId="71" builtinId="9" hidden="1"/>
    <cellStyle name="Hipervínculo visitado" xfId="72" builtinId="9" hidden="1"/>
    <cellStyle name="Hipervínculo visitado" xfId="73" builtinId="9" hidden="1"/>
    <cellStyle name="Hipervínculo visitado" xfId="74" builtinId="9" hidden="1"/>
    <cellStyle name="Hipervínculo visitado" xfId="75" builtinId="9" hidden="1"/>
    <cellStyle name="Hipervínculo visitado" xfId="76" builtinId="9" hidden="1"/>
    <cellStyle name="Hipervínculo visitado" xfId="77" builtinId="9" hidden="1"/>
    <cellStyle name="Hipervínculo visitado" xfId="78" builtinId="9" hidden="1"/>
    <cellStyle name="Hipervínculo visitado" xfId="79" builtinId="9" hidden="1"/>
    <cellStyle name="Hipervínculo visitado" xfId="80" builtinId="9" hidden="1"/>
    <cellStyle name="Hipervínculo visitado" xfId="81" builtinId="9" hidden="1"/>
    <cellStyle name="Hipervínculo visitado" xfId="82" builtinId="9" hidden="1"/>
    <cellStyle name="Hipervínculo visitado" xfId="83" builtinId="9" hidden="1"/>
    <cellStyle name="Hipervínculo visitado" xfId="84" builtinId="9" hidden="1"/>
    <cellStyle name="Hipervínculo visitado" xfId="85" builtinId="9" hidden="1"/>
    <cellStyle name="Hipervínculo visitado" xfId="86" builtinId="9" hidden="1"/>
    <cellStyle name="Hipervínculo visitado" xfId="87" builtinId="9" hidden="1"/>
    <cellStyle name="Hipervínculo visitado" xfId="88" builtinId="9" hidden="1"/>
    <cellStyle name="Hipervínculo visitado" xfId="89" builtinId="9" hidden="1"/>
    <cellStyle name="Hipervínculo visitado" xfId="90" builtinId="9" hidden="1"/>
    <cellStyle name="Hipervínculo visitado" xfId="91" builtinId="9" hidden="1"/>
    <cellStyle name="Hipervínculo visitado" xfId="92" builtinId="9" hidden="1"/>
    <cellStyle name="Hipervínculo visitado" xfId="93" builtinId="9" hidden="1"/>
    <cellStyle name="Hipervínculo visitado" xfId="94" builtinId="9" hidden="1"/>
    <cellStyle name="Hipervínculo visitado" xfId="95" builtinId="9" hidden="1"/>
    <cellStyle name="Hipervínculo visitado" xfId="96" builtinId="9" hidden="1"/>
    <cellStyle name="Hipervínculo visitado" xfId="97" builtinId="9" hidden="1"/>
    <cellStyle name="Hipervínculo visitado" xfId="98" builtinId="9" hidden="1"/>
    <cellStyle name="Hipervínculo visitado" xfId="99" builtinId="9" hidden="1"/>
    <cellStyle name="Hipervínculo visitado" xfId="100" builtinId="9" hidden="1"/>
    <cellStyle name="Hipervínculo visitado" xfId="101" builtinId="9" hidden="1"/>
    <cellStyle name="Hipervínculo visitado" xfId="102" builtinId="9" hidden="1"/>
    <cellStyle name="Hipervínculo visitado" xfId="103" builtinId="9" hidden="1"/>
    <cellStyle name="Hipervínculo visitado" xfId="104" builtinId="9" hidden="1"/>
    <cellStyle name="Hipervínculo visitado" xfId="105" builtinId="9" hidden="1"/>
    <cellStyle name="Hipervínculo visitado" xfId="106" builtinId="9" hidden="1"/>
    <cellStyle name="Hipervínculo visitado" xfId="107" builtinId="9" hidden="1"/>
    <cellStyle name="Hipervínculo visitado" xfId="108" builtinId="9" hidden="1"/>
    <cellStyle name="Hipervínculo visitado" xfId="109" builtinId="9" hidden="1"/>
    <cellStyle name="Hipervínculo visitado" xfId="110" builtinId="9" hidden="1"/>
    <cellStyle name="Hipervínculo visitado" xfId="111" builtinId="9" hidden="1"/>
    <cellStyle name="Hipervínculo visitado" xfId="112" builtinId="9" hidden="1"/>
    <cellStyle name="Hipervínculo visitado" xfId="113" builtinId="9" hidden="1"/>
    <cellStyle name="Hipervínculo visitado" xfId="114" builtinId="9" hidden="1"/>
    <cellStyle name="Hipervínculo visitado" xfId="115" builtinId="9" hidden="1"/>
    <cellStyle name="Hipervínculo visitado" xfId="116" builtinId="9" hidden="1"/>
    <cellStyle name="Hipervínculo visitado" xfId="117" builtinId="9" hidden="1"/>
    <cellStyle name="Hipervínculo visitado" xfId="118" builtinId="9" hidden="1"/>
    <cellStyle name="Hipervínculo visitado" xfId="119" builtinId="9" hidden="1"/>
    <cellStyle name="Hipervínculo visitado" xfId="120" builtinId="9" hidden="1"/>
    <cellStyle name="Hipervínculo visitado" xfId="121" builtinId="9" hidden="1"/>
    <cellStyle name="Hipervínculo visitado" xfId="122" builtinId="9" hidden="1"/>
    <cellStyle name="Hipervínculo visitado" xfId="123" builtinId="9" hidden="1"/>
    <cellStyle name="Hipervínculo visitado" xfId="124" builtinId="9" hidden="1"/>
    <cellStyle name="Hipervínculo visitado" xfId="125" builtinId="9" hidden="1"/>
    <cellStyle name="Hipervínculo visitado" xfId="126" builtinId="9" hidden="1"/>
    <cellStyle name="Millares" xfId="1" builtinId="3"/>
    <cellStyle name="Moneda" xfId="127" builtinId="4"/>
    <cellStyle name="Moneda [0]" xfId="128" builtinId="7"/>
    <cellStyle name="Nivel 1,2.3,5,6,9" xfId="131" xr:uid="{00000000-0005-0000-0000-00007B000000}"/>
    <cellStyle name="Nivel 4" xfId="130" xr:uid="{00000000-0005-0000-0000-00007C000000}"/>
    <cellStyle name="Normal" xfId="0" builtinId="0"/>
    <cellStyle name="Normal 2" xfId="3" xr:uid="{00000000-0005-0000-0000-00007E000000}"/>
    <cellStyle name="Normal 2 2" xfId="4" xr:uid="{00000000-0005-0000-0000-00007F000000}"/>
    <cellStyle name="Normal 2 2 2" xfId="7" xr:uid="{00000000-0005-0000-0000-000080000000}"/>
    <cellStyle name="Normal 3" xfId="129" xr:uid="{00000000-0005-0000-0000-000081000000}"/>
    <cellStyle name="Normal 4" xfId="8" xr:uid="{00000000-0005-0000-0000-000082000000}"/>
    <cellStyle name="Normal 6" xfId="5" xr:uid="{00000000-0005-0000-0000-000083000000}"/>
    <cellStyle name="Normal_COSTO PLANTA 2008 MINHACIENDAcon reajuste EN 2010  SOBRE 2009 CON DE 7.67%" xfId="133" xr:uid="{B0B4F858-2C2D-4C40-852B-8B4DC429BA51}"/>
    <cellStyle name="Normal_FORMATO" xfId="132" xr:uid="{B1706D92-F876-4EBC-8193-9A6C5E6E466E}"/>
  </cellStyles>
  <dxfs count="333">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5" formatCode="&quot;0&quot;0"/>
    </dxf>
    <dxf>
      <numFmt numFmtId="175" formatCode="&quot;0&quot;0"/>
    </dxf>
    <dxf>
      <numFmt numFmtId="175" formatCode="&quot;0&quot;0"/>
    </dxf>
    <dxf>
      <numFmt numFmtId="175" formatCode="&quot;0&quot;0"/>
    </dxf>
    <dxf>
      <numFmt numFmtId="176" formatCode="&quot;0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6" formatCode="&quot;00&quot;0"/>
    </dxf>
    <dxf>
      <numFmt numFmtId="175" formatCode="&quot;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5" formatCode="&quot;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5" formatCode="&quot;0&quot;0"/>
    </dxf>
    <dxf>
      <numFmt numFmtId="176" formatCode="&quot;0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6" formatCode="&quot;00&quot;0"/>
    </dxf>
    <dxf>
      <numFmt numFmtId="175" formatCode="&quot;0&quot;0"/>
    </dxf>
    <dxf>
      <numFmt numFmtId="176" formatCode="&quot;00&quot;0"/>
    </dxf>
    <dxf>
      <numFmt numFmtId="175" formatCode="&quot;0&quot;0"/>
    </dxf>
    <dxf>
      <numFmt numFmtId="175" formatCode="&quot;0&quot;0"/>
    </dxf>
    <dxf>
      <numFmt numFmtId="175" formatCode="&quot;0&quot;0"/>
    </dxf>
    <dxf>
      <numFmt numFmtId="175" formatCode="&quot;0&quot;0"/>
    </dxf>
    <dxf>
      <numFmt numFmtId="176" formatCode="&quot;00&quot;0"/>
    </dxf>
    <dxf>
      <numFmt numFmtId="175" formatCode="&quot;0&quot;0"/>
    </dxf>
    <dxf>
      <numFmt numFmtId="176" formatCode="&quot;00&quot;0"/>
    </dxf>
    <dxf>
      <numFmt numFmtId="175" formatCode="&quot;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6" formatCode="&quot;0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
      <numFmt numFmtId="176" formatCode="&quot;00&quot;0"/>
    </dxf>
    <dxf>
      <numFmt numFmtId="175" formatCode="&quot;0&quot;0"/>
    </dxf>
    <dxf>
      <numFmt numFmtId="175" formatCode="&quot;0&quot;0"/>
    </dxf>
  </dxfs>
  <tableStyles count="0" defaultTableStyle="TableStyleMedium2" defaultPivotStyle="PivotStyleLight16"/>
  <colors>
    <mruColors>
      <color rgb="FF790909"/>
      <color rgb="FF8D0B0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304800</xdr:colOff>
      <xdr:row>9</xdr:row>
      <xdr:rowOff>127001</xdr:rowOff>
    </xdr:from>
    <xdr:to>
      <xdr:col>8</xdr:col>
      <xdr:colOff>952499</xdr:colOff>
      <xdr:row>13</xdr:row>
      <xdr:rowOff>119062</xdr:rowOff>
    </xdr:to>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614363" y="1829595"/>
          <a:ext cx="9982199" cy="5635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eaLnBrk="1" fontAlgn="auto" latinLnBrk="0" hangingPunct="1"/>
          <a:r>
            <a:rPr lang="es-CO" sz="1000" b="1">
              <a:solidFill>
                <a:schemeClr val="dk1"/>
              </a:solidFill>
              <a:effectLst/>
              <a:latin typeface="+mn-lt"/>
              <a:ea typeface="+mn-ea"/>
              <a:cs typeface="+mn-cs"/>
            </a:rPr>
            <a:t>NOTA:</a:t>
          </a:r>
          <a:r>
            <a:rPr lang="es-CO" sz="1000" b="1" baseline="0">
              <a:solidFill>
                <a:schemeClr val="dk1"/>
              </a:solidFill>
              <a:effectLst/>
              <a:latin typeface="+mn-lt"/>
              <a:ea typeface="+mn-ea"/>
              <a:cs typeface="+mn-cs"/>
            </a:rPr>
            <a:t> </a:t>
          </a:r>
          <a:r>
            <a:rPr lang="es-CO" sz="1000" baseline="0">
              <a:solidFill>
                <a:schemeClr val="dk1"/>
              </a:solidFill>
              <a:effectLst/>
              <a:latin typeface="+mn-lt"/>
              <a:ea typeface="+mn-ea"/>
              <a:cs typeface="+mn-cs"/>
            </a:rPr>
            <a:t>DILIGENCIE ÚNICAMENTE LAS CELDAS HABILITADAS PARA TAL FIN. HAGA USO DE LOS BOTONES AGRUPAR/ DESAGRUPAR (DE LA IZQUIERDA) PARA FACILITAR LA IDENTIFICACIÓN DE CUENTAS Y SUBCUENTAS. UTILICE </a:t>
          </a:r>
          <a:r>
            <a:rPr lang="es-CO" sz="1000" b="1" baseline="0">
              <a:solidFill>
                <a:schemeClr val="dk1"/>
              </a:solidFill>
              <a:effectLst/>
              <a:latin typeface="+mn-lt"/>
              <a:ea typeface="+mn-ea"/>
              <a:cs typeface="+mn-cs"/>
            </a:rPr>
            <a:t>SIEMPRE </a:t>
          </a:r>
          <a:r>
            <a:rPr lang="es-CO" sz="1000" baseline="0">
              <a:solidFill>
                <a:schemeClr val="dk1"/>
              </a:solidFill>
              <a:effectLst/>
              <a:latin typeface="+mn-lt"/>
              <a:ea typeface="+mn-ea"/>
              <a:cs typeface="+mn-cs"/>
            </a:rPr>
            <a:t>LA COLUMNA </a:t>
          </a:r>
          <a:r>
            <a:rPr lang="es-CO" sz="1000" i="0" baseline="0">
              <a:solidFill>
                <a:schemeClr val="dk1"/>
              </a:solidFill>
              <a:effectLst/>
              <a:latin typeface="+mn-lt"/>
              <a:ea typeface="+mn-ea"/>
              <a:cs typeface="+mn-cs"/>
            </a:rPr>
            <a:t>DE</a:t>
          </a:r>
          <a:r>
            <a:rPr lang="es-CO" sz="1000" i="1" u="sng" baseline="0">
              <a:solidFill>
                <a:schemeClr val="dk1"/>
              </a:solidFill>
              <a:effectLst/>
              <a:latin typeface="+mn-lt"/>
              <a:ea typeface="+mn-ea"/>
              <a:cs typeface="+mn-cs"/>
            </a:rPr>
            <a:t> BASE LEGAL/JUSTIFICACIÓN </a:t>
          </a:r>
          <a:r>
            <a:rPr lang="es-CO" sz="1000" baseline="0">
              <a:solidFill>
                <a:schemeClr val="dk1"/>
              </a:solidFill>
              <a:effectLst/>
              <a:latin typeface="+mn-lt"/>
              <a:ea typeface="+mn-ea"/>
              <a:cs typeface="+mn-cs"/>
            </a:rPr>
            <a:t>PARA REGISTRAR EL FUNDAMENTO JURÍDICO QUE SUSTENTA LA FACULTAD DEL ESTABLECIMIENTO PÚBLICO PARA PERCIBIR DICHO INGRESO Y LA EXPLICACIÓN DE SU ORIGEN O GENERACIÓN.</a:t>
          </a:r>
          <a:endParaRPr lang="es-CO" sz="1000">
            <a:effectLst/>
          </a:endParaRPr>
        </a:p>
      </xdr:txBody>
    </xdr:sp>
    <xdr:clientData/>
  </xdr:twoCellAnchor>
  <xdr:twoCellAnchor>
    <xdr:from>
      <xdr:col>2</xdr:col>
      <xdr:colOff>1</xdr:colOff>
      <xdr:row>20</xdr:row>
      <xdr:rowOff>0</xdr:rowOff>
    </xdr:from>
    <xdr:to>
      <xdr:col>8</xdr:col>
      <xdr:colOff>830036</xdr:colOff>
      <xdr:row>22</xdr:row>
      <xdr:rowOff>11906</xdr:rowOff>
    </xdr:to>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619126" y="2425473"/>
          <a:ext cx="9854973" cy="372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100" b="1">
              <a:solidFill>
                <a:schemeClr val="dk1"/>
              </a:solidFill>
              <a:effectLst/>
              <a:latin typeface="+mn-lt"/>
              <a:ea typeface="+mn-ea"/>
              <a:cs typeface="+mn-cs"/>
            </a:rPr>
            <a:t>RECUERDE</a:t>
          </a:r>
          <a:r>
            <a:rPr lang="es-CO" sz="1100" b="1" baseline="0">
              <a:solidFill>
                <a:schemeClr val="dk1"/>
              </a:solidFill>
              <a:effectLst/>
              <a:latin typeface="+mn-lt"/>
              <a:ea typeface="+mn-ea"/>
              <a:cs typeface="+mn-cs"/>
            </a:rPr>
            <a:t> QUE LA LEGALIDAD DE LOS DATOS REGISTRADOS ES RESPONSABILIDAD DE LA ENTIDAD Y SU REPRESENTANTE LEGAL.</a:t>
          </a:r>
        </a:p>
        <a:p>
          <a:pPr marL="0" marR="0" lvl="0" indent="0" algn="ctr" defTabSz="914400" eaLnBrk="1" fontAlgn="auto" latinLnBrk="0" hangingPunct="1">
            <a:lnSpc>
              <a:spcPct val="100000"/>
            </a:lnSpc>
            <a:spcBef>
              <a:spcPts val="0"/>
            </a:spcBef>
            <a:spcAft>
              <a:spcPts val="0"/>
            </a:spcAft>
            <a:buClrTx/>
            <a:buSzTx/>
            <a:buFontTx/>
            <a:buNone/>
            <a:tabLst/>
            <a:defRPr/>
          </a:pPr>
          <a:endParaRPr lang="es-CO">
            <a:effectLst/>
          </a:endParaRPr>
        </a:p>
      </xdr:txBody>
    </xdr:sp>
    <xdr:clientData/>
  </xdr:twoCellAnchor>
  <xdr:twoCellAnchor>
    <xdr:from>
      <xdr:col>2</xdr:col>
      <xdr:colOff>11907</xdr:colOff>
      <xdr:row>15</xdr:row>
      <xdr:rowOff>11905</xdr:rowOff>
    </xdr:from>
    <xdr:to>
      <xdr:col>8</xdr:col>
      <xdr:colOff>964406</xdr:colOff>
      <xdr:row>19</xdr:row>
      <xdr:rowOff>83342</xdr:rowOff>
    </xdr:to>
    <xdr:sp macro="" textlink="">
      <xdr:nvSpPr>
        <xdr:cNvPr id="4" name="CuadroTexto 3">
          <a:extLst>
            <a:ext uri="{FF2B5EF4-FFF2-40B4-BE49-F238E27FC236}">
              <a16:creationId xmlns:a16="http://schemas.microsoft.com/office/drawing/2014/main" id="{00000000-0008-0000-0000-000004000000}"/>
            </a:ext>
          </a:extLst>
        </xdr:cNvPr>
        <xdr:cNvSpPr txBox="1"/>
      </xdr:nvSpPr>
      <xdr:spPr>
        <a:xfrm>
          <a:off x="631032" y="2571749"/>
          <a:ext cx="9977437" cy="642937"/>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eaLnBrk="1" fontAlgn="auto" latinLnBrk="0" hangingPunct="1"/>
          <a:r>
            <a:rPr lang="es-CO" sz="1000" b="1">
              <a:solidFill>
                <a:schemeClr val="dk1"/>
              </a:solidFill>
              <a:effectLst/>
              <a:latin typeface="+mn-lt"/>
              <a:ea typeface="+mn-ea"/>
              <a:cs typeface="+mn-cs"/>
            </a:rPr>
            <a:t>NOTA:</a:t>
          </a:r>
          <a:r>
            <a:rPr lang="es-CO" sz="1000" b="1" baseline="0">
              <a:solidFill>
                <a:schemeClr val="dk1"/>
              </a:solidFill>
              <a:effectLst/>
              <a:latin typeface="+mn-lt"/>
              <a:ea typeface="+mn-ea"/>
              <a:cs typeface="+mn-cs"/>
            </a:rPr>
            <a:t> </a:t>
          </a:r>
          <a:r>
            <a:rPr lang="es-CO" sz="1000" b="0" baseline="0">
              <a:solidFill>
                <a:schemeClr val="dk1"/>
              </a:solidFill>
              <a:effectLst/>
              <a:latin typeface="+mn-lt"/>
              <a:ea typeface="+mn-ea"/>
              <a:cs typeface="+mn-cs"/>
            </a:rPr>
            <a:t>VERIFIQUE QUE LA TOTALIDAD DE LOS INGRESOS QUE PERCIBE EL ESTABLECIMIENTO  PÚBLICO QUEDEN DILIGENCIADOS EN EL FORMULARIO DE PROGRAMACIÓN, EN CASO DE QUEDAR  INCLUIDO AL FINAL DE  LA PROGRAMACIÓN  VERIFIQUE QUE TENGA EL CONCEPTO HABILITADO EN EL  SISTEMA  INTEGRADODE INFORMACIÓN FINANCIERA - SIIF, EN CASO CONTRARIO COMUNIQUE LA NOIVEDAD MEDIANTE EL PROCEDIMIENTO PREVISTO.</a:t>
          </a:r>
        </a:p>
        <a:p>
          <a:pPr algn="ctr" eaLnBrk="1" fontAlgn="auto" latinLnBrk="0" hangingPunct="1"/>
          <a:endParaRPr lang="es-CO" sz="10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154522</xdr:colOff>
      <xdr:row>0</xdr:row>
      <xdr:rowOff>111125</xdr:rowOff>
    </xdr:from>
    <xdr:to>
      <xdr:col>13</xdr:col>
      <xdr:colOff>1118811</xdr:colOff>
      <xdr:row>5</xdr:row>
      <xdr:rowOff>23812</xdr:rowOff>
    </xdr:to>
    <xdr:grpSp>
      <xdr:nvGrpSpPr>
        <xdr:cNvPr id="2" name="Grupo 1">
          <a:extLst>
            <a:ext uri="{FF2B5EF4-FFF2-40B4-BE49-F238E27FC236}">
              <a16:creationId xmlns:a16="http://schemas.microsoft.com/office/drawing/2014/main" id="{00000000-0008-0000-0500-000002000000}"/>
            </a:ext>
          </a:extLst>
        </xdr:cNvPr>
        <xdr:cNvGrpSpPr/>
      </xdr:nvGrpSpPr>
      <xdr:grpSpPr>
        <a:xfrm>
          <a:off x="14442022" y="111125"/>
          <a:ext cx="9024820" cy="627062"/>
          <a:chOff x="11393715" y="1147536"/>
          <a:chExt cx="10619861" cy="1450807"/>
        </a:xfrm>
      </xdr:grpSpPr>
      <xdr:sp macro="" textlink="">
        <xdr:nvSpPr>
          <xdr:cNvPr id="3" name="Recortar rectángulo de esquina diagonal 2">
            <a:extLst>
              <a:ext uri="{FF2B5EF4-FFF2-40B4-BE49-F238E27FC236}">
                <a16:creationId xmlns:a16="http://schemas.microsoft.com/office/drawing/2014/main" id="{00000000-0008-0000-0500-000003000000}"/>
              </a:ext>
            </a:extLst>
          </xdr:cNvPr>
          <xdr:cNvSpPr/>
        </xdr:nvSpPr>
        <xdr:spPr>
          <a:xfrm>
            <a:off x="11393715" y="1147536"/>
            <a:ext cx="10619861" cy="1450807"/>
          </a:xfrm>
          <a:prstGeom prst="snip2Diag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s-CO" sz="1100"/>
          </a:p>
        </xdr:txBody>
      </xdr:sp>
      <xdr:sp macro="" textlink="">
        <xdr:nvSpPr>
          <xdr:cNvPr id="4" name="CuadroTexto 3">
            <a:extLst>
              <a:ext uri="{FF2B5EF4-FFF2-40B4-BE49-F238E27FC236}">
                <a16:creationId xmlns:a16="http://schemas.microsoft.com/office/drawing/2014/main" id="{00000000-0008-0000-0500-000004000000}"/>
              </a:ext>
            </a:extLst>
          </xdr:cNvPr>
          <xdr:cNvSpPr txBox="1"/>
        </xdr:nvSpPr>
        <xdr:spPr>
          <a:xfrm>
            <a:off x="12529537" y="1248541"/>
            <a:ext cx="9316356" cy="10443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CO" sz="1100"/>
              <a:t>INCLUYA EN ESTE FORMULARIO </a:t>
            </a:r>
            <a:r>
              <a:rPr lang="es-CO" sz="1100" b="1" u="sng"/>
              <a:t>LA TOTALIDAD DE LOS GASTOS</a:t>
            </a:r>
            <a:r>
              <a:rPr lang="es-CO" sz="1100"/>
              <a:t> DE LA UNIDAD EJECUTORA,</a:t>
            </a:r>
            <a:r>
              <a:rPr lang="es-CO" sz="1100" baseline="0"/>
              <a:t> INDEPENDIENTEMENTE DEL CONCEPTO DE  INGRESO QUE LOS FINANCIE.</a:t>
            </a:r>
            <a:endParaRPr lang="es-CO" sz="1100"/>
          </a:p>
        </xdr:txBody>
      </xdr:sp>
      <xdr:pic>
        <xdr:nvPicPr>
          <xdr:cNvPr id="5" name="Imagen 4" descr="Resultado de imagen para IMAGEN ADVERTENCIA PNG">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67487" y="1332075"/>
            <a:ext cx="898209" cy="528980"/>
          </a:xfrm>
          <a:prstGeom prst="rect">
            <a:avLst/>
          </a:prstGeom>
          <a:noFill/>
          <a:extLst>
            <a:ext uri="{909E8E84-426E-40dd-AFC4-6F175D3DCCD1}">
              <a14:hiddenFill xmlns="" xmlns:a14="http://schemas.microsoft.com/office/drawing/2010/main">
                <a:solidFill>
                  <a:srgbClr val="FFFFFF"/>
                </a:solidFill>
              </a14:hiddenFill>
            </a:ext>
          </a:extLst>
        </xdr:spPr>
      </xdr:pic>
    </xdr:grpSp>
    <xdr:clientData/>
  </xdr:twoCellAnchor>
  <xdr:twoCellAnchor>
    <xdr:from>
      <xdr:col>7</xdr:col>
      <xdr:colOff>973667</xdr:colOff>
      <xdr:row>5</xdr:row>
      <xdr:rowOff>423334</xdr:rowOff>
    </xdr:from>
    <xdr:to>
      <xdr:col>14</xdr:col>
      <xdr:colOff>1014488</xdr:colOff>
      <xdr:row>6</xdr:row>
      <xdr:rowOff>95251</xdr:rowOff>
    </xdr:to>
    <xdr:sp macro="" textlink="">
      <xdr:nvSpPr>
        <xdr:cNvPr id="9" name="CuadroTexto 8">
          <a:extLst>
            <a:ext uri="{FF2B5EF4-FFF2-40B4-BE49-F238E27FC236}">
              <a16:creationId xmlns:a16="http://schemas.microsoft.com/office/drawing/2014/main" id="{00000000-0008-0000-0500-000009000000}"/>
            </a:ext>
          </a:extLst>
        </xdr:cNvPr>
        <xdr:cNvSpPr txBox="1"/>
      </xdr:nvSpPr>
      <xdr:spPr>
        <a:xfrm>
          <a:off x="10541000" y="1164167"/>
          <a:ext cx="13153571" cy="1481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100" b="1">
              <a:solidFill>
                <a:schemeClr val="dk1"/>
              </a:solidFill>
              <a:effectLst/>
              <a:latin typeface="+mn-lt"/>
              <a:ea typeface="+mn-ea"/>
              <a:cs typeface="+mn-cs"/>
            </a:rPr>
            <a:t>RECUERDE</a:t>
          </a:r>
          <a:r>
            <a:rPr lang="es-CO" sz="1100" b="1" baseline="0">
              <a:solidFill>
                <a:schemeClr val="dk1"/>
              </a:solidFill>
              <a:effectLst/>
              <a:latin typeface="+mn-lt"/>
              <a:ea typeface="+mn-ea"/>
              <a:cs typeface="+mn-cs"/>
            </a:rPr>
            <a:t> QUE LA LEGALIDAD DE LOS DATOS REGISTRADOS ES RESPONSABILIDAD DE LA ENTIDAD Y SU REPRESENTANTE LEGAL</a:t>
          </a:r>
          <a:r>
            <a:rPr lang="es-CO" sz="1050" b="1" baseline="0">
              <a:solidFill>
                <a:schemeClr val="dk1"/>
              </a:solidFill>
              <a:effectLst/>
              <a:latin typeface="+mn-lt"/>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endParaRPr lang="es-CO">
            <a:effectLst/>
          </a:endParaRPr>
        </a:p>
      </xdr:txBody>
    </xdr:sp>
    <xdr:clientData/>
  </xdr:twoCellAnchor>
  <xdr:twoCellAnchor>
    <xdr:from>
      <xdr:col>7</xdr:col>
      <xdr:colOff>1559151</xdr:colOff>
      <xdr:row>7</xdr:row>
      <xdr:rowOff>62100</xdr:rowOff>
    </xdr:from>
    <xdr:to>
      <xdr:col>14</xdr:col>
      <xdr:colOff>89578</xdr:colOff>
      <xdr:row>11</xdr:row>
      <xdr:rowOff>112447</xdr:rowOff>
    </xdr:to>
    <xdr:sp macro="" textlink="">
      <xdr:nvSpPr>
        <xdr:cNvPr id="6" name="CuadroTexto 5">
          <a:extLst>
            <a:ext uri="{FF2B5EF4-FFF2-40B4-BE49-F238E27FC236}">
              <a16:creationId xmlns:a16="http://schemas.microsoft.com/office/drawing/2014/main" id="{00000000-0008-0000-0500-000006000000}"/>
            </a:ext>
          </a:extLst>
        </xdr:cNvPr>
        <xdr:cNvSpPr txBox="1"/>
      </xdr:nvSpPr>
      <xdr:spPr>
        <a:xfrm>
          <a:off x="11727089" y="1062225"/>
          <a:ext cx="12806020" cy="6218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000" b="1">
              <a:solidFill>
                <a:schemeClr val="dk1"/>
              </a:solidFill>
              <a:effectLst/>
              <a:latin typeface="+mn-lt"/>
              <a:ea typeface="+mn-ea"/>
              <a:cs typeface="+mn-cs"/>
            </a:rPr>
            <a:t>NOTA:</a:t>
          </a:r>
          <a:r>
            <a:rPr lang="es-CO" sz="1000" b="1" baseline="0">
              <a:solidFill>
                <a:schemeClr val="dk1"/>
              </a:solidFill>
              <a:effectLst/>
              <a:latin typeface="+mn-lt"/>
              <a:ea typeface="+mn-ea"/>
              <a:cs typeface="+mn-cs"/>
            </a:rPr>
            <a:t> </a:t>
          </a:r>
          <a:r>
            <a:rPr lang="es-CO" sz="1000" baseline="0">
              <a:solidFill>
                <a:schemeClr val="dk1"/>
              </a:solidFill>
              <a:effectLst/>
              <a:latin typeface="+mn-lt"/>
              <a:ea typeface="+mn-ea"/>
              <a:cs typeface="+mn-cs"/>
            </a:rPr>
            <a:t>DILIGENCIE ÚNICAMENTE LAS CELDAS HABILITADAS PARA TAL FIN. HAGA USO DE LOS BOTONES AGRUPAR/ DESAGRUPAR (DE LA IZQUIERDA) PARA FACILITAR LA IDENTIFICACIÓN DE CUENTAS Y SUBCUENTAS. UTILICE LA COLUMNA </a:t>
          </a:r>
          <a:r>
            <a:rPr lang="es-CO" sz="1000" i="0" u="none" baseline="0">
              <a:solidFill>
                <a:schemeClr val="dk1"/>
              </a:solidFill>
              <a:effectLst/>
              <a:latin typeface="+mn-lt"/>
              <a:ea typeface="+mn-ea"/>
              <a:cs typeface="+mn-cs"/>
            </a:rPr>
            <a:t>DE</a:t>
          </a:r>
          <a:r>
            <a:rPr lang="es-CO" sz="1000" i="1" u="sng" baseline="0">
              <a:solidFill>
                <a:schemeClr val="dk1"/>
              </a:solidFill>
              <a:effectLst/>
              <a:latin typeface="+mn-lt"/>
              <a:ea typeface="+mn-ea"/>
              <a:cs typeface="+mn-cs"/>
            </a:rPr>
            <a:t> OBSERVACIONES </a:t>
          </a:r>
          <a:r>
            <a:rPr lang="es-CO" sz="1000" baseline="0">
              <a:solidFill>
                <a:schemeClr val="dk1"/>
              </a:solidFill>
              <a:effectLst/>
              <a:latin typeface="+mn-lt"/>
              <a:ea typeface="+mn-ea"/>
              <a:cs typeface="+mn-cs"/>
            </a:rPr>
            <a:t>PARA REGISTRAR COMENTARIOS, ACLARACIONES, INDICACIONES DE ESTIMACIÓN, AMPLIACIÓN DEL CONCEPTO DE GASTO, PROPÓSITO DE USO DEL RECURSO, ASÍ COMO PARA SOPORTES Y JUSTIFICACIONES QUE CONSIDERE PERTINENTE</a:t>
          </a:r>
          <a:r>
            <a:rPr lang="es-CO" sz="1100" baseline="0">
              <a:solidFill>
                <a:schemeClr val="dk1"/>
              </a:solidFill>
              <a:effectLst/>
              <a:latin typeface="+mn-lt"/>
              <a:ea typeface="+mn-ea"/>
              <a:cs typeface="+mn-cs"/>
            </a:rPr>
            <a:t>.</a:t>
          </a:r>
          <a:endParaRPr lang="es-CO">
            <a:effectLst/>
          </a:endParaRPr>
        </a:p>
        <a:p>
          <a:endParaRPr lang="es-CO"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GPPN\Programaci&#243;n%20Anteproyecto\2.%20Formularios%20Anteproyecto%20202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Gestion%20Financiera\Presupuesto%20y%20Tesorer&#237;a\Presupuesto%20y%20Tesorer&#237;a%20Interna\PRESUPUESTO%202019\Presupuesto\Anteproyecto%202020\2.1%20Formularios%20planta%20-%20Anteproyecto%202020.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Gestion%20Financiera\Presupuesto%20y%20Tesorer&#237;a\Presupuesto\PRESUPUESTO%202021\Presupuesto\Anteproyecto%202022\Costo%20planta%20117%20c&#225;lculo%20para%20anteproyec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1.1- Ingresos E.P"/>
      <sheetName val="Formulario 1.1A - Cálculo I-E.P"/>
      <sheetName val="Formulario 1.2 - Ingresos F.E "/>
      <sheetName val="Formulario 1.2A-Cálculo I-F.E"/>
      <sheetName val="DESPLEGABLES"/>
      <sheetName val="Formulario 2- Gasto"/>
      <sheetName val="Formulario 3-Clas. Económica"/>
      <sheetName val="Formulario 4- Planta"/>
      <sheetName val="Formulario 4A - Nómina"/>
      <sheetName val="Formulario 5- Deuda Pública"/>
    </sheetNames>
    <sheetDataSet>
      <sheetData sheetId="0" refreshError="1"/>
      <sheetData sheetId="1" refreshError="1"/>
      <sheetData sheetId="2" refreshError="1"/>
      <sheetData sheetId="3" refreshError="1"/>
      <sheetData sheetId="4">
        <row r="1">
          <cell r="A1" t="str">
            <v xml:space="preserve">SECCIÓN </v>
          </cell>
        </row>
      </sheetData>
      <sheetData sheetId="5" refreshError="1"/>
      <sheetData sheetId="6" refreshError="1"/>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4- Planta"/>
      <sheetName val="Formulario 4A - Nómina"/>
      <sheetName val="DESPLEGABLES"/>
    </sheetNames>
    <sheetDataSet>
      <sheetData sheetId="0"/>
      <sheetData sheetId="1"/>
      <sheetData sheetId="2">
        <row r="1">
          <cell r="A1" t="str">
            <v xml:space="preserve">SECCIÓN </v>
          </cell>
          <cell r="B1" t="str">
            <v xml:space="preserve">UNIDAD EJECUTORA </v>
          </cell>
        </row>
        <row r="2">
          <cell r="A2" t="str">
            <v>010101</v>
          </cell>
          <cell r="B2" t="str">
            <v>CONGRESO DE LA REPUBLICA  SENADO GESTION GENERAL</v>
          </cell>
        </row>
        <row r="3">
          <cell r="A3" t="str">
            <v>010102</v>
          </cell>
          <cell r="B3" t="str">
            <v>CONGRESO DE LA REPUBLICA - CAMARA DE REPRESENTANTES - GESTION GENERAL</v>
          </cell>
        </row>
        <row r="4">
          <cell r="A4" t="str">
            <v>020101</v>
          </cell>
          <cell r="B4" t="str">
            <v>PRESIDENCIA DE LA REPUBLICA - GESTION GENERAL</v>
          </cell>
        </row>
        <row r="5">
          <cell r="A5" t="str">
            <v>020900</v>
          </cell>
          <cell r="B5" t="str">
            <v>AGENCIA PRESIDENCIAL DE COOPERACIÓN INTERNACIONAL DE COLOMBIA, APC - COLOMBIA</v>
          </cell>
        </row>
        <row r="6">
          <cell r="A6" t="str">
            <v>021100</v>
          </cell>
          <cell r="B6" t="str">
            <v>UNIDAD NACIONAL PARA LA GESTIÓN DEL RIESGO DE DESASTRES</v>
          </cell>
        </row>
        <row r="7">
          <cell r="A7" t="str">
            <v>021200</v>
          </cell>
          <cell r="B7" t="str">
            <v>AGENCIA COLOMBIANA PARA LA REINTEGRACIÓN DE PERSONAS Y GRUPOS ALZADOS EN ARMAS</v>
          </cell>
        </row>
        <row r="8">
          <cell r="A8" t="str">
            <v>021300</v>
          </cell>
          <cell r="B8" t="str">
            <v>AGENCIA NACIONAL INMOBILIARIA VIRGILIO BARCO VARGAS</v>
          </cell>
        </row>
        <row r="9">
          <cell r="A9" t="str">
            <v>021400</v>
          </cell>
          <cell r="B9" t="str">
            <v>AGENCIA DE RENOVACION DEL TERRITORIO – ART</v>
          </cell>
        </row>
        <row r="10">
          <cell r="A10" t="str">
            <v>030101</v>
          </cell>
          <cell r="B10" t="str">
            <v>DEPARTAMENTO DE PLANEACION - GESTION GENERAL</v>
          </cell>
        </row>
        <row r="11">
          <cell r="A11" t="str">
            <v>030300</v>
          </cell>
          <cell r="B11" t="str">
            <v>UNIDAD ADMINISTRATIVA ESPECIAL - AGENCIA NACIONAL DE CONTRATACIÓN PÚBLICA - COLOMBIA COMPRA EFICIENTE.</v>
          </cell>
        </row>
        <row r="12">
          <cell r="A12" t="str">
            <v>032400</v>
          </cell>
          <cell r="B12" t="str">
            <v>SUPERINTENDENCIA DE SERVICIOS PUBLICOS DOMICILIARIOS</v>
          </cell>
        </row>
        <row r="13">
          <cell r="A13" t="str">
            <v>032500</v>
          </cell>
          <cell r="B13" t="str">
            <v>FONDO NACIONAL DE REGALIAS</v>
          </cell>
        </row>
        <row r="14">
          <cell r="A14" t="str">
            <v>040101</v>
          </cell>
          <cell r="B14" t="str">
            <v>DEPARTAMENTO ADMINISTRATIVO NACIONAL DE ESTADISTICA (DANE) - GESTION GENERAL</v>
          </cell>
        </row>
        <row r="15">
          <cell r="A15" t="str">
            <v>040200</v>
          </cell>
          <cell r="B15" t="str">
            <v>FONDO ROTATORIO DEL DANE</v>
          </cell>
        </row>
        <row r="16">
          <cell r="A16" t="str">
            <v>040300</v>
          </cell>
          <cell r="B16" t="str">
            <v>INSTITUTO GEOGRAFICO AGUSTIN CODAZZI - IGAC</v>
          </cell>
        </row>
        <row r="17">
          <cell r="A17" t="str">
            <v>050101</v>
          </cell>
          <cell r="B17" t="str">
            <v>DEPARTAMENTO FUNCION PUBLICA - GESTION GENERAL</v>
          </cell>
        </row>
        <row r="18">
          <cell r="A18" t="str">
            <v>050300</v>
          </cell>
          <cell r="B18" t="str">
            <v>ESCUELA SUPERIOR DE ADMINISTRACION PUBLICA (ESAP)</v>
          </cell>
        </row>
        <row r="19">
          <cell r="A19" t="str">
            <v>110101</v>
          </cell>
          <cell r="B19" t="str">
            <v>MINIRELACIONES EXTERIORES - GESTION GENERAL</v>
          </cell>
        </row>
        <row r="20">
          <cell r="A20" t="str">
            <v>110200</v>
          </cell>
          <cell r="B20" t="str">
            <v>FONDO ROTATORIO DEL MINISTERIO DE RELACIONES EXTERIORES</v>
          </cell>
        </row>
        <row r="21">
          <cell r="A21" t="str">
            <v>110400</v>
          </cell>
          <cell r="B21" t="str">
            <v>UNIDAD ADMINISTRATIVA ESPECIAL MIGRACION COLOMBIA</v>
          </cell>
        </row>
        <row r="22">
          <cell r="A22" t="str">
            <v>120101</v>
          </cell>
          <cell r="B22" t="str">
            <v>MINISTERIO DE JUSTICIA Y DEL DERECHO - GESTIÓN GENERAL</v>
          </cell>
        </row>
        <row r="23">
          <cell r="A23" t="str">
            <v>120400</v>
          </cell>
          <cell r="B23" t="str">
            <v>SUPERINTENDENCIA DE NOTARIADO Y REGISTRO</v>
          </cell>
        </row>
        <row r="24">
          <cell r="A24" t="str">
            <v>120800</v>
          </cell>
          <cell r="B24" t="str">
            <v>INSTITUTO NACIONAL PENITENCIARIO Y CARCELARIO - INPEC</v>
          </cell>
        </row>
        <row r="25">
          <cell r="A25" t="str">
            <v>121000</v>
          </cell>
          <cell r="B25" t="str">
            <v>UNIDAD ADMINISTRATIVA ESPECIAL AGENCIA NACIONAL DE DEFENSA JURIDICA DEL ESTADO</v>
          </cell>
        </row>
        <row r="26">
          <cell r="A26" t="str">
            <v>121100</v>
          </cell>
          <cell r="B26" t="str">
            <v>UNIDAD DE SERVICIOS PENITENCIARIOS Y CARCELARIOS - USPEC</v>
          </cell>
        </row>
        <row r="27">
          <cell r="A27" t="str">
            <v>130101</v>
          </cell>
          <cell r="B27" t="str">
            <v>MINISTERIO DE HACIENDA Y CREDITO PUBLICO - GESTION GENERAL</v>
          </cell>
        </row>
        <row r="28">
          <cell r="A28" t="str">
            <v>130117</v>
          </cell>
          <cell r="B28" t="str">
            <v>UNIDAD ADMINISTRATIVA ESPECIAL AGENCIA DEL INSPECTOR GENERAL DE TRIBUTOS, RENTAS Y CONTRIBUCIONES PARAFISCALES – ITRC</v>
          </cell>
        </row>
        <row r="29">
          <cell r="A29" t="str">
            <v>130118</v>
          </cell>
          <cell r="B29" t="str">
            <v>UNIDAD ADMINISTRATIVA ESPECIAL UNIDAD DE PROYECCIÓN NORMATIVA Y ESTUDIOS DE REGULACIÓN FINANCIERA – URF</v>
          </cell>
        </row>
        <row r="30">
          <cell r="A30" t="str">
            <v>130119</v>
          </cell>
          <cell r="B30" t="str">
            <v>COLJUEGOS</v>
          </cell>
        </row>
        <row r="31">
          <cell r="A31" t="str">
            <v>130800</v>
          </cell>
          <cell r="B31" t="str">
            <v>UNIDAD ADMINISTRATIVA ESPECIAL CONTADURIA GENERAL DE LA NACION</v>
          </cell>
        </row>
        <row r="32">
          <cell r="A32" t="str">
            <v>130900</v>
          </cell>
          <cell r="B32" t="str">
            <v>SUPERINTENDENCIA DE LA ECONOMIA SOLIDARIA</v>
          </cell>
        </row>
        <row r="33">
          <cell r="A33" t="str">
            <v>131000</v>
          </cell>
          <cell r="B33" t="str">
            <v>UNIDAD ADMINISTRATIVA ESPECIAL DIRECCION DE IMPUESTOS Y ADUANAS NACIONALES</v>
          </cell>
        </row>
        <row r="34">
          <cell r="A34" t="str">
            <v>131200</v>
          </cell>
          <cell r="B34" t="str">
            <v>UNIDAD DE INFORMACION Y ANALISIS FINANCIERO</v>
          </cell>
        </row>
        <row r="35">
          <cell r="A35" t="str">
            <v>131300</v>
          </cell>
          <cell r="B35" t="str">
            <v>SUPERINTENDENCIA FINANCIERA DE COLOMBIA</v>
          </cell>
        </row>
        <row r="36">
          <cell r="A36" t="str">
            <v>131401</v>
          </cell>
          <cell r="B36" t="str">
            <v>UGPPP - GESTION GENERAL</v>
          </cell>
        </row>
        <row r="37">
          <cell r="A37" t="str">
            <v>131500</v>
          </cell>
          <cell r="B37" t="str">
            <v>FONDO ADAPTACION</v>
          </cell>
        </row>
        <row r="38">
          <cell r="A38" t="str">
            <v>140100</v>
          </cell>
          <cell r="B38" t="str">
            <v>SERVICIO DE LA DEUDA PUBLICA NACIONAL</v>
          </cell>
        </row>
        <row r="39">
          <cell r="A39" t="str">
            <v>150101</v>
          </cell>
          <cell r="B39" t="str">
            <v>MINISTERIO DE DEFENSA NACIONAL - GESTION GENERAL</v>
          </cell>
        </row>
        <row r="40">
          <cell r="A40" t="str">
            <v>150102</v>
          </cell>
          <cell r="B40" t="str">
            <v>MINISTERIO DE DEFENSA NACIONAL - COMANDO GENERAL</v>
          </cell>
        </row>
        <row r="41">
          <cell r="A41" t="str">
            <v>150103</v>
          </cell>
          <cell r="B41" t="str">
            <v>MINISTERIO DE DEFENSA NACIONAL - EJERCITO</v>
          </cell>
        </row>
        <row r="42">
          <cell r="A42" t="str">
            <v>150104</v>
          </cell>
          <cell r="B42" t="str">
            <v>MINISTERIO DE DEFENSA NACIONAL - ARMADA</v>
          </cell>
        </row>
        <row r="43">
          <cell r="A43" t="str">
            <v>150105</v>
          </cell>
          <cell r="B43" t="str">
            <v>MINISTERIO DE DEFENSA NACIONAL - FUERZA AEREA</v>
          </cell>
        </row>
        <row r="44">
          <cell r="A44" t="str">
            <v>150111</v>
          </cell>
          <cell r="B44" t="str">
            <v>MINISTERIO DE DEFENSA NACIONAL - SALUD</v>
          </cell>
        </row>
        <row r="45">
          <cell r="A45" t="str">
            <v>150112</v>
          </cell>
          <cell r="B45" t="str">
            <v>MINISTERIO DE DEFENSA NACIONAL - DIRECCION GENERAL MARITIMA - DIMAR</v>
          </cell>
        </row>
        <row r="46">
          <cell r="A46" t="str">
            <v>150113</v>
          </cell>
          <cell r="B46" t="str">
            <v>MINISTERIO DE DEFENSA NACIONAL DIRECCION CENTRO DE REHABILITACION INCLUSIVA - DCRI</v>
          </cell>
        </row>
        <row r="47">
          <cell r="A47" t="str">
            <v>150300</v>
          </cell>
          <cell r="B47" t="str">
            <v>CAJA DE RETIRO DE LAS FUERZAS MILITARES</v>
          </cell>
        </row>
        <row r="48">
          <cell r="A48" t="str">
            <v>150700</v>
          </cell>
          <cell r="B48" t="str">
            <v>INSTITUTO CASAS FISCALES DEL EJERCITO</v>
          </cell>
        </row>
        <row r="49">
          <cell r="A49" t="str">
            <v>150800</v>
          </cell>
          <cell r="B49" t="str">
            <v>DEFENSA CIVIL COLOMBIANA, GUILLERMO LEÓN VALENCIA</v>
          </cell>
        </row>
        <row r="50">
          <cell r="A50" t="str">
            <v>151000</v>
          </cell>
          <cell r="B50" t="str">
            <v>CLUB MILITAR DE OFICIALES</v>
          </cell>
        </row>
        <row r="51">
          <cell r="A51" t="str">
            <v>151100</v>
          </cell>
          <cell r="B51" t="str">
            <v>CAJA DE SUELDOS DE RETIRO DE LA POLICIA NACIONAL</v>
          </cell>
        </row>
        <row r="52">
          <cell r="A52" t="str">
            <v>151201</v>
          </cell>
          <cell r="B52" t="str">
            <v>FONPOLICIA - GESTION GENERAL</v>
          </cell>
        </row>
        <row r="53">
          <cell r="A53" t="str">
            <v>151600</v>
          </cell>
          <cell r="B53" t="str">
            <v>SUPERINTENDENCIA DE VIGILANCIA Y SEGURIDAD PRIVADA</v>
          </cell>
        </row>
        <row r="54">
          <cell r="A54" t="str">
            <v>151900</v>
          </cell>
          <cell r="B54" t="str">
            <v>HOSPITAL MILITAR</v>
          </cell>
        </row>
        <row r="55">
          <cell r="A55" t="str">
            <v>152000</v>
          </cell>
          <cell r="B55" t="str">
            <v>AGENCIA LOGISTICA DE LAS FUERZAS MILITARES</v>
          </cell>
        </row>
        <row r="56">
          <cell r="A56" t="str">
            <v>160101</v>
          </cell>
          <cell r="B56" t="str">
            <v>POLICIA NACIONAL - GESTION GENERAL</v>
          </cell>
        </row>
        <row r="57">
          <cell r="A57" t="str">
            <v>160102</v>
          </cell>
          <cell r="B57" t="str">
            <v>POLICIA NACIONAL - SALUD</v>
          </cell>
        </row>
        <row r="58">
          <cell r="A58" t="str">
            <v>170101</v>
          </cell>
          <cell r="B58" t="str">
            <v>MINAGRICULTURA - GESTION GENERAL</v>
          </cell>
        </row>
        <row r="59">
          <cell r="A59" t="str">
            <v>170106</v>
          </cell>
          <cell r="B59" t="str">
            <v>UNIDAD DE PLANIFICACIÓN DE TIERRAS RURALES, ADECUACIÓN DE TIERRAS Y USOS AGROPECUARIOS UPRA</v>
          </cell>
        </row>
        <row r="60">
          <cell r="A60" t="str">
            <v>170200</v>
          </cell>
          <cell r="B60" t="str">
            <v>INSTITUTO COLOMBIANO AGROPECUARIO (ICA)</v>
          </cell>
        </row>
        <row r="61">
          <cell r="A61" t="str">
            <v>171500</v>
          </cell>
          <cell r="B61" t="str">
            <v>AUTORIDAD NACIONAL DE ACUICULTURA Y PESCA - AUNAP</v>
          </cell>
        </row>
        <row r="62">
          <cell r="A62" t="str">
            <v>171600</v>
          </cell>
          <cell r="B62" t="str">
            <v>UNIDAD ADMINISTRATIVA ESPECIAL DE GESTIÓN DE RESTITUCIÓN DE TIERRAS DESPOJADAS</v>
          </cell>
        </row>
        <row r="63">
          <cell r="A63" t="str">
            <v>171700</v>
          </cell>
          <cell r="B63" t="str">
            <v>AGENCIA NACIONAL DE TIERRAS - ANT</v>
          </cell>
        </row>
        <row r="64">
          <cell r="A64" t="str">
            <v>171800</v>
          </cell>
          <cell r="B64" t="str">
            <v>AGENCIA DE DESARROLLO RURAL - ADR</v>
          </cell>
        </row>
        <row r="65">
          <cell r="A65" t="str">
            <v>190101</v>
          </cell>
          <cell r="B65" t="str">
            <v>MINISTERIO DE SALUD Y PROTECCION SOCIAL - GESTIÓN GENERAL</v>
          </cell>
        </row>
        <row r="66">
          <cell r="A66" t="str">
            <v>190106</v>
          </cell>
          <cell r="B66" t="str">
            <v>MINISTERIO  DE SALUD Y PROTECCION SOCIAL - UNIDAD ADMINISTRATIVA ESPECIAL FONDO NACIONAL DE ESTUPEFACIENTES</v>
          </cell>
        </row>
        <row r="67">
          <cell r="A67" t="str">
            <v>190109</v>
          </cell>
          <cell r="B67" t="str">
            <v xml:space="preserve">MINISTERIO  DE SALUD Y PROTECCION SOCIAL - INSTITUTO NACIONAL DE CANCEROLOGIA </v>
          </cell>
        </row>
        <row r="68">
          <cell r="A68" t="str">
            <v>190110</v>
          </cell>
          <cell r="B68" t="str">
            <v>MINISTERIO  DE SALUD Y PROTECCION SOCIAL - SANATORIO DE CONTRATACION</v>
          </cell>
        </row>
        <row r="69">
          <cell r="A69" t="str">
            <v>190111</v>
          </cell>
          <cell r="B69" t="str">
            <v>MINISTERIO  DE SALUD Y PROTECCION SOCIAL - SANATORIO DE AGUA DE DIOS</v>
          </cell>
        </row>
        <row r="70">
          <cell r="A70" t="str">
            <v>190112</v>
          </cell>
          <cell r="B70" t="str">
            <v>MINISTERIO  DE SALUD Y PROTECCION SOCIAL - CENTRO DERMATOLOGICO FEDERICO LLERAS ACOSTA</v>
          </cell>
        </row>
        <row r="71">
          <cell r="A71" t="str">
            <v>190114</v>
          </cell>
          <cell r="B71" t="str">
            <v>DIRECCIÓN DE ADMINISTRACIÓN DE FONDOS DE LA PROTECCIÓN SOCIAL</v>
          </cell>
        </row>
        <row r="72">
          <cell r="A72" t="str">
            <v>190115</v>
          </cell>
          <cell r="B72" t="str">
            <v>ADMINISTRADORA DE LOS RECURSOS DEL SISTEMA GENERAL DE SEGURIDAD SOCIAL EN SALUD - SGSSS - ADRES</v>
          </cell>
        </row>
        <row r="73">
          <cell r="A73" t="str">
            <v>190300</v>
          </cell>
          <cell r="B73" t="str">
            <v>INSTITUTO NACIONAL DE SALUD (INS)</v>
          </cell>
        </row>
        <row r="74">
          <cell r="A74" t="str">
            <v>191000</v>
          </cell>
          <cell r="B74" t="str">
            <v>SUPERINTENDENCIA NACIONAL DE SALUD</v>
          </cell>
        </row>
        <row r="75">
          <cell r="A75" t="str">
            <v>191200</v>
          </cell>
          <cell r="B75" t="str">
            <v>INSTITUTO NACIONAL DE VIGILANCIA DE MEDICAMENTOS Y ALIMENTOS - INVIMA</v>
          </cell>
        </row>
        <row r="76">
          <cell r="A76" t="str">
            <v>191301</v>
          </cell>
          <cell r="B76" t="str">
            <v>FONDO DE PREVISION SOCIAL DEL CONGRESO - PENSIONES</v>
          </cell>
        </row>
        <row r="77">
          <cell r="A77" t="str">
            <v>191302</v>
          </cell>
          <cell r="B77" t="str">
            <v>FONDO DE PREVISION SOCIAL DEL CONGRESO - CESANTIAS Y VIVIENDA</v>
          </cell>
        </row>
        <row r="78">
          <cell r="A78" t="str">
            <v>191401</v>
          </cell>
          <cell r="B78" t="str">
            <v xml:space="preserve">FONDO PASIVO SOCIAL DE FERROCARRILES NACIONALES DE COLOMBIA - SALUD </v>
          </cell>
        </row>
        <row r="79">
          <cell r="A79" t="str">
            <v>191402</v>
          </cell>
          <cell r="B79" t="str">
            <v>FONDO PASIVO SOCIAL DE FERROCARRILES NACIONALES DE COLOMBIA -PENSIONES</v>
          </cell>
        </row>
        <row r="80">
          <cell r="A80" t="str">
            <v>210101</v>
          </cell>
          <cell r="B80" t="str">
            <v>MINISTERIO DE MINAS Y ENERGIA - GESTION GENERAL</v>
          </cell>
        </row>
        <row r="81">
          <cell r="A81" t="str">
            <v>210113</v>
          </cell>
          <cell r="B81" t="str">
            <v>MINISTERIO DE MINAS Y ENERGIA - COMISION DE REGULACION DE ENERGIA Y GAS - CREG -</v>
          </cell>
        </row>
        <row r="82">
          <cell r="A82" t="str">
            <v>210300</v>
          </cell>
          <cell r="B82" t="str">
            <v>SERVICIO GEOLÓGICO COLOMBIANO</v>
          </cell>
        </row>
        <row r="83">
          <cell r="A83" t="str">
            <v>210900</v>
          </cell>
          <cell r="B83" t="str">
            <v>UNIDAD DE PLANEACION MINERO ENERGETICA - UPME</v>
          </cell>
        </row>
        <row r="84">
          <cell r="A84" t="str">
            <v>211000</v>
          </cell>
          <cell r="B84" t="str">
            <v>INSTITUTO DE PLANIFICACION Y PROMOCION DE SOLUCIONES  ENERGETICAS PARA LAS ZONAS NO INTERCONECTADAS -IPSE-</v>
          </cell>
        </row>
        <row r="85">
          <cell r="A85" t="str">
            <v>211100</v>
          </cell>
          <cell r="B85" t="str">
            <v>AGENCIA NACIONAL DE HIDROCARBUROS - ANH</v>
          </cell>
        </row>
        <row r="86">
          <cell r="A86" t="str">
            <v>211200</v>
          </cell>
          <cell r="B86" t="str">
            <v>AGENCIA NACIONAL DE MINERÍA - ANM</v>
          </cell>
        </row>
        <row r="87">
          <cell r="A87" t="str">
            <v>220101</v>
          </cell>
          <cell r="B87" t="str">
            <v>MINISTERIO EDUCACION NACIONAL - GESTION GENERAL</v>
          </cell>
        </row>
        <row r="88">
          <cell r="A88" t="str">
            <v>220900</v>
          </cell>
          <cell r="B88" t="str">
            <v>INSTITUTO NACIONAL PARA SORDOS (INSOR)</v>
          </cell>
        </row>
        <row r="89">
          <cell r="A89" t="str">
            <v>221000</v>
          </cell>
          <cell r="B89" t="str">
            <v>INSTITUTO NACIONAL PARA CIEGOS (INCI)</v>
          </cell>
        </row>
        <row r="90">
          <cell r="A90" t="str">
            <v>223400</v>
          </cell>
          <cell r="B90" t="str">
            <v>ESCUELA TECNOLOGICA INSTITUTO TECNICO CENTRAL</v>
          </cell>
        </row>
        <row r="91">
          <cell r="A91" t="str">
            <v>223800</v>
          </cell>
          <cell r="B91" t="str">
            <v>INSTITUTO NACIONAL DE FORMACION TECNICA PROFESIONAL DE SAN ANDRES Y PROVIDENCIA</v>
          </cell>
        </row>
        <row r="92">
          <cell r="A92" t="str">
            <v>223900</v>
          </cell>
          <cell r="B92" t="str">
            <v>INSTITUTO NACIONAL DE FORMACION TECNICA PROFESIONAL DE SAN JUAN DEL CESAR</v>
          </cell>
        </row>
        <row r="93">
          <cell r="A93" t="str">
            <v>224100</v>
          </cell>
          <cell r="B93" t="str">
            <v>INSTITUTO TOLIMENSE DE FORMACION TECNICA PROFESIONAL</v>
          </cell>
        </row>
        <row r="94">
          <cell r="A94" t="str">
            <v>224200</v>
          </cell>
          <cell r="B94" t="str">
            <v>INSTITUTO TECNICO NACIONAL DE COMERCIO SIMON RODRIGUEZ DE CALI</v>
          </cell>
        </row>
        <row r="95">
          <cell r="A95" t="str">
            <v>230101</v>
          </cell>
          <cell r="B95" t="str">
            <v>MINISTERIO DE TECNOLOGIAS DE LA INFORMACION Y LAS COMUNICACIONES - GESTION GENERAL</v>
          </cell>
        </row>
        <row r="96">
          <cell r="A96" t="str">
            <v>230103</v>
          </cell>
          <cell r="B96" t="str">
            <v>MINISTERIO DE TECNOLOGIAS DE LA INFORMACION Y LAS COMUNICACIONES - UNIDAD ADMINISTRATIVA ESPECIAL COMISION DE REGULACION DE COMUNICACIONES</v>
          </cell>
        </row>
        <row r="97">
          <cell r="A97" t="str">
            <v>230600</v>
          </cell>
          <cell r="B97" t="str">
            <v>FONDO DE TECNOLOGIAS DE LA INFORMACION Y LAS COMUNICACIONES</v>
          </cell>
        </row>
        <row r="98">
          <cell r="A98" t="str">
            <v>230900</v>
          </cell>
          <cell r="B98" t="str">
            <v>AGENCIA NACIONAL DEL ESPECTRO - ANE</v>
          </cell>
        </row>
        <row r="99">
          <cell r="A99" t="str">
            <v>231000</v>
          </cell>
          <cell r="B99" t="str">
            <v>AUTORIDAD NACIONAL DE TELEVISION ANTV</v>
          </cell>
        </row>
        <row r="100">
          <cell r="A100">
            <v>231700</v>
          </cell>
          <cell r="B100" t="str">
            <v>COMPUTADORES PARA EDUCAR</v>
          </cell>
        </row>
        <row r="101">
          <cell r="A101" t="str">
            <v>240101</v>
          </cell>
          <cell r="B101" t="str">
            <v>MINISTERIO DE TRANSPORTE - GESTION GENERAL</v>
          </cell>
        </row>
        <row r="102">
          <cell r="A102" t="str">
            <v>240106</v>
          </cell>
          <cell r="B102" t="str">
            <v>MINISTERIO DE TRANSPORTE - CORPORACION AUTONOMA REGIONAL DEL RIO GRANDE DE LA MAGDALENA - CORMAGDALENA</v>
          </cell>
        </row>
        <row r="103">
          <cell r="A103" t="str">
            <v>240200</v>
          </cell>
          <cell r="B103" t="str">
            <v>INSTITUTO NACIONAL DE VIAS</v>
          </cell>
        </row>
        <row r="104">
          <cell r="A104" t="str">
            <v>241200</v>
          </cell>
          <cell r="B104" t="str">
            <v>UNIDAD ADMINISTRATIVA ESPECIAL DE LA AERONAUTICA CIVIL</v>
          </cell>
        </row>
        <row r="105">
          <cell r="A105" t="str">
            <v>241300</v>
          </cell>
          <cell r="B105" t="str">
            <v>AGENCIA NACIONAL DE INFRAESTRUCTURA</v>
          </cell>
        </row>
        <row r="106">
          <cell r="A106" t="str">
            <v>241400</v>
          </cell>
          <cell r="B106" t="str">
            <v>UNIDAD DE PLANEACION DEL SECTOR DE INFRAESTRUCTURA DE TRANSPORTE</v>
          </cell>
        </row>
        <row r="107">
          <cell r="A107" t="str">
            <v>241500</v>
          </cell>
          <cell r="B107" t="str">
            <v>COMISION DE REGULACION DE INFRAESTRUCTURA Y TRANSPORTE</v>
          </cell>
        </row>
        <row r="108">
          <cell r="A108" t="str">
            <v>241600</v>
          </cell>
          <cell r="B108" t="str">
            <v>AGENCIA NACIONAL DE SEGURIDAD VIAL</v>
          </cell>
        </row>
        <row r="109">
          <cell r="A109" t="str">
            <v>241700</v>
          </cell>
          <cell r="B109" t="str">
            <v>SUPERINTENDENCIA DE PUERTOS Y TRANSPORTE</v>
          </cell>
        </row>
        <row r="110">
          <cell r="A110" t="str">
            <v>250101</v>
          </cell>
          <cell r="B110" t="str">
            <v>PROCURADURIA GENERAL DE LA NACIÓN - GESTION GENERAL</v>
          </cell>
        </row>
        <row r="111">
          <cell r="A111" t="str">
            <v>250105</v>
          </cell>
          <cell r="B111" t="str">
            <v>MINISTERIO PUBLICO - INSTITUTO DE ESTUDIOS DEL MINISTERIO PUBLICO</v>
          </cell>
        </row>
        <row r="112">
          <cell r="A112" t="str">
            <v>250200</v>
          </cell>
          <cell r="B112" t="str">
            <v>DEFENSORIA DEL PUEBLO</v>
          </cell>
        </row>
        <row r="113">
          <cell r="A113" t="str">
            <v>260101</v>
          </cell>
          <cell r="B113" t="str">
            <v>CONTRALORIA GRAL. REPUBLICA - GESTION GENERAL</v>
          </cell>
        </row>
        <row r="114">
          <cell r="A114" t="str">
            <v>260200</v>
          </cell>
          <cell r="B114" t="str">
            <v>FONDO DE BIENESTAR SOCIAL DE LA CONTRALORIA GENERAL DE LA REPUBLICA</v>
          </cell>
        </row>
        <row r="115">
          <cell r="A115" t="str">
            <v>270102</v>
          </cell>
          <cell r="B115" t="str">
            <v>RAMA JUDICIAL - CONSEJO SUPERIOR DE LA JUDICATURA</v>
          </cell>
        </row>
        <row r="116">
          <cell r="A116" t="str">
            <v>270103</v>
          </cell>
          <cell r="B116" t="str">
            <v>RAMA JUDICIAL - CORTE SUPREMA DE JUSTICIA</v>
          </cell>
        </row>
        <row r="117">
          <cell r="A117" t="str">
            <v>270104</v>
          </cell>
          <cell r="B117" t="str">
            <v>RAMA JUDICIAL - CONSEJO DE ESTADO</v>
          </cell>
        </row>
        <row r="118">
          <cell r="A118" t="str">
            <v>270105</v>
          </cell>
          <cell r="B118" t="str">
            <v>RAMA JUDICIAL - CORTE CONSTITUCIONAL</v>
          </cell>
        </row>
        <row r="119">
          <cell r="A119" t="str">
            <v>270108</v>
          </cell>
          <cell r="B119" t="str">
            <v>RAMA JUDICIAL - TRIBUNALES Y JUZGADOS</v>
          </cell>
        </row>
        <row r="120">
          <cell r="A120" t="str">
            <v>280101</v>
          </cell>
          <cell r="B120" t="str">
            <v>REGISTRADURIA NACIONAL DEL ESTADO CIVIL - GESTION GENERAL</v>
          </cell>
        </row>
        <row r="121">
          <cell r="A121" t="str">
            <v>280102</v>
          </cell>
          <cell r="B121" t="str">
            <v>REGISTRADURIA NACIONAL DEL ESTADO CIVIL - CONSEJO NACIONAL ELECTORAL</v>
          </cell>
        </row>
        <row r="122">
          <cell r="A122" t="str">
            <v>280200</v>
          </cell>
          <cell r="B122" t="str">
            <v>FONDO ROTATORIO DE LA REGISTRADURIA</v>
          </cell>
        </row>
        <row r="123">
          <cell r="A123" t="str">
            <v>280300</v>
          </cell>
          <cell r="B123" t="str">
            <v>FONDO SOCIAL DE VIVIENDA DE LA REGISTRADURIA NACIONAL DEL ESTADO CIVIL</v>
          </cell>
        </row>
        <row r="124">
          <cell r="A124" t="str">
            <v>290101</v>
          </cell>
          <cell r="B124" t="str">
            <v>FISCALIA GENERAL DE LA NACION - GESTION GENERAL</v>
          </cell>
        </row>
        <row r="125">
          <cell r="A125" t="str">
            <v>290200</v>
          </cell>
          <cell r="B125" t="str">
            <v>INSTITUTO NACIONAL DE MEDICINA LEGAL Y CIENCIAS FORENSES</v>
          </cell>
        </row>
        <row r="126">
          <cell r="A126" t="str">
            <v>320101</v>
          </cell>
          <cell r="B126" t="str">
            <v>MINISTERIO DE AMBIENTE Y DESARROLLO SOSTENIBLE - GESTION GENERAL</v>
          </cell>
        </row>
        <row r="127">
          <cell r="A127" t="str">
            <v>320102</v>
          </cell>
          <cell r="B127" t="str">
            <v>PARQUES NACIONALES NATURALES DE COLOMBIA</v>
          </cell>
        </row>
        <row r="128">
          <cell r="A128" t="str">
            <v>320104</v>
          </cell>
          <cell r="B128" t="str">
            <v>AUTORIDAD NACIONAL DE LICENCIAS AMBIENTALES ANLA</v>
          </cell>
        </row>
        <row r="129">
          <cell r="A129" t="str">
            <v>320200</v>
          </cell>
          <cell r="B129" t="str">
            <v>INSTITUTO DE HIDROLOGIA, METEOROLOGIA Y ESTUDIOS AMBIENTALES- IDEAM</v>
          </cell>
        </row>
        <row r="130">
          <cell r="A130" t="str">
            <v>320401</v>
          </cell>
          <cell r="B130" t="str">
            <v>FONAM - GESTION GENERAL</v>
          </cell>
        </row>
        <row r="131">
          <cell r="A131" t="str">
            <v>320800</v>
          </cell>
          <cell r="B131" t="str">
            <v>CORPORACION AUTONOMA REGIONAL DE LOS VALLES DEL SINU Y SAN JORGE (CVS)</v>
          </cell>
        </row>
        <row r="132">
          <cell r="A132" t="str">
            <v>320900</v>
          </cell>
          <cell r="B132" t="str">
            <v>CORPORACION AUTONOMA REGIONAL DEL QUINDIO (CRQ)</v>
          </cell>
        </row>
        <row r="133">
          <cell r="A133" t="str">
            <v>321000</v>
          </cell>
          <cell r="B133" t="str">
            <v>CORPORACION PARA EL DESARROLLO SOSTENIBLE DEL URABA - CORPOURABA</v>
          </cell>
        </row>
        <row r="134">
          <cell r="A134" t="str">
            <v>321100</v>
          </cell>
          <cell r="B134" t="str">
            <v>CORPORACION AUTONOMA REGIONAL DE CALDAS (CORPOCALDAS)</v>
          </cell>
        </row>
        <row r="135">
          <cell r="A135" t="str">
            <v>321200</v>
          </cell>
          <cell r="B135" t="str">
            <v>CORPORACION AUTONOMA REGIONAL PARA EL DESARROLLO SOSTENIBLE DEL CHOCO - CODECHOCO</v>
          </cell>
        </row>
        <row r="136">
          <cell r="A136" t="str">
            <v>321300</v>
          </cell>
          <cell r="B136" t="str">
            <v xml:space="preserve">CORPORACION AUTONOMA REGIONAL PARA LA DEFENSA DE LA MESETA DE BUCARAMANGA CDMB </v>
          </cell>
        </row>
        <row r="137">
          <cell r="A137" t="str">
            <v>321400</v>
          </cell>
          <cell r="B137" t="str">
            <v>CORPORACION AUTONOMA REGIONAL DEL TOLIMA (CORTOLIMA)</v>
          </cell>
        </row>
        <row r="138">
          <cell r="A138" t="str">
            <v>321500</v>
          </cell>
          <cell r="B138" t="str">
            <v>CORPORACION AUTONOMA REGIONAL DE RISARALDA (CARDER)</v>
          </cell>
        </row>
        <row r="139">
          <cell r="A139" t="str">
            <v>321600</v>
          </cell>
          <cell r="B139" t="str">
            <v>CORPORACION AUTONOMA REGIONAL DE NARINO (CORPONARINO)</v>
          </cell>
        </row>
        <row r="140">
          <cell r="A140" t="str">
            <v>321700</v>
          </cell>
          <cell r="B140" t="str">
            <v>CORPORACION AUTONOMA REGIONAL DE LA FRONTERA NORORIENTAL (CORPONOR)</v>
          </cell>
        </row>
        <row r="141">
          <cell r="A141" t="str">
            <v>321800</v>
          </cell>
          <cell r="B141" t="str">
            <v>CORPORACION AUTONOMA REGIONAL DE LA GUAJIRA (CORPOGUAJIRA)</v>
          </cell>
        </row>
        <row r="142">
          <cell r="A142" t="str">
            <v>321900</v>
          </cell>
          <cell r="B142" t="str">
            <v>CORPORACION AUTONOMA REGIONAL DEL CESAR (CORPOCESAR)</v>
          </cell>
        </row>
        <row r="143">
          <cell r="A143" t="str">
            <v>322100</v>
          </cell>
          <cell r="B143" t="str">
            <v>CORPORACION AUTONOMA REGIONAL DEL CAUCA (CRC)</v>
          </cell>
        </row>
        <row r="144">
          <cell r="A144" t="str">
            <v>322200</v>
          </cell>
          <cell r="B144" t="str">
            <v>CORPORACION AUTONOMA REGIONAL DEL MAGDALENA (CORPAMAG)</v>
          </cell>
        </row>
        <row r="145">
          <cell r="A145" t="str">
            <v>322300</v>
          </cell>
          <cell r="B145" t="str">
            <v>CORPORACION PARA EL DESARROLLO SOSTENIBLE DEL SUR DE LA AMAZONIA - CORPOAMAZONIA</v>
          </cell>
        </row>
        <row r="146">
          <cell r="A146" t="str">
            <v>322400</v>
          </cell>
          <cell r="B146" t="str">
            <v>CORPORACION  PARA EL DESARROLLO SOSTENIBLE DEL NORTE Y ORIENTE DE LA AMAZONIA - CDA</v>
          </cell>
        </row>
        <row r="147">
          <cell r="A147" t="str">
            <v>322600</v>
          </cell>
          <cell r="B147" t="str">
            <v>CORPORACION PARA EL DESARROLLO SOSTENIBLE DEL ARCHIPIELAGO DE SAN ANDRES, PROVIDENCIA Y SANTA CATALINA - CORALINA</v>
          </cell>
        </row>
        <row r="148">
          <cell r="A148" t="str">
            <v>322700</v>
          </cell>
          <cell r="B148" t="str">
            <v>CORPORACION PARA EL DESARROLLO SOSTENIBLE DEL AREA DE MANEJO ESPECIAL LA MACARENA - CORMACARENA</v>
          </cell>
        </row>
        <row r="149">
          <cell r="A149" t="str">
            <v>322800</v>
          </cell>
          <cell r="B149" t="str">
            <v>CORPORACION  PARA EL DESARROLLO SOSTENIBLE DE LA MOJANA Y EL SAN JORGE - CORPOMOJANA</v>
          </cell>
        </row>
        <row r="150">
          <cell r="A150" t="str">
            <v>322900</v>
          </cell>
          <cell r="B150" t="str">
            <v>CORPORACION AUTONOMA REGIONAL DE LA ORINOQUIA (CORPORINOQUIA)</v>
          </cell>
        </row>
        <row r="151">
          <cell r="A151" t="str">
            <v>323000</v>
          </cell>
          <cell r="B151" t="str">
            <v>CORPORACION AUTONOMA REGIONAL DE SUCRE (CARSUCRE)</v>
          </cell>
        </row>
        <row r="152">
          <cell r="A152" t="str">
            <v>323100</v>
          </cell>
          <cell r="B152" t="str">
            <v>CORPORACION AUTONOMA REGIONAL DEL ALTO MAGDALENA (CAM)</v>
          </cell>
        </row>
        <row r="153">
          <cell r="A153" t="str">
            <v>323200</v>
          </cell>
          <cell r="B153" t="str">
            <v>CORPORACION AUTONOMA REGIONAL DEL CENTRO DE ANTIOQUIA (CORANTIOQUIA)</v>
          </cell>
        </row>
        <row r="154">
          <cell r="A154" t="str">
            <v>323300</v>
          </cell>
          <cell r="B154" t="str">
            <v>CORPORACION AUTONOMA REGIONAL DEL ATLANTICO - CRA</v>
          </cell>
        </row>
        <row r="155">
          <cell r="A155" t="str">
            <v>323400</v>
          </cell>
          <cell r="B155" t="str">
            <v>CORPORACION AUTONOMA REGIONAL DE SANTANDER (CAS)</v>
          </cell>
        </row>
        <row r="156">
          <cell r="A156" t="str">
            <v>323500</v>
          </cell>
          <cell r="B156" t="str">
            <v>CORPORACION AUTONOMA REGIONAL DE BOYACA (CORPOBOYACA)</v>
          </cell>
        </row>
        <row r="157">
          <cell r="A157" t="str">
            <v>323600</v>
          </cell>
          <cell r="B157" t="str">
            <v>CORPORACION AUTONOMA REGIONAL DE CHIVOR (CORPOCHIVOR)</v>
          </cell>
        </row>
        <row r="158">
          <cell r="A158" t="str">
            <v>323700</v>
          </cell>
          <cell r="B158" t="str">
            <v>CORPORACION AUTONOMA REGIONAL DEL GUAVIO (CORPOGUAVIO)</v>
          </cell>
        </row>
        <row r="159">
          <cell r="A159" t="str">
            <v>323800</v>
          </cell>
          <cell r="B159" t="str">
            <v>CORPORACION AUTONOMA REGIONAL DEL CANAL DEL DIQUE (CARDIQUE)</v>
          </cell>
        </row>
        <row r="160">
          <cell r="A160" t="str">
            <v>323900</v>
          </cell>
          <cell r="B160" t="str">
            <v>CORPORACION AUTONOMA REGIONAL DEL SUR DE BOLIVAR (CSB)</v>
          </cell>
        </row>
        <row r="161">
          <cell r="A161" t="str">
            <v>330101</v>
          </cell>
          <cell r="B161" t="str">
            <v>MINISTERIO DE CULTURA - GESTION GENERAL</v>
          </cell>
        </row>
        <row r="162">
          <cell r="A162" t="str">
            <v>330400</v>
          </cell>
          <cell r="B162" t="str">
            <v>ARCHIVO GENERAL DE LA NACION</v>
          </cell>
        </row>
        <row r="163">
          <cell r="A163" t="str">
            <v>330500</v>
          </cell>
          <cell r="B163" t="str">
            <v>INSTITUTO COLOMBIANO DE ANTROPOLOGIA E HISTORIA</v>
          </cell>
        </row>
        <row r="164">
          <cell r="A164" t="str">
            <v>330700</v>
          </cell>
          <cell r="B164" t="str">
            <v>INSTITUTO CARO Y CUERVO</v>
          </cell>
        </row>
        <row r="165">
          <cell r="A165" t="str">
            <v>340101</v>
          </cell>
          <cell r="B165" t="str">
            <v>AUDITORIA GENERAL DE LA REPUBLICA - GESTION GENERAL</v>
          </cell>
        </row>
        <row r="166">
          <cell r="A166" t="str">
            <v>350101</v>
          </cell>
          <cell r="B166" t="str">
            <v>MINCOMERCIO INDUSTRIA TURISMO - GESTION GENERAL</v>
          </cell>
        </row>
        <row r="167">
          <cell r="A167" t="str">
            <v>350102</v>
          </cell>
          <cell r="B167" t="str">
            <v>MINCOMERCIO INDUSTRIA TURISMO - DIRECCION GENERAL DE COMERCIO EXTERIOR</v>
          </cell>
        </row>
        <row r="168">
          <cell r="A168" t="str">
            <v>350104</v>
          </cell>
          <cell r="B168" t="str">
            <v>MINCOMERCIO INDUSTRIA TURISMO - ARTESANIAS DE COLOMBIA S.A.</v>
          </cell>
        </row>
        <row r="169">
          <cell r="A169" t="str">
            <v>350200</v>
          </cell>
          <cell r="B169" t="str">
            <v>SUPERINTENDENCIA DE SOCIEDADES</v>
          </cell>
        </row>
        <row r="170">
          <cell r="A170" t="str">
            <v>350300</v>
          </cell>
          <cell r="B170" t="str">
            <v>SUPERINTENDENCIA DE INDUSTRIA Y COMERCIO</v>
          </cell>
        </row>
        <row r="171">
          <cell r="A171" t="str">
            <v>350400</v>
          </cell>
          <cell r="B171" t="str">
            <v>UNIDAD ADMINISTRATIVA ESPECIAL JUNTA CENTRAL CONTADORES</v>
          </cell>
        </row>
        <row r="172">
          <cell r="A172" t="str">
            <v>350500</v>
          </cell>
          <cell r="B172" t="str">
            <v>INSTITUTO NACIONAL DE METROLOGÍA - INM</v>
          </cell>
        </row>
        <row r="173">
          <cell r="A173" t="str">
            <v>360101</v>
          </cell>
          <cell r="B173" t="str">
            <v>MINISTERIO DEL TRABAJO - GESTION GENERAL</v>
          </cell>
        </row>
        <row r="174">
          <cell r="A174" t="str">
            <v>360107</v>
          </cell>
          <cell r="B174" t="str">
            <v>MINISTERIO DEL TRABAJO - SUPERINTENDENCIA DE SUBSIDIO FAMILIAR</v>
          </cell>
        </row>
        <row r="175">
          <cell r="A175" t="str">
            <v>360200</v>
          </cell>
          <cell r="B175" t="str">
            <v>SERVICIO NACIONAL DE APRENDIZAJE (SENA)</v>
          </cell>
        </row>
        <row r="176">
          <cell r="A176" t="str">
            <v>361200</v>
          </cell>
          <cell r="B176" t="str">
            <v>UNIDAD ADMINISTRATIVA ESPECIAL DE ORGANIZACIONES SOLIDARIAS</v>
          </cell>
        </row>
        <row r="177">
          <cell r="A177" t="str">
            <v>361300</v>
          </cell>
          <cell r="B177" t="str">
            <v>UNIDAD ADMINISTRATIVA ESPECIAL DEL SERVICIO PUBLICO DE EMPLEO</v>
          </cell>
        </row>
        <row r="178">
          <cell r="A178" t="str">
            <v>370101</v>
          </cell>
          <cell r="B178" t="str">
            <v>MINISTERIO DEL INTERIOR - GESTIÓN GENERAL</v>
          </cell>
        </row>
        <row r="179">
          <cell r="A179" t="str">
            <v>370300</v>
          </cell>
          <cell r="B179" t="str">
            <v>DIRECCION NACIONAL DEL DERECHO DE AUTOR</v>
          </cell>
        </row>
        <row r="180">
          <cell r="A180" t="str">
            <v>370400</v>
          </cell>
          <cell r="B180" t="str">
            <v>CORPORACION NACIONAL PARA LA RECONSTRUCCION DE LA CUENCA DEL RIO PAEZ Y ZONAS ALEDANAS NASA KI WE</v>
          </cell>
        </row>
        <row r="181">
          <cell r="A181" t="str">
            <v>370800</v>
          </cell>
          <cell r="B181" t="str">
            <v>UNIDAD NACIONAL DE PROTECCION - UNP</v>
          </cell>
        </row>
        <row r="182">
          <cell r="A182" t="str">
            <v>370900</v>
          </cell>
          <cell r="B182" t="str">
            <v>DIRECCION NACIONAL DE BOMBEROS</v>
          </cell>
        </row>
        <row r="183">
          <cell r="A183" t="str">
            <v>380100</v>
          </cell>
          <cell r="B183" t="str">
            <v>COMISION NACIONAL DEL SERVICIO CIVIL</v>
          </cell>
        </row>
        <row r="184">
          <cell r="A184" t="str">
            <v>390101</v>
          </cell>
          <cell r="B184" t="str">
            <v>DEPARTAMENTO ADMINISTRATIVO DE LA CIENCIA, TECNOLOGIA E INNOVACION - GESTION GENERAL</v>
          </cell>
        </row>
        <row r="185">
          <cell r="A185" t="str">
            <v>400101</v>
          </cell>
          <cell r="B185" t="str">
            <v>MINISTERIO DE VIVIENDA, CIUDAD Y TERRITORIO - GESTIÓN GENERAL</v>
          </cell>
        </row>
        <row r="186">
          <cell r="A186" t="str">
            <v>400102</v>
          </cell>
          <cell r="B186" t="str">
            <v>COMISION DE REGULACION DE AGUA POTABLE Y SANEAMIENTO BÁSICO CRA</v>
          </cell>
        </row>
        <row r="187">
          <cell r="A187" t="str">
            <v>400200</v>
          </cell>
          <cell r="B187" t="str">
            <v>FONDO NACIONAL DE VIVIENDA - FONVIVIENDA</v>
          </cell>
        </row>
        <row r="188">
          <cell r="A188" t="str">
            <v>410101</v>
          </cell>
          <cell r="B188" t="str">
            <v>DEPARTAMENTO ADMINISTRATIVO PARA LA PROSPERIDAD SOCIAL - GESTIÓN GENERAL</v>
          </cell>
        </row>
        <row r="189">
          <cell r="A189" t="str">
            <v>410400</v>
          </cell>
          <cell r="B189" t="str">
            <v>UNIDAD DE ATENCIÓN Y REPARACIÓN INTEGRAL A LAS VICTIMAS</v>
          </cell>
        </row>
        <row r="190">
          <cell r="A190" t="str">
            <v>410500</v>
          </cell>
          <cell r="B190" t="str">
            <v>CENTRO DE MEMORIA HISTÓRICA</v>
          </cell>
        </row>
        <row r="191">
          <cell r="A191" t="str">
            <v>410600</v>
          </cell>
          <cell r="B191" t="str">
            <v>INSTITUTO COLOMBIANO DE BIENESTAR FAMILIAR (ICBF)</v>
          </cell>
        </row>
        <row r="192">
          <cell r="A192" t="str">
            <v>420101</v>
          </cell>
          <cell r="B192" t="str">
            <v>DEPARTAMENTO ADMINISTRATIVO DIRECCIÓN NACIONAL DE INTELIGENCIA - GESTIÓN GENERAL</v>
          </cell>
        </row>
        <row r="193">
          <cell r="A193" t="str">
            <v>430101</v>
          </cell>
          <cell r="B193" t="str">
            <v>DEPARTAMENTO ADMINISTRATIVO DEL DEPORTE, LA RECREACIÓN, LA ACTIVIDAD FÍSICA Y EL APROVECHAMIENTO DEL TIEMPO LIBRE – COLDEPORTES - GESTIÓN GENERAL</v>
          </cell>
        </row>
        <row r="194">
          <cell r="A194" t="str">
            <v>440102</v>
          </cell>
          <cell r="B194" t="str">
            <v>TRIBUNAL DE PAZ Y LAS SALAS DE JUSTICIA</v>
          </cell>
        </row>
        <row r="195">
          <cell r="A195" t="str">
            <v>440103</v>
          </cell>
          <cell r="B195" t="str">
            <v>UNIDAD DE INVESTIGACIÓN Y ACUSACIÓN</v>
          </cell>
        </row>
        <row r="196">
          <cell r="A196" t="str">
            <v>440104</v>
          </cell>
          <cell r="B196" t="str">
            <v>SECRETARIA EJECUTIVA</v>
          </cell>
        </row>
        <row r="197">
          <cell r="A197" t="str">
            <v>440200</v>
          </cell>
          <cell r="B197" t="str">
            <v>COMISIÓN PARA EL ESCLARECIMIENTO DE LA VERDAD, LA CONVIVENCIA Y LA NO REPETICIÓN</v>
          </cell>
        </row>
        <row r="198">
          <cell r="A198" t="str">
            <v>440300</v>
          </cell>
          <cell r="B198" t="str">
            <v>UNIDAD DE BUSQUEDA DE PERSONAS DADAS POR DESAPARECIDAS EN EL CONTEXTO Y EN RAZÓN DEL CONFLICTO ARMADO UBDP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rc. 4feb con 2020"/>
      <sheetName val="ejerc. 5 marz 1,61"/>
      <sheetName val="ejerc. 5 marz 2,4"/>
      <sheetName val="DESPLEGABLES"/>
    </sheetNames>
    <sheetDataSet>
      <sheetData sheetId="0"/>
      <sheetData sheetId="1"/>
      <sheetData sheetId="2"/>
      <sheetData sheetId="3">
        <row r="1">
          <cell r="A1" t="str">
            <v xml:space="preserve">SECCIÓN </v>
          </cell>
          <cell r="B1" t="str">
            <v xml:space="preserve">UNIDAD EJECUTORA </v>
          </cell>
        </row>
        <row r="2">
          <cell r="A2" t="str">
            <v>010101</v>
          </cell>
          <cell r="B2" t="str">
            <v>SENADO DE LA REPÚBLICA</v>
          </cell>
        </row>
        <row r="3">
          <cell r="A3" t="str">
            <v>010102</v>
          </cell>
          <cell r="B3" t="str">
            <v>CÁMARA DE REPRESENTANTES</v>
          </cell>
        </row>
        <row r="4">
          <cell r="A4" t="str">
            <v>020101</v>
          </cell>
          <cell r="B4" t="str">
            <v>PRESIDENCIA DE LA REPUBLICA - GESTION GENERAL</v>
          </cell>
        </row>
        <row r="5">
          <cell r="A5" t="str">
            <v>020900</v>
          </cell>
          <cell r="B5" t="str">
            <v>AGENCIA PRESIDENCIAL DE COOPERACIÓN INTERNACIONAL DE COLOMBIA, APC - COLOMBIA</v>
          </cell>
        </row>
        <row r="6">
          <cell r="A6" t="str">
            <v>021100</v>
          </cell>
          <cell r="B6" t="str">
            <v>UNIDAD NACIONAL PARA LA GESTIÓN DEL RIESGO DE DESASTRES</v>
          </cell>
        </row>
        <row r="7">
          <cell r="A7" t="str">
            <v>021200</v>
          </cell>
          <cell r="B7" t="str">
            <v>AGENCIA PARA LA REINCORPORACION Y LA NORMALIZACION - ARN</v>
          </cell>
        </row>
        <row r="8">
          <cell r="A8" t="str">
            <v>021300</v>
          </cell>
          <cell r="B8" t="str">
            <v>AGENCIA NACIONAL INMOBILIARIA VIRGILIO BARCO VARGAS</v>
          </cell>
        </row>
        <row r="9">
          <cell r="A9" t="str">
            <v>021401</v>
          </cell>
          <cell r="B9" t="str">
            <v xml:space="preserve">AGENCIA DE RENOVACION DEL TERRITORIO – ART - GESTIÓN GENERAL </v>
          </cell>
        </row>
        <row r="10">
          <cell r="A10" t="str">
            <v>021402</v>
          </cell>
          <cell r="B10" t="str">
            <v>DIRECCIÓN DE SUSTITUCIÓN DE CULTIVOS ILÍCITOS</v>
          </cell>
        </row>
        <row r="11">
          <cell r="A11" t="str">
            <v>030101</v>
          </cell>
          <cell r="B11" t="str">
            <v>DEPARTAMENTO ADMINISTRATIVO NACIONAL DE PLANEACIÓN - GESTION GENERAL</v>
          </cell>
        </row>
        <row r="12">
          <cell r="A12" t="str">
            <v>030300</v>
          </cell>
          <cell r="B12" t="str">
            <v>UNIDAD ADMINISTRATIVA ESPECIAL - AGENCIA NACIONAL DE CONTRATACIÓN PÚBLICA - COLOMBIA COMPRA EFICIENTE.</v>
          </cell>
        </row>
        <row r="13">
          <cell r="A13" t="str">
            <v>032400</v>
          </cell>
          <cell r="B13" t="str">
            <v>SUPERINTENDENCIA DE SERVICIOS PUBLICOS DOMICILIARIOS</v>
          </cell>
        </row>
        <row r="14">
          <cell r="A14" t="str">
            <v>040101</v>
          </cell>
          <cell r="B14" t="str">
            <v>DEPARTAMENTO ADMINISTRATIVO NACIONAL DE ESTADISTICA (DANE) - GESTION GENERAL</v>
          </cell>
        </row>
        <row r="15">
          <cell r="A15" t="str">
            <v>040200</v>
          </cell>
          <cell r="B15" t="str">
            <v>FONDO ROTATORIO DEL DANE</v>
          </cell>
        </row>
        <row r="16">
          <cell r="A16" t="str">
            <v>040300</v>
          </cell>
          <cell r="B16" t="str">
            <v>INSTITUTO GEOGRAFICO AGUSTIN CODAZZI - IGAC</v>
          </cell>
        </row>
        <row r="17">
          <cell r="A17" t="str">
            <v>050101</v>
          </cell>
          <cell r="B17" t="str">
            <v>DEPARTAMENTO ADMINISTRATIVO DE LA FUNCION PUBLICA- GESTION GENERAL</v>
          </cell>
        </row>
        <row r="18">
          <cell r="A18" t="str">
            <v>050300</v>
          </cell>
          <cell r="B18" t="str">
            <v>ESCUELA SUPERIOR DE ADMINISTRACION PUBLICA (ESAP)</v>
          </cell>
        </row>
        <row r="19">
          <cell r="A19" t="str">
            <v>110101</v>
          </cell>
          <cell r="B19" t="str">
            <v>MINISTERIO DE RELACIONES EXTERIORES - GESTION GENERAL</v>
          </cell>
        </row>
        <row r="20">
          <cell r="A20" t="str">
            <v>110200</v>
          </cell>
          <cell r="B20" t="str">
            <v>FONDO ROTATORIO DEL MINISTERIO DE RELACIONES EXTERIORES</v>
          </cell>
        </row>
        <row r="21">
          <cell r="A21" t="str">
            <v>110400</v>
          </cell>
          <cell r="B21" t="str">
            <v>UNIDAD ADMINISTRATIVA ESPECIAL MIGRACION COLOMBIA</v>
          </cell>
        </row>
        <row r="22">
          <cell r="A22" t="str">
            <v>120101</v>
          </cell>
          <cell r="B22" t="str">
            <v>MINISTERIO DE JUSTICIA Y DEL DERECHO - GESTIÓN GENERAL</v>
          </cell>
        </row>
        <row r="23">
          <cell r="A23" t="str">
            <v>120400</v>
          </cell>
          <cell r="B23" t="str">
            <v>SUPERINTENDENCIA DE NOTARIADO Y REGISTRO</v>
          </cell>
        </row>
        <row r="24">
          <cell r="A24" t="str">
            <v>120800</v>
          </cell>
          <cell r="B24" t="str">
            <v>INSTITUTO NACIONAL PENITENCIARIO Y CARCELARIO - INPEC</v>
          </cell>
        </row>
        <row r="25">
          <cell r="A25" t="str">
            <v>121000</v>
          </cell>
          <cell r="B25" t="str">
            <v>UNIDAD ADMINISTRATIVA ESPECIAL AGENCIA NACIONAL DE DEFENSA JURIDICA DEL ESTADO</v>
          </cell>
        </row>
        <row r="26">
          <cell r="A26" t="str">
            <v>121100</v>
          </cell>
          <cell r="B26" t="str">
            <v>UNIDAD DE SERVICIOS PENITENCIARIOS Y CARCELARIOS - USPEC</v>
          </cell>
        </row>
        <row r="27">
          <cell r="A27" t="str">
            <v>130101</v>
          </cell>
          <cell r="B27" t="str">
            <v>MINISTERIO DE HACIENDA Y CREDITO PUBLICO - GESTION GENERAL</v>
          </cell>
        </row>
        <row r="28">
          <cell r="A28" t="str">
            <v>130117</v>
          </cell>
          <cell r="B28" t="str">
            <v>UNIDAD ADMINISTRATIVA ESPECIAL AGENCIA DEL INSPECTOR GENERAL DE TRIBUTOS, RENTAS Y CONTRIBUCIONES PARAFISCALES – ITRC</v>
          </cell>
        </row>
        <row r="29">
          <cell r="A29" t="str">
            <v>130118</v>
          </cell>
          <cell r="B29" t="str">
            <v>UNIDAD ADMINISTRATIVA ESPECIAL UNIDAD DE PROYECCIÓN NORMATIVA Y ESTUDIOS DE REGULACIÓN FINANCIERA – URF</v>
          </cell>
        </row>
        <row r="30">
          <cell r="A30" t="str">
            <v>130119</v>
          </cell>
          <cell r="B30" t="str">
            <v>COLJUEGOS</v>
          </cell>
        </row>
        <row r="31">
          <cell r="A31" t="str">
            <v>130800</v>
          </cell>
          <cell r="B31" t="str">
            <v>UNIDAD ADMINISTRATIVA ESPECIAL CONTADURIA GENERAL DE LA NACION</v>
          </cell>
        </row>
        <row r="32">
          <cell r="A32" t="str">
            <v>130900</v>
          </cell>
          <cell r="B32" t="str">
            <v>SUPERINTENDENCIA DE LA ECONOMIA SOLIDARIA</v>
          </cell>
        </row>
        <row r="33">
          <cell r="A33" t="str">
            <v>131000</v>
          </cell>
          <cell r="B33" t="str">
            <v>UNIDAD ADMINISTRATIVA ESPECIAL DIRECCION DE IMPUESTOS Y ADUANAS NACIONALES</v>
          </cell>
        </row>
        <row r="34">
          <cell r="A34" t="str">
            <v>131200</v>
          </cell>
          <cell r="B34" t="str">
            <v>UNIDAD DE INFORMACION Y ANALISIS FINANCIERO</v>
          </cell>
        </row>
        <row r="35">
          <cell r="A35" t="str">
            <v>131300</v>
          </cell>
          <cell r="B35" t="str">
            <v>SUPERINTENDENCIA FINANCIERA DE COLOMBIA</v>
          </cell>
        </row>
        <row r="36">
          <cell r="A36" t="str">
            <v>131401</v>
          </cell>
          <cell r="B36" t="str">
            <v>UNIDAD ADMINISTRATIVA ESPECIAL DE GESTION PENSIONAL Y CONTRIBUCIONES PARAFISCALES DE LA PROTECCIÓN SOCIAL - UGPPP - GESTION GENERAL</v>
          </cell>
        </row>
        <row r="37">
          <cell r="A37" t="str">
            <v>131500</v>
          </cell>
          <cell r="B37" t="str">
            <v>FONDO ADAPTACION</v>
          </cell>
        </row>
        <row r="38">
          <cell r="A38" t="str">
            <v>140100</v>
          </cell>
          <cell r="B38" t="str">
            <v>SERVICIO DE LA DEUDA PUBLICA NACIONAL</v>
          </cell>
        </row>
        <row r="39">
          <cell r="A39" t="str">
            <v>150101</v>
          </cell>
          <cell r="B39" t="str">
            <v>MINISTERIO DE DEFENSA NACIONAL - GESTION GENERAL</v>
          </cell>
        </row>
        <row r="40">
          <cell r="A40" t="str">
            <v>150102</v>
          </cell>
          <cell r="B40" t="str">
            <v>COMANDO GENERAL</v>
          </cell>
        </row>
        <row r="41">
          <cell r="A41" t="str">
            <v>150103</v>
          </cell>
          <cell r="B41" t="str">
            <v>EJERCITO</v>
          </cell>
        </row>
        <row r="42">
          <cell r="A42" t="str">
            <v>150104</v>
          </cell>
          <cell r="B42" t="str">
            <v>ARMADA</v>
          </cell>
        </row>
        <row r="43">
          <cell r="A43" t="str">
            <v>150105</v>
          </cell>
          <cell r="B43" t="str">
            <v>FUERZA AEREA</v>
          </cell>
        </row>
        <row r="44">
          <cell r="A44" t="str">
            <v>150111</v>
          </cell>
          <cell r="B44" t="str">
            <v>MINISTERIO DE DEFENSA NACIONAL - SALUD</v>
          </cell>
        </row>
        <row r="45">
          <cell r="A45" t="str">
            <v>150112</v>
          </cell>
          <cell r="B45" t="str">
            <v>DIRECCION GENERAL MARITIMA - DIMAR</v>
          </cell>
        </row>
        <row r="46">
          <cell r="A46" t="str">
            <v>150113</v>
          </cell>
          <cell r="B46" t="str">
            <v>DIRECCION CENTRO DE REHABILITACION INCLUSIVA - DCRI</v>
          </cell>
        </row>
        <row r="47">
          <cell r="A47" t="str">
            <v>150300</v>
          </cell>
          <cell r="B47" t="str">
            <v>CAJA DE RETIRO DE LAS FUERZAS MILITARES</v>
          </cell>
        </row>
        <row r="48">
          <cell r="A48" t="str">
            <v>150700</v>
          </cell>
          <cell r="B48" t="str">
            <v>INSTITUTO CASAS FISCALES DEL EJERCITO</v>
          </cell>
        </row>
        <row r="49">
          <cell r="A49" t="str">
            <v>150800</v>
          </cell>
          <cell r="B49" t="str">
            <v>DEFENSA CIVIL COLOMBIANA, GUILLERMO LEÓN VALENCIA</v>
          </cell>
        </row>
        <row r="50">
          <cell r="A50" t="str">
            <v>151000</v>
          </cell>
          <cell r="B50" t="str">
            <v>CLUB MILITAR DE OFICIALES</v>
          </cell>
        </row>
        <row r="51">
          <cell r="A51" t="str">
            <v>151100</v>
          </cell>
          <cell r="B51" t="str">
            <v>CAJA DE SUELDOS DE RETIRO DE LA POLICIA NACIONAL</v>
          </cell>
        </row>
        <row r="52">
          <cell r="A52" t="str">
            <v>151201</v>
          </cell>
          <cell r="B52" t="str">
            <v>FONDO ROTATORIO DE LA POLICIA - GESTION GENERAL</v>
          </cell>
        </row>
        <row r="53">
          <cell r="A53" t="str">
            <v>151600</v>
          </cell>
          <cell r="B53" t="str">
            <v>SUPERINTENDENCIA DE VIGILANCIA Y SEGURIDAD PRIVADA</v>
          </cell>
        </row>
        <row r="54">
          <cell r="A54" t="str">
            <v>151900</v>
          </cell>
          <cell r="B54" t="str">
            <v>HOSPITAL MILITAR</v>
          </cell>
        </row>
        <row r="55">
          <cell r="A55" t="str">
            <v>152000</v>
          </cell>
          <cell r="B55" t="str">
            <v>AGENCIA LOGISTICA DE LAS FUERZAS MILITARES</v>
          </cell>
        </row>
        <row r="56">
          <cell r="A56" t="str">
            <v>152100</v>
          </cell>
          <cell r="B56" t="str">
            <v>UNIDAD ADMINISTRATIVA ESPECIAL DE LA JUSTICIA PENAL MILITAR Y POLICIAL</v>
          </cell>
        </row>
        <row r="57">
          <cell r="A57" t="str">
            <v>160101</v>
          </cell>
          <cell r="B57" t="str">
            <v>POLICIA NACIONAL - GESTION GENERAL</v>
          </cell>
        </row>
        <row r="58">
          <cell r="A58" t="str">
            <v>160102</v>
          </cell>
          <cell r="B58" t="str">
            <v>POLICIA NACIONAL - SALUD</v>
          </cell>
        </row>
        <row r="59">
          <cell r="A59" t="str">
            <v>170101</v>
          </cell>
          <cell r="B59" t="str">
            <v>MINISTERIO DE AGRICULTURA Y DESARROLLO RURAL - GESTION GENERAL</v>
          </cell>
        </row>
        <row r="60">
          <cell r="A60" t="str">
            <v>170106</v>
          </cell>
          <cell r="B60" t="str">
            <v>UNIDAD DE PLANIFICACIÓN DE TIERRAS RURALES, ADECUACIÓN DE TIERRAS Y USOS AGROPECUARIOS UPRA</v>
          </cell>
        </row>
        <row r="61">
          <cell r="A61" t="str">
            <v>170200</v>
          </cell>
          <cell r="B61" t="str">
            <v>INSTITUTO COLOMBIANO AGROPECUARIO (ICA)</v>
          </cell>
        </row>
        <row r="62">
          <cell r="A62" t="str">
            <v>171500</v>
          </cell>
          <cell r="B62" t="str">
            <v>AUTORIDAD NACIONAL DE ACUICULTURA Y PESCA - AUNAP</v>
          </cell>
        </row>
        <row r="63">
          <cell r="A63" t="str">
            <v>171600</v>
          </cell>
          <cell r="B63" t="str">
            <v>UNIDAD ADMINISTRATIVA ESPECIAL DE GESTIÓN DE RESTITUCIÓN DE TIERRAS DESPOJADAS</v>
          </cell>
        </row>
        <row r="64">
          <cell r="A64" t="str">
            <v>171700</v>
          </cell>
          <cell r="B64" t="str">
            <v>AGENCIA NACIONAL DE TIERRAS - ANT</v>
          </cell>
        </row>
        <row r="65">
          <cell r="A65" t="str">
            <v>171800</v>
          </cell>
          <cell r="B65" t="str">
            <v>AGENCIA DE DESARROLLO RURAL - ADR</v>
          </cell>
        </row>
        <row r="66">
          <cell r="A66" t="str">
            <v>190101</v>
          </cell>
          <cell r="B66" t="str">
            <v>MINISTERIO DE SALUD Y PROTECCION SOCIAL - GESTIÓN GENERAL</v>
          </cell>
        </row>
        <row r="67">
          <cell r="A67" t="str">
            <v>190106</v>
          </cell>
          <cell r="B67" t="str">
            <v>UNIDAD ADMINISTRATIVA ESPECIAL FONDO NACIONAL DE ESTUPEFACIENTES</v>
          </cell>
        </row>
        <row r="68">
          <cell r="A68" t="str">
            <v>190109</v>
          </cell>
          <cell r="B68" t="str">
            <v xml:space="preserve">INSTITUTO NACIONAL DE CANCEROLOGIA </v>
          </cell>
        </row>
        <row r="69">
          <cell r="A69" t="str">
            <v>190111</v>
          </cell>
          <cell r="B69" t="str">
            <v>SANATORIO DE AGUA DE DIOS</v>
          </cell>
        </row>
        <row r="70">
          <cell r="A70" t="str">
            <v>190300</v>
          </cell>
          <cell r="B70" t="str">
            <v>INSTITUTO NACIONAL DE SALUD (INS)</v>
          </cell>
        </row>
        <row r="71">
          <cell r="A71" t="str">
            <v>191000</v>
          </cell>
          <cell r="B71" t="str">
            <v>SUPERINTENDENCIA NACIONAL DE SALUD</v>
          </cell>
        </row>
        <row r="72">
          <cell r="A72" t="str">
            <v>191200</v>
          </cell>
          <cell r="B72" t="str">
            <v>INSTITUTO NACIONAL DE VIGILANCIA DE MEDICAMENTOS Y ALIMENTOS - INVIMA</v>
          </cell>
        </row>
        <row r="73">
          <cell r="A73" t="str">
            <v>191301</v>
          </cell>
          <cell r="B73" t="str">
            <v>FONDO DE PREVISION SOCIAL DEL CONGRESO - PENSIONES</v>
          </cell>
        </row>
        <row r="74">
          <cell r="A74" t="str">
            <v>191302</v>
          </cell>
          <cell r="B74" t="str">
            <v>FONDO DE PREVISION SOCIAL DEL CONGRESO - CESANTIAS Y VIVIENDA</v>
          </cell>
        </row>
        <row r="75">
          <cell r="A75" t="str">
            <v>191401</v>
          </cell>
          <cell r="B75" t="str">
            <v xml:space="preserve">FONDO PASIVO SOCIAL DE FERROCARRILES NACIONALES DE COLOMBIA - SALUD </v>
          </cell>
        </row>
        <row r="76">
          <cell r="A76" t="str">
            <v>191402</v>
          </cell>
          <cell r="B76" t="str">
            <v>FONDO PASIVO SOCIAL DE FERROCARRILES NACIONALES DE COLOMBIA -PENSIONES</v>
          </cell>
        </row>
        <row r="77">
          <cell r="A77" t="str">
            <v>210101</v>
          </cell>
          <cell r="B77" t="str">
            <v>MINISTERIO DE MINAS Y ENERGIA - GESTION GENERAL</v>
          </cell>
        </row>
        <row r="78">
          <cell r="A78" t="str">
            <v>210113</v>
          </cell>
          <cell r="B78" t="str">
            <v>COMISION DE REGULACION DE ENERGIA Y GAS - CREG -</v>
          </cell>
        </row>
        <row r="79">
          <cell r="A79" t="str">
            <v>210300</v>
          </cell>
          <cell r="B79" t="str">
            <v>SERVICIO GEOLÓGICO COLOMBIANO</v>
          </cell>
        </row>
        <row r="80">
          <cell r="A80" t="str">
            <v>210900</v>
          </cell>
          <cell r="B80" t="str">
            <v>UNIDAD DE PLANEACION MINERO ENERGETICA - UPME</v>
          </cell>
        </row>
        <row r="81">
          <cell r="A81" t="str">
            <v>211000</v>
          </cell>
          <cell r="B81" t="str">
            <v>INSTITUTO DE PLANIFICACION Y PROMOCION DE SOLUCIONES  ENERGETICAS PARA LAS ZONAS NO INTERCONECTADAS -IPSE-</v>
          </cell>
        </row>
        <row r="82">
          <cell r="A82" t="str">
            <v>211100</v>
          </cell>
          <cell r="B82" t="str">
            <v>AGENCIA NACIONAL DE HIDROCARBUROS - ANH</v>
          </cell>
        </row>
        <row r="83">
          <cell r="A83" t="str">
            <v>211200</v>
          </cell>
          <cell r="B83" t="str">
            <v>AGENCIA NACIONAL DE MINERÍA - ANM</v>
          </cell>
        </row>
        <row r="84">
          <cell r="A84" t="str">
            <v>220101</v>
          </cell>
          <cell r="B84" t="str">
            <v>MINISTERIO EDUCACION NACIONAL - GESTION GENERAL</v>
          </cell>
        </row>
        <row r="85">
          <cell r="A85" t="str">
            <v>220900</v>
          </cell>
          <cell r="B85" t="str">
            <v>INSTITUTO NACIONAL PARA SORDOS (INSOR)</v>
          </cell>
        </row>
        <row r="86">
          <cell r="A86" t="str">
            <v>221000</v>
          </cell>
          <cell r="B86" t="str">
            <v>INSTITUTO NACIONAL PARA CIEGOS (INCI)</v>
          </cell>
        </row>
        <row r="87">
          <cell r="A87" t="str">
            <v>223400</v>
          </cell>
          <cell r="B87" t="str">
            <v>ESCUELA TECNOLOGICA INSTITUTO TECNICO CENTRAL</v>
          </cell>
        </row>
        <row r="88">
          <cell r="A88" t="str">
            <v>223800</v>
          </cell>
          <cell r="B88" t="str">
            <v>INSTITUTO NACIONAL DE FORMACION TECNICA PROFESIONAL DE SAN ANDRES Y PROVIDENCIA</v>
          </cell>
        </row>
        <row r="89">
          <cell r="A89" t="str">
            <v>223900</v>
          </cell>
          <cell r="B89" t="str">
            <v>INSTITUTO NACIONAL DE FORMACION TECNICA PROFESIONAL DE SAN JUAN DEL CESAR</v>
          </cell>
        </row>
        <row r="90">
          <cell r="A90" t="str">
            <v>224100</v>
          </cell>
          <cell r="B90" t="str">
            <v>INSTITUTO TOLIMENSE DE FORMACION TECNICA PROFESIONAL</v>
          </cell>
        </row>
        <row r="91">
          <cell r="A91" t="str">
            <v>224200</v>
          </cell>
          <cell r="B91" t="str">
            <v>INSTITUTO TECNICO NACIONAL DE COMERCIO SIMON RODRIGUEZ DE CALI</v>
          </cell>
        </row>
        <row r="92">
          <cell r="A92" t="str">
            <v>224600</v>
          </cell>
          <cell r="B92" t="str">
            <v>UNIDAD ADMINISTRATIVA ESPECIAL ALIMENTACIÓN ESCOLAR</v>
          </cell>
        </row>
        <row r="93">
          <cell r="A93" t="str">
            <v>230101</v>
          </cell>
          <cell r="B93" t="str">
            <v>MINISTERIO DE TECNOLOGÍAS DE LA INFORMACIÓN Y LAS COMUNICACIONES - GESTION GENERAL</v>
          </cell>
        </row>
        <row r="94">
          <cell r="A94" t="str">
            <v>230600</v>
          </cell>
          <cell r="B94" t="str">
            <v>FONDO ÚNICO DE TECNOLOGÍAS DE LA INFORMACIÓN Y LAS COMUNICACIONES</v>
          </cell>
        </row>
        <row r="95">
          <cell r="A95" t="str">
            <v>230800</v>
          </cell>
          <cell r="B95" t="str">
            <v>UNIDAD ADMINISTRATIVA ESPECIAL COMISION DE REGULACION DE COMUNICACIONES</v>
          </cell>
        </row>
        <row r="96">
          <cell r="A96" t="str">
            <v>230900</v>
          </cell>
          <cell r="B96" t="str">
            <v>AGENCIA NACIONAL DEL ESPECTRO - ANE</v>
          </cell>
        </row>
        <row r="97">
          <cell r="A97" t="str">
            <v>231100</v>
          </cell>
          <cell r="B97" t="str">
            <v>COMPUTADORES PARA EDUCAR CPE</v>
          </cell>
        </row>
        <row r="98">
          <cell r="A98" t="str">
            <v>231200</v>
          </cell>
          <cell r="B98" t="str">
            <v>CORPORACIÓN AGENCIA NACIONAL DE GOBIERNO DIGITAL - AND</v>
          </cell>
        </row>
        <row r="99">
          <cell r="A99" t="str">
            <v>240101</v>
          </cell>
          <cell r="B99" t="str">
            <v>MINISTERIO DE TRANSPORTE - GESTION GENERAL</v>
          </cell>
        </row>
        <row r="100">
          <cell r="A100" t="str">
            <v>240106</v>
          </cell>
          <cell r="B100" t="str">
            <v>CORPORACION AUTONOMA REGIONAL DEL RIO GRANDE DE LA MAGDALENA - CORMAGDALENA</v>
          </cell>
        </row>
        <row r="101">
          <cell r="A101" t="str">
            <v>240200</v>
          </cell>
          <cell r="B101" t="str">
            <v>INSTITUTO NACIONAL DE VIAS</v>
          </cell>
        </row>
        <row r="102">
          <cell r="A102" t="str">
            <v>241200</v>
          </cell>
          <cell r="B102" t="str">
            <v>UNIDAD ADMINISTRATIVA ESPECIAL DE LA AERONAUTICA CIVIL</v>
          </cell>
        </row>
        <row r="103">
          <cell r="A103" t="str">
            <v>241300</v>
          </cell>
          <cell r="B103" t="str">
            <v>AGENCIA NACIONAL DE INFRAESTRUCTURA</v>
          </cell>
        </row>
        <row r="104">
          <cell r="A104" t="str">
            <v>241400</v>
          </cell>
          <cell r="B104" t="str">
            <v>UNIDAD DE PLANEACION DEL SECTOR DE INFRAESTRUCTURA DE TRANSPORTE</v>
          </cell>
        </row>
        <row r="105">
          <cell r="A105" t="str">
            <v>241500</v>
          </cell>
          <cell r="B105" t="str">
            <v>COMISION DE REGULACION DE INFRAESTRUCTURA Y TRANSPORTE</v>
          </cell>
        </row>
        <row r="106">
          <cell r="A106" t="str">
            <v>241600</v>
          </cell>
          <cell r="B106" t="str">
            <v>AGENCIA NACIONAL DE SEGURIDAD VIAL</v>
          </cell>
        </row>
        <row r="107">
          <cell r="A107" t="str">
            <v>241700</v>
          </cell>
          <cell r="B107" t="str">
            <v>SUPERINTENDENCIA DE PUERTOS Y TRANSPORTE</v>
          </cell>
        </row>
        <row r="108">
          <cell r="A108" t="str">
            <v>250101</v>
          </cell>
          <cell r="B108" t="str">
            <v>PROCURADURIA GENERAL DE LA NACIÓN - GESTION GENERAL</v>
          </cell>
        </row>
        <row r="109">
          <cell r="A109" t="str">
            <v>250105</v>
          </cell>
          <cell r="B109" t="str">
            <v>MINISTERIO PUBLICO - INSTITUTO DE ESTUDIOS DEL MINISTERIO PUBLICO</v>
          </cell>
        </row>
        <row r="110">
          <cell r="A110" t="str">
            <v>250200</v>
          </cell>
          <cell r="B110" t="str">
            <v>DEFENSORIA DEL PUEBLO</v>
          </cell>
        </row>
        <row r="111">
          <cell r="A111" t="str">
            <v>260101</v>
          </cell>
          <cell r="B111" t="str">
            <v>CONTRALORIA GENERAL DE LA REPUBLICA - GESTION GENERAL</v>
          </cell>
        </row>
        <row r="112">
          <cell r="A112" t="str">
            <v>260200</v>
          </cell>
          <cell r="B112" t="str">
            <v>FONDO DE BIENESTAR SOCIAL DE LA CONTRALORIA GENERAL DE LA REPUBLICA</v>
          </cell>
        </row>
        <row r="113">
          <cell r="A113" t="str">
            <v>270102</v>
          </cell>
          <cell r="B113" t="str">
            <v>CONSEJO SUPERIOR DE LA JUDICATURA</v>
          </cell>
        </row>
        <row r="114">
          <cell r="A114" t="str">
            <v>270103</v>
          </cell>
          <cell r="B114" t="str">
            <v>CORTE SUPREMA DE JUSTICIA</v>
          </cell>
        </row>
        <row r="115">
          <cell r="A115" t="str">
            <v>270104</v>
          </cell>
          <cell r="B115" t="str">
            <v>CONSEJO DE ESTADO</v>
          </cell>
        </row>
        <row r="116">
          <cell r="A116" t="str">
            <v>270105</v>
          </cell>
          <cell r="B116" t="str">
            <v>CORTE CONSTITUCIONAL</v>
          </cell>
        </row>
        <row r="117">
          <cell r="A117" t="str">
            <v>270108</v>
          </cell>
          <cell r="B117" t="str">
            <v>TRIBUNALES Y JUZGADOS</v>
          </cell>
        </row>
        <row r="118">
          <cell r="A118" t="str">
            <v>280101</v>
          </cell>
          <cell r="B118" t="str">
            <v>REGISTRADURIA NACIONAL DEL ESTADO CIVIL - GESTION GENERAL</v>
          </cell>
        </row>
        <row r="119">
          <cell r="A119" t="str">
            <v>280102</v>
          </cell>
          <cell r="B119" t="str">
            <v>CONSEJO NACIONAL ELECTORAL</v>
          </cell>
        </row>
        <row r="120">
          <cell r="A120" t="str">
            <v>280200</v>
          </cell>
          <cell r="B120" t="str">
            <v>FONDO ROTATORIO DE LA REGISTRADURIA</v>
          </cell>
        </row>
        <row r="121">
          <cell r="A121" t="str">
            <v>280300</v>
          </cell>
          <cell r="B121" t="str">
            <v>FONDO SOCIAL DE VIVIENDA DE LA REGISTRADURIA NACIONAL DEL ESTADO CIVIL</v>
          </cell>
        </row>
        <row r="122">
          <cell r="A122" t="str">
            <v>290101</v>
          </cell>
          <cell r="B122" t="str">
            <v>FISCALIA GENERAL DE LA NACION - GESTION GENERAL</v>
          </cell>
        </row>
        <row r="123">
          <cell r="A123" t="str">
            <v>290200</v>
          </cell>
          <cell r="B123" t="str">
            <v>INSTITUTO NACIONAL DE MEDICINA LEGAL Y CIENCIAS FORENSES</v>
          </cell>
        </row>
        <row r="124">
          <cell r="A124" t="str">
            <v>290400</v>
          </cell>
          <cell r="B124" t="str">
            <v>FONDO ESPECIAL PARA LA ADMINISTRACION DE BIENES DE LA FISCALIA GENERAL DE LA NACION</v>
          </cell>
        </row>
        <row r="125">
          <cell r="A125" t="str">
            <v>320101</v>
          </cell>
          <cell r="B125" t="str">
            <v>MINISTERIO DE AMBIENTE Y DESARROLLO SOSTENIBLE - GESTION GENERAL</v>
          </cell>
        </row>
        <row r="126">
          <cell r="A126" t="str">
            <v>320102</v>
          </cell>
          <cell r="B126" t="str">
            <v>PARQUES NACIONALES NATURALES DE COLOMBIA</v>
          </cell>
        </row>
        <row r="127">
          <cell r="A127" t="str">
            <v>320104</v>
          </cell>
          <cell r="B127" t="str">
            <v>AUTORIDAD NACIONAL DE LICENCIAS AMBIENTALES ANLA</v>
          </cell>
        </row>
        <row r="128">
          <cell r="A128" t="str">
            <v>320200</v>
          </cell>
          <cell r="B128" t="str">
            <v>INSTITUTO DE HIDROLOGIA, METEOROLOGIA Y ESTUDIOS AMBIENTALES- IDEAM</v>
          </cell>
        </row>
        <row r="129">
          <cell r="A129" t="str">
            <v>320401</v>
          </cell>
          <cell r="B129" t="str">
            <v>FONDO NACIONAL AMBIENTAL - GESTION GENERAL</v>
          </cell>
        </row>
        <row r="130">
          <cell r="A130" t="str">
            <v>320800</v>
          </cell>
          <cell r="B130" t="str">
            <v>CORPORACION AUTONOMA REGIONAL DE LOS VALLES DEL SINU Y SAN JORGE (CVS)</v>
          </cell>
        </row>
        <row r="131">
          <cell r="A131" t="str">
            <v>320900</v>
          </cell>
          <cell r="B131" t="str">
            <v>CORPORACION AUTONOMA REGIONAL DEL QUINDIO (CRQ)</v>
          </cell>
        </row>
        <row r="132">
          <cell r="A132" t="str">
            <v>321000</v>
          </cell>
          <cell r="B132" t="str">
            <v>CORPORACION PARA EL DESARROLLO SOSTENIBLE DEL URABA - CORPOURABA</v>
          </cell>
        </row>
        <row r="133">
          <cell r="A133" t="str">
            <v>321100</v>
          </cell>
          <cell r="B133" t="str">
            <v>CORPORACION AUTONOMA REGIONAL DE CALDAS (CORPOCALDAS)</v>
          </cell>
        </row>
        <row r="134">
          <cell r="A134" t="str">
            <v>321200</v>
          </cell>
          <cell r="B134" t="str">
            <v>CORPORACION AUTONOMA REGIONAL PARA EL DESARROLLO SOSTENIBLE DEL CHOCO - CODECHOCO</v>
          </cell>
        </row>
        <row r="135">
          <cell r="A135" t="str">
            <v>321300</v>
          </cell>
          <cell r="B135" t="str">
            <v xml:space="preserve">CORPORACION AUTONOMA REGIONAL PARA LA DEFENSA DE LA MESETA DE BUCARAMANGA CDMB </v>
          </cell>
        </row>
        <row r="136">
          <cell r="A136" t="str">
            <v>321400</v>
          </cell>
          <cell r="B136" t="str">
            <v>CORPORACION AUTONOMA REGIONAL DEL TOLIMA (CORTOLIMA)</v>
          </cell>
        </row>
        <row r="137">
          <cell r="A137" t="str">
            <v>321500</v>
          </cell>
          <cell r="B137" t="str">
            <v>CORPORACION AUTONOMA REGIONAL DE RISARALDA (CARDER)</v>
          </cell>
        </row>
        <row r="138">
          <cell r="A138" t="str">
            <v>321600</v>
          </cell>
          <cell r="B138" t="str">
            <v>CORPORACION AUTONOMA REGIONAL DE NARINO (CORPONARINO)</v>
          </cell>
        </row>
        <row r="139">
          <cell r="A139" t="str">
            <v>321700</v>
          </cell>
          <cell r="B139" t="str">
            <v>CORPORACION AUTONOMA REGIONAL DE LA FRONTERA NORORIENTAL (CORPONOR)</v>
          </cell>
        </row>
        <row r="140">
          <cell r="A140" t="str">
            <v>321800</v>
          </cell>
          <cell r="B140" t="str">
            <v>CORPORACION AUTONOMA REGIONAL DE LA GUAJIRA (CORPOGUAJIRA)</v>
          </cell>
        </row>
        <row r="141">
          <cell r="A141" t="str">
            <v>321900</v>
          </cell>
          <cell r="B141" t="str">
            <v>CORPORACION AUTONOMA REGIONAL DEL CESAR (CORPOCESAR)</v>
          </cell>
        </row>
        <row r="142">
          <cell r="A142" t="str">
            <v>322100</v>
          </cell>
          <cell r="B142" t="str">
            <v>CORPORACION AUTONOMA REGIONAL DEL CAUCA (CRC)</v>
          </cell>
        </row>
        <row r="143">
          <cell r="A143" t="str">
            <v>322200</v>
          </cell>
          <cell r="B143" t="str">
            <v>CORPORACION AUTONOMA REGIONAL DEL MAGDALENA (CORPAMAG)</v>
          </cell>
        </row>
        <row r="144">
          <cell r="A144" t="str">
            <v>322300</v>
          </cell>
          <cell r="B144" t="str">
            <v>CORPORACION PARA EL DESARROLLO SOSTENIBLE DEL SUR DE LA AMAZONIA - CORPOAMAZONIA</v>
          </cell>
        </row>
        <row r="145">
          <cell r="A145" t="str">
            <v>322400</v>
          </cell>
          <cell r="B145" t="str">
            <v>CORPORACION  PARA EL DESARROLLO SOSTENIBLE DEL NORTE Y ORIENTE DE LA AMAZONIA - CDA</v>
          </cell>
        </row>
        <row r="146">
          <cell r="A146" t="str">
            <v>322600</v>
          </cell>
          <cell r="B146" t="str">
            <v>CORPORACION PARA EL DESARROLLO SOSTENIBLE DEL ARCHIPIELAGO DE SAN ANDRES, PROVIDENCIA Y SANTA CATALINA - CORALINA</v>
          </cell>
        </row>
        <row r="147">
          <cell r="A147" t="str">
            <v>322700</v>
          </cell>
          <cell r="B147" t="str">
            <v>CORPORACION PARA EL DESARROLLO SOSTENIBLE DEL AREA DE MANEJO ESPECIAL LA MACARENA - CORMACARENA</v>
          </cell>
        </row>
        <row r="148">
          <cell r="A148" t="str">
            <v>322800</v>
          </cell>
          <cell r="B148" t="str">
            <v>CORPORACION  PARA EL DESARROLLO SOSTENIBLE DE LA MOJANA Y EL SAN JORGE - CORPOMOJANA</v>
          </cell>
        </row>
        <row r="149">
          <cell r="A149" t="str">
            <v>322900</v>
          </cell>
          <cell r="B149" t="str">
            <v>CORPORACION AUTONOMA REGIONAL DE LA ORINOQUIA (CORPORINOQUIA)</v>
          </cell>
        </row>
        <row r="150">
          <cell r="A150" t="str">
            <v>323000</v>
          </cell>
          <cell r="B150" t="str">
            <v>CORPORACION AUTONOMA REGIONAL DE SUCRE (CARSUCRE)</v>
          </cell>
        </row>
        <row r="151">
          <cell r="A151" t="str">
            <v>323100</v>
          </cell>
          <cell r="B151" t="str">
            <v>CORPORACION AUTONOMA REGIONAL DEL ALTO MAGDALENA (CAM)</v>
          </cell>
        </row>
        <row r="152">
          <cell r="A152" t="str">
            <v>323200</v>
          </cell>
          <cell r="B152" t="str">
            <v>CORPORACION AUTONOMA REGIONAL DEL CENTRO DE ANTIOQUIA (CORANTIOQUIA)</v>
          </cell>
        </row>
        <row r="153">
          <cell r="A153" t="str">
            <v>323300</v>
          </cell>
          <cell r="B153" t="str">
            <v>CORPORACION AUTONOMA REGIONAL DEL ATLANTICO - CRA</v>
          </cell>
        </row>
        <row r="154">
          <cell r="A154" t="str">
            <v>323400</v>
          </cell>
          <cell r="B154" t="str">
            <v>CORPORACION AUTONOMA REGIONAL DE SANTANDER (CAS)</v>
          </cell>
        </row>
        <row r="155">
          <cell r="A155" t="str">
            <v>323500</v>
          </cell>
          <cell r="B155" t="str">
            <v>CORPORACION AUTONOMA REGIONAL DE BOYACA (CORPOBOYACA)</v>
          </cell>
        </row>
        <row r="156">
          <cell r="A156" t="str">
            <v>323600</v>
          </cell>
          <cell r="B156" t="str">
            <v>CORPORACION AUTONOMA REGIONAL DE CHIVOR (CORPOCHIVOR)</v>
          </cell>
        </row>
        <row r="157">
          <cell r="A157" t="str">
            <v>323700</v>
          </cell>
          <cell r="B157" t="str">
            <v>CORPORACION AUTONOMA REGIONAL DEL GUAVIO (CORPOGUAVIO)</v>
          </cell>
        </row>
        <row r="158">
          <cell r="A158" t="str">
            <v>323800</v>
          </cell>
          <cell r="B158" t="str">
            <v>CORPORACION AUTONOMA REGIONAL DEL CANAL DEL DIQUE (CARDIQUE)</v>
          </cell>
        </row>
        <row r="159">
          <cell r="A159" t="str">
            <v>323900</v>
          </cell>
          <cell r="B159" t="str">
            <v>CORPORACION AUTONOMA REGIONAL DEL SUR DE BOLIVAR (CSB)</v>
          </cell>
        </row>
        <row r="160">
          <cell r="A160" t="str">
            <v>330101</v>
          </cell>
          <cell r="B160" t="str">
            <v>MINISTERIO DE CULTURA - GESTION GENERAL</v>
          </cell>
        </row>
        <row r="161">
          <cell r="A161" t="str">
            <v>330400</v>
          </cell>
          <cell r="B161" t="str">
            <v>ARCHIVO GENERAL DE LA NACION</v>
          </cell>
        </row>
        <row r="162">
          <cell r="A162" t="str">
            <v>330500</v>
          </cell>
          <cell r="B162" t="str">
            <v>INSTITUTO COLOMBIANO DE ANTROPOLOGIA E HISTORIA</v>
          </cell>
        </row>
        <row r="163">
          <cell r="A163" t="str">
            <v>330700</v>
          </cell>
          <cell r="B163" t="str">
            <v>INSTITUTO CARO Y CUERVO</v>
          </cell>
        </row>
        <row r="164">
          <cell r="A164" t="str">
            <v>340101</v>
          </cell>
          <cell r="B164" t="str">
            <v>AUDITORIA GENERAL DE LA REPUBLICA - GESTION GENERAL</v>
          </cell>
        </row>
        <row r="165">
          <cell r="A165" t="str">
            <v>350101</v>
          </cell>
          <cell r="B165" t="str">
            <v>MINISTERIO DE COMERCIO INDUSTRIA TURISMO - GESTION GENERAL</v>
          </cell>
        </row>
        <row r="166">
          <cell r="A166" t="str">
            <v>350102</v>
          </cell>
          <cell r="B166" t="str">
            <v>DIRECCION GENERAL DE COMERCIO EXTERIOR</v>
          </cell>
        </row>
        <row r="167">
          <cell r="A167" t="str">
            <v>350104</v>
          </cell>
          <cell r="B167" t="str">
            <v>ARTESANIAS DE COLOMBIA S.A.</v>
          </cell>
        </row>
        <row r="168">
          <cell r="A168" t="str">
            <v>350200</v>
          </cell>
          <cell r="B168" t="str">
            <v>SUPERINTENDENCIA DE SOCIEDADES</v>
          </cell>
        </row>
        <row r="169">
          <cell r="A169" t="str">
            <v>350300</v>
          </cell>
          <cell r="B169" t="str">
            <v>SUPERINTENDENCIA DE INDUSTRIA Y COMERCIO</v>
          </cell>
        </row>
        <row r="170">
          <cell r="A170" t="str">
            <v>350400</v>
          </cell>
          <cell r="B170" t="str">
            <v>UNIDAD ADMINISTRATIVA ESPECIAL JUNTA CENTRAL CONTADORES</v>
          </cell>
        </row>
        <row r="171">
          <cell r="A171" t="str">
            <v>350500</v>
          </cell>
          <cell r="B171" t="str">
            <v>INSTITUTO NACIONAL DE METROLOGÍA - INM</v>
          </cell>
        </row>
        <row r="172">
          <cell r="A172" t="str">
            <v>360101</v>
          </cell>
          <cell r="B172" t="str">
            <v>MINISTERIO DEL TRABAJO - GESTION GENERAL</v>
          </cell>
        </row>
        <row r="173">
          <cell r="A173" t="str">
            <v>360107</v>
          </cell>
          <cell r="B173" t="str">
            <v>SUPERINTENDENCIA DE SUBSIDIO FAMILIAR</v>
          </cell>
        </row>
        <row r="174">
          <cell r="A174" t="str">
            <v>360200</v>
          </cell>
          <cell r="B174" t="str">
            <v>SERVICIO NACIONAL DE APRENDIZAJE (SENA)</v>
          </cell>
        </row>
        <row r="175">
          <cell r="A175" t="str">
            <v>361200</v>
          </cell>
          <cell r="B175" t="str">
            <v>UNIDAD ADMINISTRATIVA ESPECIAL DE ORGANIZACIONES SOLIDARIAS</v>
          </cell>
        </row>
        <row r="176">
          <cell r="A176" t="str">
            <v>361300</v>
          </cell>
          <cell r="B176" t="str">
            <v>UNIDAD ADMINISTRATIVA ESPECIAL DEL SERVICIO PUBLICO DE EMPLEO</v>
          </cell>
        </row>
        <row r="177">
          <cell r="A177" t="str">
            <v>370101</v>
          </cell>
          <cell r="B177" t="str">
            <v>MINISTERIO DEL INTERIOR - GESTIÓN GENERAL</v>
          </cell>
        </row>
        <row r="178">
          <cell r="A178" t="str">
            <v>370102</v>
          </cell>
          <cell r="B178" t="str">
            <v>DIRECCIÓN DE LA AUTORIDAD NACIONAL DE CONSULTA PREVIA</v>
          </cell>
        </row>
        <row r="179">
          <cell r="A179" t="str">
            <v>370300</v>
          </cell>
          <cell r="B179" t="str">
            <v>DIRECCION NACIONAL DEL DERECHO DE AUTOR</v>
          </cell>
        </row>
        <row r="180">
          <cell r="A180" t="str">
            <v>370400</v>
          </cell>
          <cell r="B180" t="str">
            <v>CORPORACION NACIONAL PARA LA RECONSTRUCCION DE LA CUENCA DEL RIO PAEZ Y ZONAS ALEDANAS NASA KI WE</v>
          </cell>
        </row>
        <row r="181">
          <cell r="A181" t="str">
            <v>370800</v>
          </cell>
          <cell r="B181" t="str">
            <v>UNIDAD NACIONAL DE PROTECCION - UNP</v>
          </cell>
        </row>
        <row r="182">
          <cell r="A182" t="str">
            <v>370900</v>
          </cell>
          <cell r="B182" t="str">
            <v>DIRECCION NACIONAL DE BOMBEROS</v>
          </cell>
        </row>
        <row r="183">
          <cell r="A183" t="str">
            <v>380100</v>
          </cell>
          <cell r="B183" t="str">
            <v>COMISION NACIONAL DEL SERVICIO CIVIL</v>
          </cell>
        </row>
        <row r="184">
          <cell r="A184" t="str">
            <v>390101</v>
          </cell>
          <cell r="B184" t="str">
            <v>MINISTERIO DE CIENCIA, TECNOLOGÍA E INNOVACIÓN - GESTIÓN GENERAL</v>
          </cell>
        </row>
        <row r="185">
          <cell r="A185" t="str">
            <v>400101</v>
          </cell>
          <cell r="B185" t="str">
            <v>MINISTERIO DE VIVIENDA, CIUDAD Y TERRITORIO - GESTIÓN GENERAL</v>
          </cell>
        </row>
        <row r="186">
          <cell r="A186" t="str">
            <v>400102</v>
          </cell>
          <cell r="B186" t="str">
            <v>COMISION DE REGULACION DE AGUA POTABLE Y SANEAMIENTO BÁSICO CRA</v>
          </cell>
        </row>
        <row r="187">
          <cell r="A187" t="str">
            <v>400200</v>
          </cell>
          <cell r="B187" t="str">
            <v>FONDO NACIONAL DE VIVIENDA - FONVIVIENDA</v>
          </cell>
        </row>
        <row r="188">
          <cell r="A188" t="str">
            <v>410101</v>
          </cell>
          <cell r="B188" t="str">
            <v>DEPARTAMENTO ADMINISTRATIVO PARA LA PROSPERIDAD SOCIAL - GESTIÓN GENERAL</v>
          </cell>
        </row>
        <row r="189">
          <cell r="A189" t="str">
            <v>410400</v>
          </cell>
          <cell r="B189" t="str">
            <v>UNIDAD DE ATENCIÓN Y REPARACIÓN INTEGRAL A LAS VICTIMAS</v>
          </cell>
        </row>
        <row r="190">
          <cell r="A190" t="str">
            <v>410500</v>
          </cell>
          <cell r="B190" t="str">
            <v>CENTRO DE MEMORIA HISTÓRICA</v>
          </cell>
        </row>
        <row r="191">
          <cell r="A191" t="str">
            <v>410600</v>
          </cell>
          <cell r="B191" t="str">
            <v>INSTITUTO COLOMBIANO DE BIENESTAR FAMILIAR (ICBF)</v>
          </cell>
        </row>
        <row r="192">
          <cell r="A192" t="str">
            <v>420101</v>
          </cell>
          <cell r="B192" t="str">
            <v>DEPARTAMENTO ADMINISTRATIVO DIRECCIÓN NACIONAL DE INTELIGENCIA - GESTIÓN GENERAL</v>
          </cell>
        </row>
        <row r="193">
          <cell r="A193" t="str">
            <v>430101</v>
          </cell>
          <cell r="B193" t="str">
            <v xml:space="preserve">MINISTERIO DEL DEPORTE - GESTIÓN GENERAL </v>
          </cell>
        </row>
        <row r="194">
          <cell r="A194" t="str">
            <v>440101</v>
          </cell>
          <cell r="B194" t="str">
            <v>JURISDICCIÓN ESPECIAL PARA LA PAZ</v>
          </cell>
        </row>
        <row r="195">
          <cell r="A195" t="str">
            <v>440200</v>
          </cell>
          <cell r="B195" t="str">
            <v>COMISION PARA EL ESCLARECIMIENTO DE LA VERDAD, LA CONVIVENCIA Y LA NO REPETICION</v>
          </cell>
        </row>
        <row r="196">
          <cell r="A196" t="str">
            <v>440300</v>
          </cell>
          <cell r="B196" t="str">
            <v>UNIDAD DE BUSQUEDA DE PERSONAS DADAS POR DESAPARECIDAS EN EL CONTEXTO Y EN RAZON DEL CONFLICTO ARMADO UBPD</v>
          </cell>
        </row>
        <row r="197">
          <cell r="A197"/>
          <cell r="B197"/>
        </row>
        <row r="198">
          <cell r="A198"/>
          <cell r="B198"/>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00B0F0"/>
    <outlinePr summaryBelow="0"/>
    <pageSetUpPr fitToPage="1"/>
  </sheetPr>
  <dimension ref="A1:J128"/>
  <sheetViews>
    <sheetView showGridLines="0" tabSelected="1" topLeftCell="A16" zoomScale="80" zoomScaleNormal="80" workbookViewId="0">
      <selection activeCell="H36" sqref="H36"/>
    </sheetView>
  </sheetViews>
  <sheetFormatPr baseColWidth="10" defaultColWidth="11.42578125" defaultRowHeight="11.25" zeroHeight="1" outlineLevelRow="3"/>
  <cols>
    <col min="1" max="5" width="4.42578125" style="461" customWidth="1"/>
    <col min="6" max="6" width="64" style="199" customWidth="1"/>
    <col min="7" max="8" width="28.7109375" style="199" customWidth="1"/>
    <col min="9" max="9" width="41.42578125" style="199" customWidth="1"/>
    <col min="10" max="10" width="11.42578125" style="459" customWidth="1"/>
    <col min="11" max="16384" width="11.42578125" style="199"/>
  </cols>
  <sheetData>
    <row r="1" spans="1:10" s="2" customFormat="1">
      <c r="A1" s="797" t="s">
        <v>0</v>
      </c>
      <c r="B1" s="797"/>
      <c r="C1" s="797"/>
      <c r="D1" s="797"/>
      <c r="E1" s="797"/>
      <c r="F1" s="797"/>
      <c r="G1" s="797"/>
      <c r="H1" s="797"/>
      <c r="I1" s="797"/>
      <c r="J1" s="459"/>
    </row>
    <row r="2" spans="1:10" s="2" customFormat="1">
      <c r="A2" s="797" t="s">
        <v>74</v>
      </c>
      <c r="B2" s="797"/>
      <c r="C2" s="797"/>
      <c r="D2" s="797"/>
      <c r="E2" s="797"/>
      <c r="F2" s="797"/>
      <c r="G2" s="797"/>
      <c r="H2" s="797"/>
      <c r="I2" s="797"/>
      <c r="J2" s="459"/>
    </row>
    <row r="3" spans="1:10" s="2" customFormat="1">
      <c r="A3" s="797" t="s">
        <v>670</v>
      </c>
      <c r="B3" s="797"/>
      <c r="C3" s="797"/>
      <c r="D3" s="797"/>
      <c r="E3" s="797"/>
      <c r="F3" s="797"/>
      <c r="G3" s="797"/>
      <c r="H3" s="797"/>
      <c r="I3" s="797"/>
      <c r="J3" s="459"/>
    </row>
    <row r="4" spans="1:10" s="2" customFormat="1">
      <c r="A4" s="460"/>
      <c r="B4" s="460"/>
      <c r="C4" s="460"/>
      <c r="D4" s="460"/>
      <c r="E4" s="460"/>
      <c r="F4" s="459"/>
      <c r="G4" s="459"/>
      <c r="H4" s="459"/>
      <c r="I4" s="459"/>
      <c r="J4" s="459"/>
    </row>
    <row r="5" spans="1:10" s="2" customFormat="1" ht="39.75" customHeight="1">
      <c r="A5" s="461"/>
      <c r="B5" s="804" t="s">
        <v>34</v>
      </c>
      <c r="C5" s="805"/>
      <c r="D5" s="805"/>
      <c r="E5" s="806"/>
      <c r="F5" s="798" t="s">
        <v>130</v>
      </c>
      <c r="G5" s="799"/>
      <c r="H5" s="799"/>
      <c r="I5" s="459"/>
      <c r="J5" s="459"/>
    </row>
    <row r="6" spans="1:10" s="2" customFormat="1">
      <c r="A6" s="19"/>
      <c r="B6" s="807" t="s">
        <v>33</v>
      </c>
      <c r="C6" s="808"/>
      <c r="D6" s="808"/>
      <c r="E6" s="809"/>
      <c r="F6" s="800" t="s">
        <v>1123</v>
      </c>
      <c r="G6" s="800"/>
      <c r="H6" s="800"/>
      <c r="I6" s="18"/>
      <c r="J6" s="18"/>
    </row>
    <row r="7" spans="1:10" s="2" customFormat="1" ht="15.75" customHeight="1">
      <c r="A7" s="60"/>
      <c r="B7" s="810" t="s">
        <v>124</v>
      </c>
      <c r="C7" s="811"/>
      <c r="D7" s="811"/>
      <c r="E7" s="812"/>
      <c r="F7" s="799" t="str">
        <f>IFERROR(VLOOKUP(F6,DESPLEGABLES!A1:B191,2,FALSE),"")</f>
        <v>UNIDAD ADMINISTRATIVA ESPECIAL COMISIÓN DE REGULACIÓN DE COMUNICACIONES</v>
      </c>
      <c r="G7" s="799"/>
      <c r="H7" s="799"/>
      <c r="I7" s="18"/>
      <c r="J7" s="18"/>
    </row>
    <row r="8" spans="1:10" s="2" customFormat="1">
      <c r="A8" s="460"/>
      <c r="B8" s="460"/>
      <c r="C8" s="460"/>
      <c r="D8" s="460"/>
      <c r="E8" s="460"/>
      <c r="F8" s="459"/>
      <c r="G8" s="459"/>
      <c r="H8" s="459"/>
      <c r="I8" s="459"/>
      <c r="J8" s="18"/>
    </row>
    <row r="9" spans="1:10" s="2" customFormat="1">
      <c r="A9" s="461"/>
      <c r="B9" s="460"/>
      <c r="C9" s="460"/>
      <c r="D9" s="460"/>
      <c r="E9" s="460"/>
      <c r="F9" s="244" t="s">
        <v>129</v>
      </c>
      <c r="G9" s="201">
        <f>+'F1.1A - Cálculo I-E.P'!C8</f>
        <v>2023</v>
      </c>
      <c r="H9" s="199"/>
      <c r="I9" s="462" t="s">
        <v>887</v>
      </c>
      <c r="J9" s="18"/>
    </row>
    <row r="10" spans="1:10" s="2" customFormat="1">
      <c r="A10" s="460"/>
      <c r="B10" s="460"/>
      <c r="C10" s="460"/>
      <c r="D10" s="460"/>
      <c r="E10" s="460"/>
      <c r="F10" s="459"/>
      <c r="G10" s="459"/>
      <c r="H10" s="459"/>
      <c r="I10" s="459"/>
      <c r="J10" s="18"/>
    </row>
    <row r="11" spans="1:10" s="2" customFormat="1">
      <c r="A11" s="460"/>
      <c r="B11" s="460"/>
      <c r="C11" s="460"/>
      <c r="D11" s="460"/>
      <c r="E11" s="460"/>
      <c r="F11" s="459"/>
      <c r="G11" s="459"/>
      <c r="H11" s="459"/>
      <c r="I11" s="459"/>
      <c r="J11" s="18"/>
    </row>
    <row r="12" spans="1:10" s="2" customFormat="1">
      <c r="A12" s="460"/>
      <c r="B12" s="460"/>
      <c r="C12" s="460"/>
      <c r="D12" s="460"/>
      <c r="E12" s="460"/>
      <c r="F12" s="459"/>
      <c r="G12" s="459"/>
      <c r="H12" s="459"/>
      <c r="I12" s="459"/>
      <c r="J12" s="18"/>
    </row>
    <row r="13" spans="1:10" s="2" customFormat="1">
      <c r="A13" s="460"/>
      <c r="B13" s="460"/>
      <c r="C13" s="460"/>
      <c r="D13" s="460"/>
      <c r="E13" s="460"/>
      <c r="F13" s="459"/>
      <c r="G13" s="459"/>
      <c r="H13" s="459"/>
      <c r="I13" s="459"/>
      <c r="J13" s="18"/>
    </row>
    <row r="14" spans="1:10" s="2" customFormat="1">
      <c r="A14" s="460"/>
      <c r="B14" s="460"/>
      <c r="C14" s="460"/>
      <c r="D14" s="460"/>
      <c r="E14" s="460"/>
      <c r="F14" s="459"/>
      <c r="G14" s="459"/>
      <c r="H14" s="459"/>
      <c r="I14" s="459"/>
      <c r="J14" s="18"/>
    </row>
    <row r="15" spans="1:10" s="2" customFormat="1">
      <c r="A15" s="460"/>
      <c r="B15" s="460"/>
      <c r="C15" s="460"/>
      <c r="D15" s="460"/>
      <c r="E15" s="460"/>
      <c r="F15" s="459"/>
      <c r="G15" s="459"/>
      <c r="H15" s="459"/>
      <c r="I15" s="459"/>
      <c r="J15" s="18"/>
    </row>
    <row r="16" spans="1:10" s="2" customFormat="1">
      <c r="A16" s="460"/>
      <c r="B16" s="460"/>
      <c r="C16" s="460"/>
      <c r="D16" s="460"/>
      <c r="E16" s="460"/>
      <c r="F16" s="459"/>
      <c r="G16" s="459"/>
      <c r="H16" s="459"/>
      <c r="I16" s="459"/>
      <c r="J16" s="18"/>
    </row>
    <row r="17" spans="1:10" s="2" customFormat="1">
      <c r="A17" s="460"/>
      <c r="B17" s="460"/>
      <c r="C17" s="460"/>
      <c r="D17" s="460"/>
      <c r="E17" s="460"/>
      <c r="F17" s="459"/>
      <c r="G17" s="459"/>
      <c r="H17" s="459"/>
      <c r="I17" s="459"/>
      <c r="J17" s="18"/>
    </row>
    <row r="18" spans="1:10" s="2" customFormat="1">
      <c r="A18" s="460"/>
      <c r="B18" s="460"/>
      <c r="C18" s="460"/>
      <c r="D18" s="460"/>
      <c r="E18" s="460"/>
      <c r="F18" s="459"/>
      <c r="G18" s="459"/>
      <c r="H18" s="459"/>
      <c r="I18" s="459"/>
      <c r="J18" s="18"/>
    </row>
    <row r="19" spans="1:10" s="2" customFormat="1">
      <c r="A19" s="460"/>
      <c r="B19" s="460"/>
      <c r="C19" s="460"/>
      <c r="D19" s="460"/>
      <c r="E19" s="460"/>
      <c r="F19" s="459"/>
      <c r="G19" s="459"/>
      <c r="H19" s="459"/>
      <c r="I19" s="459"/>
      <c r="J19" s="18"/>
    </row>
    <row r="20" spans="1:10" s="2" customFormat="1">
      <c r="A20" s="460"/>
      <c r="B20" s="460"/>
      <c r="C20" s="460"/>
      <c r="D20" s="460"/>
      <c r="E20" s="460"/>
      <c r="F20" s="459"/>
      <c r="G20" s="459"/>
      <c r="H20" s="459"/>
      <c r="I20" s="459"/>
      <c r="J20" s="18"/>
    </row>
    <row r="21" spans="1:10" s="2" customFormat="1">
      <c r="A21" s="460"/>
      <c r="B21" s="460"/>
      <c r="C21" s="460"/>
      <c r="D21" s="460"/>
      <c r="E21" s="460"/>
      <c r="F21" s="459"/>
      <c r="G21" s="459"/>
      <c r="H21" s="459"/>
      <c r="I21" s="459"/>
      <c r="J21" s="18"/>
    </row>
    <row r="22" spans="1:10" s="2" customFormat="1">
      <c r="A22" s="460"/>
      <c r="B22" s="460"/>
      <c r="C22" s="460"/>
      <c r="D22" s="460"/>
      <c r="E22" s="460"/>
      <c r="F22" s="459"/>
      <c r="G22" s="459"/>
      <c r="H22" s="459"/>
      <c r="I22" s="459"/>
      <c r="J22" s="18"/>
    </row>
    <row r="23" spans="1:10" s="2" customFormat="1" ht="12" thickBot="1">
      <c r="A23" s="460"/>
      <c r="B23" s="460"/>
      <c r="C23" s="460"/>
      <c r="D23" s="460"/>
      <c r="E23" s="460"/>
      <c r="F23" s="459"/>
      <c r="G23" s="459"/>
      <c r="H23" s="459"/>
      <c r="I23" s="459"/>
      <c r="J23" s="18"/>
    </row>
    <row r="24" spans="1:10" s="2" customFormat="1" ht="36.75" customHeight="1" thickTop="1" thickBot="1">
      <c r="A24" s="813" t="s">
        <v>29</v>
      </c>
      <c r="B24" s="814"/>
      <c r="C24" s="814"/>
      <c r="D24" s="814"/>
      <c r="E24" s="815"/>
      <c r="F24" s="795" t="s">
        <v>30</v>
      </c>
      <c r="G24" s="801" t="s">
        <v>31</v>
      </c>
      <c r="H24" s="801" t="s">
        <v>32</v>
      </c>
      <c r="I24" s="795" t="s">
        <v>338</v>
      </c>
      <c r="J24" s="18"/>
    </row>
    <row r="25" spans="1:10" s="2" customFormat="1" ht="12.75" thickTop="1" thickBot="1">
      <c r="A25" s="463">
        <v>1</v>
      </c>
      <c r="B25" s="464">
        <v>2</v>
      </c>
      <c r="C25" s="464">
        <v>3</v>
      </c>
      <c r="D25" s="464">
        <v>4</v>
      </c>
      <c r="E25" s="465">
        <v>5</v>
      </c>
      <c r="F25" s="796"/>
      <c r="G25" s="802"/>
      <c r="H25" s="803"/>
      <c r="I25" s="796"/>
      <c r="J25" s="18"/>
    </row>
    <row r="26" spans="1:10" s="2" customFormat="1" ht="12.75" thickTop="1" thickBot="1">
      <c r="A26" s="68">
        <v>1</v>
      </c>
      <c r="B26" s="68"/>
      <c r="C26" s="68"/>
      <c r="D26" s="68"/>
      <c r="E26" s="68"/>
      <c r="F26" s="75" t="s">
        <v>1</v>
      </c>
      <c r="G26" s="245">
        <f>G27</f>
        <v>44462940000</v>
      </c>
      <c r="H26" s="245">
        <f>H27</f>
        <v>46937265000</v>
      </c>
      <c r="I26" s="38"/>
      <c r="J26" s="18"/>
    </row>
    <row r="27" spans="1:10" s="2" customFormat="1" ht="12" outlineLevel="1" collapsed="1" thickBot="1">
      <c r="A27" s="69">
        <v>1</v>
      </c>
      <c r="B27" s="335" t="s">
        <v>381</v>
      </c>
      <c r="C27" s="69"/>
      <c r="D27" s="69"/>
      <c r="E27" s="69"/>
      <c r="F27" s="76" t="s">
        <v>2</v>
      </c>
      <c r="G27" s="257">
        <f>G28+G48+G55+G59+G62+G39</f>
        <v>44462940000</v>
      </c>
      <c r="H27" s="257">
        <f>H28+H48+H55+H59+H62+H39</f>
        <v>46937265000</v>
      </c>
      <c r="I27" s="42"/>
      <c r="J27" s="18"/>
    </row>
    <row r="28" spans="1:10" s="2" customFormat="1" outlineLevel="1">
      <c r="A28" s="70">
        <v>1</v>
      </c>
      <c r="B28" s="336" t="s">
        <v>381</v>
      </c>
      <c r="C28" s="70">
        <v>1</v>
      </c>
      <c r="D28" s="70"/>
      <c r="E28" s="70"/>
      <c r="F28" s="77" t="s">
        <v>3</v>
      </c>
      <c r="G28" s="259">
        <f>SUM(G29+G33+G35)</f>
        <v>44462940000</v>
      </c>
      <c r="H28" s="259">
        <f>SUM(H29+H33+H35)</f>
        <v>46937265000</v>
      </c>
      <c r="I28" s="39"/>
      <c r="J28" s="18"/>
    </row>
    <row r="29" spans="1:10" s="2" customFormat="1" outlineLevel="2">
      <c r="A29" s="71">
        <v>1</v>
      </c>
      <c r="B29" s="337" t="s">
        <v>381</v>
      </c>
      <c r="C29" s="71">
        <v>1</v>
      </c>
      <c r="D29" s="337" t="s">
        <v>380</v>
      </c>
      <c r="E29" s="71"/>
      <c r="F29" s="78" t="s">
        <v>372</v>
      </c>
      <c r="G29" s="247">
        <f>SUM(G30:G32)</f>
        <v>0</v>
      </c>
      <c r="H29" s="248">
        <f>SUM(H30:H32)</f>
        <v>0</v>
      </c>
      <c r="I29" s="61"/>
      <c r="J29" s="18"/>
    </row>
    <row r="30" spans="1:10" s="2" customFormat="1" outlineLevel="3">
      <c r="A30" s="72">
        <v>1</v>
      </c>
      <c r="B30" s="338" t="s">
        <v>381</v>
      </c>
      <c r="C30" s="72">
        <v>1</v>
      </c>
      <c r="D30" s="338" t="s">
        <v>380</v>
      </c>
      <c r="E30" s="87" t="str">
        <f>IFERROR(VLOOKUP(F30,DESPLEGABLES!J2:K4,2,FALSE),"")</f>
        <v/>
      </c>
      <c r="F30" s="12"/>
      <c r="G30" s="249"/>
      <c r="H30" s="260"/>
      <c r="I30" s="65"/>
      <c r="J30" s="18"/>
    </row>
    <row r="31" spans="1:10" s="2" customFormat="1" outlineLevel="3">
      <c r="A31" s="72">
        <v>1</v>
      </c>
      <c r="B31" s="338" t="s">
        <v>381</v>
      </c>
      <c r="C31" s="72">
        <v>1</v>
      </c>
      <c r="D31" s="338" t="s">
        <v>380</v>
      </c>
      <c r="E31" s="73" t="str">
        <f>IFERROR(VLOOKUP(F31,DESPLEGABLES!J2:K4,2,FALSE),"")</f>
        <v/>
      </c>
      <c r="F31" s="12"/>
      <c r="G31" s="341"/>
      <c r="H31" s="343"/>
      <c r="I31" s="344"/>
      <c r="J31" s="18"/>
    </row>
    <row r="32" spans="1:10" s="2" customFormat="1" outlineLevel="3">
      <c r="A32" s="72">
        <v>1</v>
      </c>
      <c r="B32" s="338" t="s">
        <v>381</v>
      </c>
      <c r="C32" s="72">
        <v>1</v>
      </c>
      <c r="D32" s="338" t="s">
        <v>380</v>
      </c>
      <c r="E32" s="72" t="str">
        <f>IFERROR(VLOOKUP(F32,DESPLEGABLES!J2:K4,2,FALSE),"")</f>
        <v/>
      </c>
      <c r="F32" s="12"/>
      <c r="G32" s="250"/>
      <c r="H32" s="342"/>
      <c r="I32" s="74"/>
      <c r="J32" s="18"/>
    </row>
    <row r="33" spans="1:10" s="2" customFormat="1" outlineLevel="2">
      <c r="A33" s="71">
        <v>1</v>
      </c>
      <c r="B33" s="337" t="s">
        <v>381</v>
      </c>
      <c r="C33" s="71">
        <v>1</v>
      </c>
      <c r="D33" s="337" t="s">
        <v>381</v>
      </c>
      <c r="E33" s="71"/>
      <c r="F33" s="78" t="s">
        <v>565</v>
      </c>
      <c r="G33" s="247">
        <f>SUM(G34:G34)</f>
        <v>0</v>
      </c>
      <c r="H33" s="247">
        <f>SUM(H34:H34)</f>
        <v>0</v>
      </c>
      <c r="I33" s="61"/>
      <c r="J33" s="18"/>
    </row>
    <row r="34" spans="1:10" s="2" customFormat="1" ht="10.5" customHeight="1" outlineLevel="3">
      <c r="A34" s="72">
        <v>1</v>
      </c>
      <c r="B34" s="338" t="s">
        <v>381</v>
      </c>
      <c r="C34" s="72">
        <v>1</v>
      </c>
      <c r="D34" s="338" t="s">
        <v>381</v>
      </c>
      <c r="E34" s="422" t="str">
        <f>IFERROR(VLOOKUP(F34,DESPLEGABLES!$J$7:$K$9,2,FALSE),"")</f>
        <v/>
      </c>
      <c r="F34" s="12"/>
      <c r="G34" s="430"/>
      <c r="H34" s="431"/>
      <c r="I34" s="40"/>
      <c r="J34" s="18"/>
    </row>
    <row r="35" spans="1:10" s="2" customFormat="1" outlineLevel="2">
      <c r="A35" s="71">
        <v>1</v>
      </c>
      <c r="B35" s="337" t="s">
        <v>381</v>
      </c>
      <c r="C35" s="71">
        <v>1</v>
      </c>
      <c r="D35" s="337" t="s">
        <v>384</v>
      </c>
      <c r="E35" s="432"/>
      <c r="F35" s="149" t="s">
        <v>566</v>
      </c>
      <c r="G35" s="433">
        <f>SUM(G36:G38)</f>
        <v>44462940000</v>
      </c>
      <c r="H35" s="434">
        <f>SUM(H36:H38)</f>
        <v>46937265000</v>
      </c>
      <c r="I35" s="329"/>
      <c r="J35" s="18"/>
    </row>
    <row r="36" spans="1:10" s="2" customFormat="1" ht="33.75" outlineLevel="3">
      <c r="A36" s="72">
        <v>1</v>
      </c>
      <c r="B36" s="338" t="s">
        <v>381</v>
      </c>
      <c r="C36" s="72">
        <v>1</v>
      </c>
      <c r="D36" s="338" t="s">
        <v>384</v>
      </c>
      <c r="E36" s="89" t="str">
        <f>IFERROR(VLOOKUP(F36,DESPLEGABLES!$S$3:$T$23,2,FALSE),"")</f>
        <v/>
      </c>
      <c r="F36" s="437" t="s">
        <v>1060</v>
      </c>
      <c r="G36" s="435">
        <v>44462940000</v>
      </c>
      <c r="H36" s="436">
        <v>46937265000</v>
      </c>
      <c r="I36" s="447" t="s">
        <v>1762</v>
      </c>
      <c r="J36" s="448"/>
    </row>
    <row r="37" spans="1:10" s="2" customFormat="1" outlineLevel="3">
      <c r="A37" s="72">
        <v>1</v>
      </c>
      <c r="B37" s="338" t="s">
        <v>381</v>
      </c>
      <c r="C37" s="72">
        <v>1</v>
      </c>
      <c r="D37" s="338" t="s">
        <v>384</v>
      </c>
      <c r="E37" s="89" t="str">
        <f>IFERROR(VLOOKUP(F37,DESPLEGABLES!$S$3:$T$23,2,FALSE),"")</f>
        <v/>
      </c>
      <c r="F37" s="437"/>
      <c r="G37" s="435"/>
      <c r="H37" s="436"/>
      <c r="I37" s="447"/>
      <c r="J37" s="448"/>
    </row>
    <row r="38" spans="1:10" s="2" customFormat="1" outlineLevel="3">
      <c r="A38" s="72">
        <v>1</v>
      </c>
      <c r="B38" s="338" t="s">
        <v>381</v>
      </c>
      <c r="C38" s="72">
        <v>1</v>
      </c>
      <c r="D38" s="338" t="s">
        <v>384</v>
      </c>
      <c r="E38" s="89" t="str">
        <f>IFERROR(VLOOKUP(F38,DESPLEGABLES!$S$3:$T$23,2,FALSE),"")</f>
        <v/>
      </c>
      <c r="F38" s="437"/>
      <c r="G38" s="261"/>
      <c r="H38" s="262"/>
      <c r="I38" s="74"/>
      <c r="J38" s="18"/>
    </row>
    <row r="39" spans="1:10" s="2" customFormat="1" outlineLevel="1">
      <c r="A39" s="70">
        <v>1</v>
      </c>
      <c r="B39" s="336" t="s">
        <v>381</v>
      </c>
      <c r="C39" s="70">
        <v>2</v>
      </c>
      <c r="D39" s="70"/>
      <c r="E39" s="70"/>
      <c r="F39" s="151" t="s">
        <v>502</v>
      </c>
      <c r="G39" s="263">
        <f>SUM(G40:G47)</f>
        <v>0</v>
      </c>
      <c r="H39" s="264">
        <f>SUM(H40:H47)</f>
        <v>0</v>
      </c>
      <c r="I39" s="56"/>
      <c r="J39" s="18"/>
    </row>
    <row r="40" spans="1:10" s="2" customFormat="1" outlineLevel="1">
      <c r="A40" s="417">
        <v>1</v>
      </c>
      <c r="B40" s="418" t="s">
        <v>381</v>
      </c>
      <c r="C40" s="417">
        <v>2</v>
      </c>
      <c r="D40" s="417" t="str">
        <f>IFERROR(VLOOKUP(F40,DESPLEGABLES!$V$2:$W$74,2,FALSE),"")</f>
        <v/>
      </c>
      <c r="E40" s="499"/>
      <c r="F40" s="501"/>
      <c r="G40" s="500"/>
      <c r="H40" s="441"/>
      <c r="I40" s="442"/>
      <c r="J40" s="18"/>
    </row>
    <row r="41" spans="1:10" s="2" customFormat="1" outlineLevel="1">
      <c r="A41" s="417">
        <v>1</v>
      </c>
      <c r="B41" s="418" t="s">
        <v>381</v>
      </c>
      <c r="C41" s="417">
        <v>2</v>
      </c>
      <c r="D41" s="417" t="str">
        <f>IFERROR(VLOOKUP(F41,DESPLEGABLES!$V$2:$W$74,2,FALSE),"")</f>
        <v/>
      </c>
      <c r="E41" s="499"/>
      <c r="F41" s="501"/>
      <c r="G41" s="500"/>
      <c r="H41" s="441"/>
      <c r="I41" s="442"/>
      <c r="J41" s="18"/>
    </row>
    <row r="42" spans="1:10" s="2" customFormat="1" outlineLevel="1">
      <c r="A42" s="417">
        <v>1</v>
      </c>
      <c r="B42" s="418" t="s">
        <v>381</v>
      </c>
      <c r="C42" s="417">
        <v>2</v>
      </c>
      <c r="D42" s="417" t="str">
        <f>IFERROR(VLOOKUP(F42,DESPLEGABLES!$V$2:$W$74,2,FALSE),"")</f>
        <v/>
      </c>
      <c r="E42" s="499"/>
      <c r="F42" s="501"/>
      <c r="G42" s="440"/>
      <c r="H42" s="441"/>
      <c r="I42" s="442"/>
      <c r="J42" s="18"/>
    </row>
    <row r="43" spans="1:10" s="2" customFormat="1" outlineLevel="3">
      <c r="A43" s="417">
        <v>1</v>
      </c>
      <c r="B43" s="418" t="s">
        <v>381</v>
      </c>
      <c r="C43" s="417">
        <v>2</v>
      </c>
      <c r="D43" s="417" t="str">
        <f>IFERROR(VLOOKUP(F43,DESPLEGABLES!$V$2:$W$74,2,FALSE),"")</f>
        <v/>
      </c>
      <c r="E43" s="499"/>
      <c r="F43" s="501"/>
      <c r="G43" s="440"/>
      <c r="H43" s="438"/>
      <c r="I43" s="439"/>
      <c r="J43" s="18"/>
    </row>
    <row r="44" spans="1:10" s="2" customFormat="1" outlineLevel="3">
      <c r="A44" s="417">
        <v>1</v>
      </c>
      <c r="B44" s="418" t="s">
        <v>381</v>
      </c>
      <c r="C44" s="417">
        <v>2</v>
      </c>
      <c r="D44" s="417" t="str">
        <f>IFERROR(VLOOKUP(F44,DESPLEGABLES!$V$2:$W$74,2,FALSE),"")</f>
        <v/>
      </c>
      <c r="E44" s="417"/>
      <c r="F44" s="501"/>
      <c r="G44" s="440"/>
      <c r="H44" s="441"/>
      <c r="I44" s="442"/>
      <c r="J44" s="18"/>
    </row>
    <row r="45" spans="1:10" s="2" customFormat="1" outlineLevel="3">
      <c r="A45" s="417">
        <v>1</v>
      </c>
      <c r="B45" s="418" t="s">
        <v>381</v>
      </c>
      <c r="C45" s="417">
        <v>2</v>
      </c>
      <c r="D45" s="417" t="str">
        <f>IFERROR(VLOOKUP(F45,DESPLEGABLES!$V$2:$W$74,2,FALSE),"")</f>
        <v/>
      </c>
      <c r="E45" s="417"/>
      <c r="F45" s="501"/>
      <c r="G45" s="440"/>
      <c r="H45" s="441"/>
      <c r="I45" s="443"/>
      <c r="J45" s="18"/>
    </row>
    <row r="46" spans="1:10" s="2" customFormat="1" outlineLevel="3">
      <c r="A46" s="417">
        <v>1</v>
      </c>
      <c r="B46" s="418" t="s">
        <v>381</v>
      </c>
      <c r="C46" s="417">
        <v>2</v>
      </c>
      <c r="D46" s="417" t="str">
        <f>IFERROR(VLOOKUP(F46,DESPLEGABLES!$V$2:$W$74,2,FALSE),"")</f>
        <v/>
      </c>
      <c r="E46" s="417"/>
      <c r="F46" s="501"/>
      <c r="G46" s="440"/>
      <c r="H46" s="441"/>
      <c r="I46" s="443"/>
      <c r="J46" s="18"/>
    </row>
    <row r="47" spans="1:10" s="2" customFormat="1" outlineLevel="3">
      <c r="A47" s="417">
        <v>1</v>
      </c>
      <c r="B47" s="418" t="s">
        <v>381</v>
      </c>
      <c r="C47" s="417">
        <v>2</v>
      </c>
      <c r="D47" s="417" t="str">
        <f>IFERROR(VLOOKUP(F47,DESPLEGABLES!$V$2:$W$74,2,FALSE),"")</f>
        <v/>
      </c>
      <c r="E47" s="417"/>
      <c r="F47" s="501"/>
      <c r="G47" s="444"/>
      <c r="H47" s="445"/>
      <c r="I47" s="446"/>
      <c r="J47" s="18"/>
    </row>
    <row r="48" spans="1:10" s="2" customFormat="1" outlineLevel="1">
      <c r="A48" s="70">
        <v>1</v>
      </c>
      <c r="B48" s="336" t="s">
        <v>381</v>
      </c>
      <c r="C48" s="70">
        <v>3</v>
      </c>
      <c r="D48" s="70"/>
      <c r="E48" s="70"/>
      <c r="F48" s="77" t="s">
        <v>374</v>
      </c>
      <c r="G48" s="263">
        <f>G49+G54</f>
        <v>0</v>
      </c>
      <c r="H48" s="263">
        <f>H49+H54</f>
        <v>0</v>
      </c>
      <c r="I48" s="56"/>
      <c r="J48" s="18"/>
    </row>
    <row r="49" spans="1:10" s="2" customFormat="1" outlineLevel="2">
      <c r="A49" s="71">
        <v>1</v>
      </c>
      <c r="B49" s="337" t="s">
        <v>381</v>
      </c>
      <c r="C49" s="71">
        <v>3</v>
      </c>
      <c r="D49" s="337" t="s">
        <v>380</v>
      </c>
      <c r="E49" s="71"/>
      <c r="F49" s="78" t="s">
        <v>795</v>
      </c>
      <c r="G49" s="247">
        <f>SUM(G50:G53)</f>
        <v>0</v>
      </c>
      <c r="H49" s="247">
        <f>SUM(H50:H53)</f>
        <v>0</v>
      </c>
      <c r="I49" s="43"/>
      <c r="J49" s="18"/>
    </row>
    <row r="50" spans="1:10" s="2" customFormat="1" outlineLevel="3">
      <c r="A50" s="87">
        <v>1</v>
      </c>
      <c r="B50" s="340" t="s">
        <v>381</v>
      </c>
      <c r="C50" s="87">
        <v>3</v>
      </c>
      <c r="D50" s="338" t="s">
        <v>380</v>
      </c>
      <c r="E50" s="88" t="str">
        <f>IFERROR(VLOOKUP(F50,DESPLEGABLES!$G$14:$H$21,2,FALSE),"")</f>
        <v/>
      </c>
      <c r="F50" s="20"/>
      <c r="G50" s="252"/>
      <c r="H50" s="253"/>
      <c r="I50" s="41"/>
      <c r="J50" s="18"/>
    </row>
    <row r="51" spans="1:10" s="2" customFormat="1" outlineLevel="3">
      <c r="A51" s="87">
        <v>1</v>
      </c>
      <c r="B51" s="340" t="s">
        <v>381</v>
      </c>
      <c r="C51" s="87">
        <v>3</v>
      </c>
      <c r="D51" s="338" t="s">
        <v>380</v>
      </c>
      <c r="E51" s="88" t="str">
        <f>IFERROR(VLOOKUP(F51,DESPLEGABLES!$G$14:$H$21,2,FALSE),"")</f>
        <v/>
      </c>
      <c r="F51" s="20"/>
      <c r="G51" s="252"/>
      <c r="H51" s="253"/>
      <c r="I51" s="41"/>
      <c r="J51" s="18"/>
    </row>
    <row r="52" spans="1:10" s="2" customFormat="1" outlineLevel="3">
      <c r="A52" s="87">
        <v>1</v>
      </c>
      <c r="B52" s="340" t="s">
        <v>381</v>
      </c>
      <c r="C52" s="87">
        <v>3</v>
      </c>
      <c r="D52" s="338" t="s">
        <v>380</v>
      </c>
      <c r="E52" s="88" t="str">
        <f>IFERROR(VLOOKUP(F52,DESPLEGABLES!$G$14:$H$21,2,FALSE),"")</f>
        <v/>
      </c>
      <c r="F52" s="20"/>
      <c r="G52" s="252"/>
      <c r="H52" s="253"/>
      <c r="I52" s="41"/>
      <c r="J52" s="18"/>
    </row>
    <row r="53" spans="1:10" s="2" customFormat="1" outlineLevel="3">
      <c r="A53" s="87">
        <v>1</v>
      </c>
      <c r="B53" s="340" t="s">
        <v>381</v>
      </c>
      <c r="C53" s="87">
        <v>3</v>
      </c>
      <c r="D53" s="338" t="s">
        <v>380</v>
      </c>
      <c r="E53" s="88" t="str">
        <f>IFERROR(VLOOKUP(F53,DESPLEGABLES!$G$14:$H$21,2,FALSE),"")</f>
        <v/>
      </c>
      <c r="F53" s="20"/>
      <c r="G53" s="252"/>
      <c r="H53" s="253"/>
      <c r="I53" s="41"/>
      <c r="J53" s="18"/>
    </row>
    <row r="54" spans="1:10" s="2" customFormat="1" outlineLevel="2">
      <c r="A54" s="71">
        <v>1</v>
      </c>
      <c r="B54" s="337" t="s">
        <v>381</v>
      </c>
      <c r="C54" s="71">
        <v>3</v>
      </c>
      <c r="D54" s="337" t="s">
        <v>381</v>
      </c>
      <c r="E54" s="71"/>
      <c r="F54" s="78" t="s">
        <v>796</v>
      </c>
      <c r="G54" s="246"/>
      <c r="H54" s="246"/>
      <c r="I54" s="43"/>
      <c r="J54" s="18"/>
    </row>
    <row r="55" spans="1:10" s="2" customFormat="1" outlineLevel="1">
      <c r="A55" s="70">
        <v>1</v>
      </c>
      <c r="B55" s="336" t="s">
        <v>381</v>
      </c>
      <c r="C55" s="70">
        <v>4</v>
      </c>
      <c r="D55" s="70"/>
      <c r="E55" s="70"/>
      <c r="F55" s="77" t="s">
        <v>100</v>
      </c>
      <c r="G55" s="263">
        <f>SUM(G56:G58)</f>
        <v>0</v>
      </c>
      <c r="H55" s="263">
        <f>SUM(H56:H58)</f>
        <v>0</v>
      </c>
      <c r="I55" s="56"/>
      <c r="J55" s="18"/>
    </row>
    <row r="56" spans="1:10" s="2" customFormat="1" outlineLevel="2">
      <c r="A56" s="71">
        <v>1</v>
      </c>
      <c r="B56" s="337" t="s">
        <v>381</v>
      </c>
      <c r="C56" s="71">
        <v>4</v>
      </c>
      <c r="D56" s="71" t="str">
        <f>IFERROR(VLOOKUP(F56,DESPLEGABLES!Y1:Z6,2,FALSE),"")</f>
        <v/>
      </c>
      <c r="E56" s="71"/>
      <c r="F56" s="11"/>
      <c r="G56" s="246"/>
      <c r="H56" s="254"/>
      <c r="I56" s="58"/>
      <c r="J56" s="18"/>
    </row>
    <row r="57" spans="1:10" s="2" customFormat="1" outlineLevel="2">
      <c r="A57" s="71">
        <v>1</v>
      </c>
      <c r="B57" s="337" t="s">
        <v>381</v>
      </c>
      <c r="C57" s="71">
        <v>4</v>
      </c>
      <c r="D57" s="71" t="str">
        <f>IFERROR(VLOOKUP(F57,DESPLEGABLES!Y2:Z7,2,FALSE),"")</f>
        <v/>
      </c>
      <c r="E57" s="71"/>
      <c r="F57" s="11"/>
      <c r="G57" s="246"/>
      <c r="H57" s="254"/>
      <c r="I57" s="58"/>
      <c r="J57" s="18"/>
    </row>
    <row r="58" spans="1:10" s="2" customFormat="1" outlineLevel="2">
      <c r="A58" s="71">
        <v>1</v>
      </c>
      <c r="B58" s="337" t="s">
        <v>381</v>
      </c>
      <c r="C58" s="71">
        <v>4</v>
      </c>
      <c r="D58" s="71" t="str">
        <f>IFERROR(VLOOKUP(F58,DESPLEGABLES!Y3:Z8,2,FALSE),"")</f>
        <v/>
      </c>
      <c r="E58" s="71"/>
      <c r="F58" s="11"/>
      <c r="G58" s="246"/>
      <c r="H58" s="254"/>
      <c r="I58" s="58"/>
      <c r="J58" s="18"/>
    </row>
    <row r="59" spans="1:10" s="2" customFormat="1" outlineLevel="1">
      <c r="A59" s="70">
        <v>1</v>
      </c>
      <c r="B59" s="336" t="s">
        <v>381</v>
      </c>
      <c r="C59" s="70">
        <v>5</v>
      </c>
      <c r="D59" s="70"/>
      <c r="E59" s="70"/>
      <c r="F59" s="77" t="s">
        <v>4</v>
      </c>
      <c r="G59" s="265">
        <f>SUM(G60:G61)</f>
        <v>0</v>
      </c>
      <c r="H59" s="265">
        <f>SUM(H60:H61)</f>
        <v>0</v>
      </c>
      <c r="I59" s="57"/>
      <c r="J59" s="18"/>
    </row>
    <row r="60" spans="1:10" s="2" customFormat="1" outlineLevel="2">
      <c r="A60" s="71">
        <v>1</v>
      </c>
      <c r="B60" s="337" t="s">
        <v>381</v>
      </c>
      <c r="C60" s="71">
        <v>5</v>
      </c>
      <c r="D60" s="337" t="s">
        <v>380</v>
      </c>
      <c r="E60" s="71"/>
      <c r="F60" s="78" t="s">
        <v>572</v>
      </c>
      <c r="G60" s="246"/>
      <c r="H60" s="254"/>
      <c r="I60" s="58"/>
      <c r="J60" s="18"/>
    </row>
    <row r="61" spans="1:10" s="2" customFormat="1" outlineLevel="2">
      <c r="A61" s="71">
        <v>1</v>
      </c>
      <c r="B61" s="337" t="s">
        <v>381</v>
      </c>
      <c r="C61" s="71">
        <v>5</v>
      </c>
      <c r="D61" s="337" t="s">
        <v>381</v>
      </c>
      <c r="E61" s="71"/>
      <c r="F61" s="78" t="s">
        <v>5</v>
      </c>
      <c r="G61" s="246"/>
      <c r="H61" s="254"/>
      <c r="I61" s="58"/>
      <c r="J61" s="18"/>
    </row>
    <row r="62" spans="1:10" s="2" customFormat="1" outlineLevel="1">
      <c r="A62" s="70">
        <v>1</v>
      </c>
      <c r="B62" s="336" t="s">
        <v>381</v>
      </c>
      <c r="C62" s="70">
        <v>6</v>
      </c>
      <c r="D62" s="336"/>
      <c r="E62" s="70"/>
      <c r="F62" s="77" t="s">
        <v>6</v>
      </c>
      <c r="G62" s="265">
        <f>G63+G64+G65+G66+G69+G70+G71+G77+G78</f>
        <v>0</v>
      </c>
      <c r="H62" s="264">
        <f>H63+H64+H65+H66+H69+H70+H71+H77+H78</f>
        <v>0</v>
      </c>
      <c r="I62" s="56"/>
      <c r="J62" s="18"/>
    </row>
    <row r="63" spans="1:10" s="2" customFormat="1" outlineLevel="2">
      <c r="A63" s="71">
        <v>1</v>
      </c>
      <c r="B63" s="337" t="s">
        <v>381</v>
      </c>
      <c r="C63" s="71">
        <v>6</v>
      </c>
      <c r="D63" s="337" t="s">
        <v>380</v>
      </c>
      <c r="E63" s="71"/>
      <c r="F63" s="78" t="s">
        <v>23</v>
      </c>
      <c r="G63" s="246"/>
      <c r="H63" s="254"/>
      <c r="I63" s="58"/>
      <c r="J63" s="18"/>
    </row>
    <row r="64" spans="1:10" s="2" customFormat="1" outlineLevel="2">
      <c r="A64" s="71">
        <v>1</v>
      </c>
      <c r="B64" s="337" t="s">
        <v>381</v>
      </c>
      <c r="C64" s="71">
        <v>6</v>
      </c>
      <c r="D64" s="337" t="s">
        <v>381</v>
      </c>
      <c r="E64" s="71"/>
      <c r="F64" s="78" t="s">
        <v>85</v>
      </c>
      <c r="G64" s="246"/>
      <c r="H64" s="254"/>
      <c r="I64" s="58"/>
      <c r="J64" s="18"/>
    </row>
    <row r="65" spans="1:10" s="2" customFormat="1" outlineLevel="2">
      <c r="A65" s="71">
        <v>1</v>
      </c>
      <c r="B65" s="337" t="s">
        <v>381</v>
      </c>
      <c r="C65" s="71">
        <v>6</v>
      </c>
      <c r="D65" s="337" t="s">
        <v>384</v>
      </c>
      <c r="E65" s="71"/>
      <c r="F65" s="78" t="s">
        <v>505</v>
      </c>
      <c r="G65" s="246"/>
      <c r="H65" s="254"/>
      <c r="I65" s="58"/>
      <c r="J65" s="18"/>
    </row>
    <row r="66" spans="1:10" s="2" customFormat="1" outlineLevel="2">
      <c r="A66" s="71">
        <v>1</v>
      </c>
      <c r="B66" s="337" t="s">
        <v>381</v>
      </c>
      <c r="C66" s="71">
        <v>6</v>
      </c>
      <c r="D66" s="337" t="s">
        <v>385</v>
      </c>
      <c r="E66" s="71"/>
      <c r="F66" s="78" t="s">
        <v>497</v>
      </c>
      <c r="G66" s="247">
        <f>G67+G68</f>
        <v>0</v>
      </c>
      <c r="H66" s="251">
        <f>H67+H68</f>
        <v>0</v>
      </c>
      <c r="I66" s="58"/>
      <c r="J66" s="18"/>
    </row>
    <row r="67" spans="1:10" s="2" customFormat="1" outlineLevel="3">
      <c r="A67" s="72">
        <v>1</v>
      </c>
      <c r="B67" s="338" t="s">
        <v>381</v>
      </c>
      <c r="C67" s="72">
        <v>6</v>
      </c>
      <c r="D67" s="338" t="s">
        <v>385</v>
      </c>
      <c r="E67" s="338" t="s">
        <v>380</v>
      </c>
      <c r="F67" s="79" t="s">
        <v>506</v>
      </c>
      <c r="G67" s="249"/>
      <c r="H67" s="260"/>
      <c r="I67" s="65"/>
      <c r="J67" s="18"/>
    </row>
    <row r="68" spans="1:10" s="2" customFormat="1" outlineLevel="3">
      <c r="A68" s="72">
        <v>1</v>
      </c>
      <c r="B68" s="338" t="s">
        <v>381</v>
      </c>
      <c r="C68" s="72">
        <v>6</v>
      </c>
      <c r="D68" s="338" t="s">
        <v>385</v>
      </c>
      <c r="E68" s="338" t="s">
        <v>381</v>
      </c>
      <c r="F68" s="79" t="s">
        <v>507</v>
      </c>
      <c r="G68" s="250"/>
      <c r="H68" s="250"/>
      <c r="I68" s="66"/>
      <c r="J68" s="18"/>
    </row>
    <row r="69" spans="1:10" s="2" customFormat="1" outlineLevel="2">
      <c r="A69" s="71">
        <v>1</v>
      </c>
      <c r="B69" s="506" t="s">
        <v>381</v>
      </c>
      <c r="C69" s="71">
        <v>6</v>
      </c>
      <c r="D69" s="506" t="s">
        <v>386</v>
      </c>
      <c r="E69" s="71"/>
      <c r="F69" s="78" t="s">
        <v>1085</v>
      </c>
      <c r="G69" s="246"/>
      <c r="H69" s="254"/>
      <c r="I69" s="58"/>
      <c r="J69" s="18"/>
    </row>
    <row r="70" spans="1:10" s="2" customFormat="1" outlineLevel="2">
      <c r="A70" s="71">
        <v>1</v>
      </c>
      <c r="B70" s="337" t="s">
        <v>381</v>
      </c>
      <c r="C70" s="71">
        <v>6</v>
      </c>
      <c r="D70" s="337" t="s">
        <v>388</v>
      </c>
      <c r="E70" s="71"/>
      <c r="F70" s="78" t="s">
        <v>498</v>
      </c>
      <c r="G70" s="246"/>
      <c r="H70" s="254"/>
      <c r="I70" s="58"/>
      <c r="J70" s="18"/>
    </row>
    <row r="71" spans="1:10" s="2" customFormat="1" outlineLevel="2">
      <c r="A71" s="71">
        <v>1</v>
      </c>
      <c r="B71" s="337" t="s">
        <v>381</v>
      </c>
      <c r="C71" s="71">
        <v>6</v>
      </c>
      <c r="D71" s="337" t="s">
        <v>393</v>
      </c>
      <c r="E71" s="71"/>
      <c r="F71" s="78" t="s">
        <v>1086</v>
      </c>
      <c r="G71" s="251">
        <f>G72+G73+G74+G75+G76</f>
        <v>0</v>
      </c>
      <c r="H71" s="251">
        <f>H72+H73+H74+H75+H76</f>
        <v>0</v>
      </c>
      <c r="I71" s="58"/>
      <c r="J71" s="18"/>
    </row>
    <row r="72" spans="1:10" s="2" customFormat="1" outlineLevel="2">
      <c r="A72" s="72">
        <v>1</v>
      </c>
      <c r="B72" s="338" t="s">
        <v>381</v>
      </c>
      <c r="C72" s="72">
        <v>6</v>
      </c>
      <c r="D72" s="338" t="s">
        <v>393</v>
      </c>
      <c r="E72" s="338" t="s">
        <v>380</v>
      </c>
      <c r="F72" s="79" t="s">
        <v>1087</v>
      </c>
      <c r="G72" s="338"/>
      <c r="H72" s="260"/>
      <c r="I72" s="65"/>
      <c r="J72" s="18"/>
    </row>
    <row r="73" spans="1:10" s="2" customFormat="1" outlineLevel="2">
      <c r="A73" s="72">
        <v>1</v>
      </c>
      <c r="B73" s="338" t="s">
        <v>381</v>
      </c>
      <c r="C73" s="72">
        <v>6</v>
      </c>
      <c r="D73" s="338" t="s">
        <v>393</v>
      </c>
      <c r="E73" s="338" t="s">
        <v>381</v>
      </c>
      <c r="F73" s="79" t="s">
        <v>1088</v>
      </c>
      <c r="G73" s="338"/>
      <c r="H73" s="260"/>
      <c r="I73" s="65"/>
      <c r="J73" s="18"/>
    </row>
    <row r="74" spans="1:10" s="2" customFormat="1" outlineLevel="2">
      <c r="A74" s="72">
        <v>1</v>
      </c>
      <c r="B74" s="338" t="s">
        <v>381</v>
      </c>
      <c r="C74" s="72">
        <v>6</v>
      </c>
      <c r="D74" s="338" t="s">
        <v>393</v>
      </c>
      <c r="E74" s="338" t="s">
        <v>382</v>
      </c>
      <c r="F74" s="79" t="s">
        <v>1089</v>
      </c>
      <c r="G74" s="338"/>
      <c r="H74" s="260"/>
      <c r="I74" s="65"/>
      <c r="J74" s="18"/>
    </row>
    <row r="75" spans="1:10" s="2" customFormat="1" outlineLevel="2">
      <c r="A75" s="72">
        <v>1</v>
      </c>
      <c r="B75" s="338" t="s">
        <v>381</v>
      </c>
      <c r="C75" s="72">
        <v>6</v>
      </c>
      <c r="D75" s="338" t="s">
        <v>393</v>
      </c>
      <c r="E75" s="338" t="s">
        <v>384</v>
      </c>
      <c r="F75" s="79" t="s">
        <v>1090</v>
      </c>
      <c r="G75" s="72"/>
      <c r="H75" s="260"/>
      <c r="I75" s="65"/>
      <c r="J75" s="18"/>
    </row>
    <row r="76" spans="1:10" s="2" customFormat="1" ht="22.5" outlineLevel="2">
      <c r="A76" s="89">
        <v>1</v>
      </c>
      <c r="B76" s="421" t="s">
        <v>381</v>
      </c>
      <c r="C76" s="89">
        <v>6</v>
      </c>
      <c r="D76" s="421" t="s">
        <v>393</v>
      </c>
      <c r="E76" s="421" t="s">
        <v>385</v>
      </c>
      <c r="F76" s="563" t="s">
        <v>1105</v>
      </c>
      <c r="G76" s="89"/>
      <c r="H76" s="560"/>
      <c r="I76" s="561"/>
      <c r="J76" s="18"/>
    </row>
    <row r="77" spans="1:10" s="2" customFormat="1" outlineLevel="2">
      <c r="A77" s="419">
        <v>1</v>
      </c>
      <c r="B77" s="371" t="s">
        <v>381</v>
      </c>
      <c r="C77" s="419">
        <v>6</v>
      </c>
      <c r="D77" s="371" t="s">
        <v>396</v>
      </c>
      <c r="E77" s="419"/>
      <c r="F77" s="562" t="s">
        <v>1091</v>
      </c>
      <c r="G77" s="420"/>
      <c r="H77" s="254"/>
      <c r="I77" s="58"/>
      <c r="J77" s="18"/>
    </row>
    <row r="78" spans="1:10" s="2" customFormat="1" ht="12" outlineLevel="2" thickBot="1">
      <c r="A78" s="71">
        <v>1</v>
      </c>
      <c r="B78" s="337" t="s">
        <v>381</v>
      </c>
      <c r="C78" s="71">
        <v>6</v>
      </c>
      <c r="D78" s="71"/>
      <c r="E78" s="71"/>
      <c r="F78" s="11"/>
      <c r="G78" s="246"/>
      <c r="H78" s="254"/>
      <c r="I78" s="58"/>
      <c r="J78" s="18"/>
    </row>
    <row r="79" spans="1:10" s="2" customFormat="1" ht="12.75" thickTop="1" thickBot="1">
      <c r="A79" s="68">
        <v>2</v>
      </c>
      <c r="B79" s="339"/>
      <c r="C79" s="68"/>
      <c r="D79" s="68"/>
      <c r="E79" s="68"/>
      <c r="F79" s="75" t="s">
        <v>7</v>
      </c>
      <c r="G79" s="245">
        <f>+G80+G83+G86+G90+G98+G101+G85+G105+G106+G107+G109</f>
        <v>0</v>
      </c>
      <c r="H79" s="245">
        <f>+H80+H83+H86+H90+H98+H101+H85+H105+H106+H107+H109</f>
        <v>0</v>
      </c>
      <c r="I79" s="59"/>
      <c r="J79" s="18"/>
    </row>
    <row r="80" spans="1:10" s="2" customFormat="1" ht="12" outlineLevel="1" thickBot="1">
      <c r="A80" s="69">
        <v>2</v>
      </c>
      <c r="B80" s="335" t="s">
        <v>380</v>
      </c>
      <c r="C80" s="69"/>
      <c r="D80" s="69"/>
      <c r="E80" s="69"/>
      <c r="F80" s="76" t="s">
        <v>102</v>
      </c>
      <c r="G80" s="257">
        <f>SUM(G81:G82)</f>
        <v>0</v>
      </c>
      <c r="H80" s="258">
        <f>SUM(H81:H82)</f>
        <v>0</v>
      </c>
      <c r="I80" s="42"/>
      <c r="J80" s="18"/>
    </row>
    <row r="81" spans="1:10" s="2" customFormat="1" outlineLevel="2">
      <c r="A81" s="70">
        <v>2</v>
      </c>
      <c r="B81" s="336" t="s">
        <v>380</v>
      </c>
      <c r="C81" s="70">
        <v>1</v>
      </c>
      <c r="D81" s="70"/>
      <c r="E81" s="70"/>
      <c r="F81" s="77" t="s">
        <v>8</v>
      </c>
      <c r="G81" s="255"/>
      <c r="H81" s="256"/>
      <c r="I81" s="56"/>
      <c r="J81" s="18"/>
    </row>
    <row r="82" spans="1:10" s="2" customFormat="1" ht="12" outlineLevel="2" thickBot="1">
      <c r="A82" s="70">
        <v>2</v>
      </c>
      <c r="B82" s="336" t="s">
        <v>380</v>
      </c>
      <c r="C82" s="70">
        <v>2</v>
      </c>
      <c r="D82" s="70"/>
      <c r="E82" s="70"/>
      <c r="F82" s="77" t="s">
        <v>103</v>
      </c>
      <c r="G82" s="255"/>
      <c r="H82" s="256"/>
      <c r="I82" s="56"/>
      <c r="J82" s="18"/>
    </row>
    <row r="83" spans="1:10" s="2" customFormat="1" ht="12" outlineLevel="1" thickBot="1">
      <c r="A83" s="69">
        <v>2</v>
      </c>
      <c r="B83" s="335" t="s">
        <v>381</v>
      </c>
      <c r="C83" s="69"/>
      <c r="D83" s="69"/>
      <c r="E83" s="69"/>
      <c r="F83" s="76" t="s">
        <v>9</v>
      </c>
      <c r="G83" s="257">
        <f>G84</f>
        <v>0</v>
      </c>
      <c r="H83" s="258">
        <f>H84</f>
        <v>0</v>
      </c>
      <c r="I83" s="42"/>
      <c r="J83" s="18"/>
    </row>
    <row r="84" spans="1:10" s="2" customFormat="1" ht="12" outlineLevel="2" thickBot="1">
      <c r="A84" s="70">
        <v>2</v>
      </c>
      <c r="B84" s="336" t="s">
        <v>381</v>
      </c>
      <c r="C84" s="70">
        <v>1</v>
      </c>
      <c r="D84" s="70"/>
      <c r="E84" s="70"/>
      <c r="F84" s="77" t="s">
        <v>508</v>
      </c>
      <c r="G84" s="255"/>
      <c r="H84" s="256"/>
      <c r="I84" s="56"/>
      <c r="J84" s="18"/>
    </row>
    <row r="85" spans="1:10" s="2" customFormat="1" ht="12" outlineLevel="1" thickBot="1">
      <c r="A85" s="69">
        <v>2</v>
      </c>
      <c r="B85" s="335" t="s">
        <v>382</v>
      </c>
      <c r="C85" s="69"/>
      <c r="D85" s="69"/>
      <c r="E85" s="69"/>
      <c r="F85" s="76" t="s">
        <v>25</v>
      </c>
      <c r="G85" s="266"/>
      <c r="H85" s="267"/>
      <c r="I85" s="42"/>
      <c r="J85" s="18"/>
    </row>
    <row r="86" spans="1:10" s="2" customFormat="1" ht="12" outlineLevel="1" thickBot="1">
      <c r="A86" s="69">
        <v>2</v>
      </c>
      <c r="B86" s="335" t="s">
        <v>385</v>
      </c>
      <c r="C86" s="69"/>
      <c r="D86" s="69"/>
      <c r="E86" s="69"/>
      <c r="F86" s="76" t="s">
        <v>10</v>
      </c>
      <c r="G86" s="257">
        <f>SUM(G87+G88+G89)</f>
        <v>0</v>
      </c>
      <c r="H86" s="257">
        <f>SUM(H87+H88+H89)</f>
        <v>0</v>
      </c>
      <c r="I86" s="42"/>
      <c r="J86" s="18"/>
    </row>
    <row r="87" spans="1:10" s="2" customFormat="1" outlineLevel="2">
      <c r="A87" s="70">
        <v>2</v>
      </c>
      <c r="B87" s="336" t="s">
        <v>385</v>
      </c>
      <c r="C87" s="70">
        <v>1</v>
      </c>
      <c r="D87" s="70"/>
      <c r="E87" s="70"/>
      <c r="F87" s="77" t="s">
        <v>563</v>
      </c>
      <c r="G87" s="255"/>
      <c r="H87" s="256"/>
      <c r="I87" s="56"/>
      <c r="J87" s="18"/>
    </row>
    <row r="88" spans="1:10" s="2" customFormat="1" outlineLevel="2">
      <c r="A88" s="70">
        <v>2</v>
      </c>
      <c r="B88" s="336" t="s">
        <v>385</v>
      </c>
      <c r="C88" s="70">
        <v>2</v>
      </c>
      <c r="D88" s="70"/>
      <c r="E88" s="70"/>
      <c r="F88" s="77" t="s">
        <v>564</v>
      </c>
      <c r="G88" s="255"/>
      <c r="H88" s="256"/>
      <c r="I88" s="56"/>
      <c r="J88" s="18"/>
    </row>
    <row r="89" spans="1:10" s="2" customFormat="1" ht="12" outlineLevel="2" thickBot="1">
      <c r="A89" s="70">
        <v>2</v>
      </c>
      <c r="B89" s="336" t="s">
        <v>385</v>
      </c>
      <c r="C89" s="70">
        <v>3</v>
      </c>
      <c r="D89" s="70"/>
      <c r="E89" s="70"/>
      <c r="F89" s="77" t="s">
        <v>1085</v>
      </c>
      <c r="G89" s="255"/>
      <c r="H89" s="256"/>
      <c r="I89" s="56"/>
      <c r="J89" s="18"/>
    </row>
    <row r="90" spans="1:10" s="2" customFormat="1" ht="12" outlineLevel="1" thickBot="1">
      <c r="A90" s="69">
        <v>2</v>
      </c>
      <c r="B90" s="335" t="s">
        <v>386</v>
      </c>
      <c r="C90" s="69"/>
      <c r="D90" s="69"/>
      <c r="E90" s="69"/>
      <c r="F90" s="76" t="s">
        <v>11</v>
      </c>
      <c r="G90" s="257">
        <f>+SUM(G91:G97)</f>
        <v>0</v>
      </c>
      <c r="H90" s="258">
        <f>+SUM(H91:H97)</f>
        <v>0</v>
      </c>
      <c r="I90" s="42"/>
      <c r="J90" s="18"/>
    </row>
    <row r="91" spans="1:10" s="2" customFormat="1" outlineLevel="2">
      <c r="A91" s="70">
        <v>2</v>
      </c>
      <c r="B91" s="336" t="s">
        <v>386</v>
      </c>
      <c r="C91" s="70">
        <v>1</v>
      </c>
      <c r="D91" s="70"/>
      <c r="E91" s="70"/>
      <c r="F91" s="77" t="s">
        <v>12</v>
      </c>
      <c r="G91" s="255"/>
      <c r="H91" s="256"/>
      <c r="I91" s="56"/>
      <c r="J91" s="18"/>
    </row>
    <row r="92" spans="1:10" s="2" customFormat="1" outlineLevel="2">
      <c r="A92" s="70">
        <v>2</v>
      </c>
      <c r="B92" s="336" t="s">
        <v>386</v>
      </c>
      <c r="C92" s="70">
        <v>2</v>
      </c>
      <c r="D92" s="70"/>
      <c r="E92" s="70"/>
      <c r="F92" s="77" t="s">
        <v>13</v>
      </c>
      <c r="G92" s="255"/>
      <c r="H92" s="256"/>
      <c r="I92" s="56"/>
      <c r="J92" s="18"/>
    </row>
    <row r="93" spans="1:10" s="2" customFormat="1" outlineLevel="2">
      <c r="A93" s="70">
        <v>2</v>
      </c>
      <c r="B93" s="336" t="s">
        <v>386</v>
      </c>
      <c r="C93" s="70">
        <v>3</v>
      </c>
      <c r="D93" s="70"/>
      <c r="E93" s="70"/>
      <c r="F93" s="77" t="s">
        <v>14</v>
      </c>
      <c r="G93" s="255"/>
      <c r="H93" s="256"/>
      <c r="I93" s="56"/>
      <c r="J93" s="18"/>
    </row>
    <row r="94" spans="1:10" s="2" customFormat="1" outlineLevel="2">
      <c r="A94" s="70">
        <v>2</v>
      </c>
      <c r="B94" s="336" t="s">
        <v>386</v>
      </c>
      <c r="C94" s="70">
        <v>4</v>
      </c>
      <c r="D94" s="70"/>
      <c r="E94" s="70"/>
      <c r="F94" s="77" t="s">
        <v>15</v>
      </c>
      <c r="G94" s="255"/>
      <c r="H94" s="256"/>
      <c r="I94" s="56"/>
      <c r="J94" s="18"/>
    </row>
    <row r="95" spans="1:10" s="2" customFormat="1" outlineLevel="2">
      <c r="A95" s="70">
        <v>2</v>
      </c>
      <c r="B95" s="336" t="s">
        <v>386</v>
      </c>
      <c r="C95" s="70">
        <v>5</v>
      </c>
      <c r="D95" s="70"/>
      <c r="E95" s="70"/>
      <c r="F95" s="77" t="s">
        <v>16</v>
      </c>
      <c r="G95" s="255"/>
      <c r="H95" s="256"/>
      <c r="I95" s="56"/>
      <c r="J95" s="18"/>
    </row>
    <row r="96" spans="1:10" s="2" customFormat="1" outlineLevel="2">
      <c r="A96" s="70">
        <v>2</v>
      </c>
      <c r="B96" s="336" t="s">
        <v>386</v>
      </c>
      <c r="C96" s="70">
        <v>6</v>
      </c>
      <c r="D96" s="70"/>
      <c r="E96" s="70"/>
      <c r="F96" s="77" t="s">
        <v>17</v>
      </c>
      <c r="G96" s="255"/>
      <c r="H96" s="256"/>
      <c r="I96" s="56"/>
      <c r="J96" s="18"/>
    </row>
    <row r="97" spans="1:10" s="2" customFormat="1" ht="12" outlineLevel="2" thickBot="1">
      <c r="A97" s="70">
        <v>2</v>
      </c>
      <c r="B97" s="336" t="s">
        <v>386</v>
      </c>
      <c r="C97" s="70">
        <v>7</v>
      </c>
      <c r="D97" s="70"/>
      <c r="E97" s="70"/>
      <c r="F97" s="77" t="s">
        <v>18</v>
      </c>
      <c r="G97" s="255"/>
      <c r="H97" s="256"/>
      <c r="I97" s="56"/>
      <c r="J97" s="18"/>
    </row>
    <row r="98" spans="1:10" s="2" customFormat="1" ht="12" outlineLevel="1" thickBot="1">
      <c r="A98" s="69">
        <v>2</v>
      </c>
      <c r="B98" s="335" t="s">
        <v>388</v>
      </c>
      <c r="C98" s="69"/>
      <c r="D98" s="69"/>
      <c r="E98" s="69"/>
      <c r="F98" s="76" t="s">
        <v>19</v>
      </c>
      <c r="G98" s="257">
        <f>+SUM(G99:G100)</f>
        <v>0</v>
      </c>
      <c r="H98" s="258">
        <f>+SUM(H99:H100)</f>
        <v>0</v>
      </c>
      <c r="I98" s="42"/>
      <c r="J98" s="18"/>
    </row>
    <row r="99" spans="1:10" s="2" customFormat="1" outlineLevel="2">
      <c r="A99" s="70">
        <v>2</v>
      </c>
      <c r="B99" s="336" t="s">
        <v>388</v>
      </c>
      <c r="C99" s="70">
        <v>2</v>
      </c>
      <c r="D99" s="70"/>
      <c r="E99" s="70"/>
      <c r="F99" s="77" t="s">
        <v>20</v>
      </c>
      <c r="G99" s="255"/>
      <c r="H99" s="256"/>
      <c r="I99" s="56"/>
      <c r="J99" s="18"/>
    </row>
    <row r="100" spans="1:10" s="2" customFormat="1" ht="12" outlineLevel="2" thickBot="1">
      <c r="A100" s="70">
        <v>2</v>
      </c>
      <c r="B100" s="336" t="s">
        <v>388</v>
      </c>
      <c r="C100" s="70">
        <v>3</v>
      </c>
      <c r="D100" s="70"/>
      <c r="E100" s="70"/>
      <c r="F100" s="77" t="s">
        <v>87</v>
      </c>
      <c r="G100" s="255"/>
      <c r="H100" s="256"/>
      <c r="I100" s="56"/>
      <c r="J100" s="18"/>
    </row>
    <row r="101" spans="1:10" s="2" customFormat="1" ht="12" outlineLevel="1" thickBot="1">
      <c r="A101" s="69">
        <v>2</v>
      </c>
      <c r="B101" s="335" t="s">
        <v>392</v>
      </c>
      <c r="C101" s="69"/>
      <c r="D101" s="69"/>
      <c r="E101" s="69"/>
      <c r="F101" s="76" t="s">
        <v>21</v>
      </c>
      <c r="G101" s="257">
        <f>+SUM(G102:G104)</f>
        <v>0</v>
      </c>
      <c r="H101" s="258">
        <f>+SUM(H102:H104)</f>
        <v>0</v>
      </c>
      <c r="I101" s="42"/>
      <c r="J101" s="18"/>
    </row>
    <row r="102" spans="1:10" s="2" customFormat="1" outlineLevel="2">
      <c r="A102" s="70">
        <v>2</v>
      </c>
      <c r="B102" s="336" t="s">
        <v>392</v>
      </c>
      <c r="C102" s="70">
        <v>1</v>
      </c>
      <c r="D102" s="70"/>
      <c r="E102" s="70"/>
      <c r="F102" s="77" t="s">
        <v>22</v>
      </c>
      <c r="G102" s="255"/>
      <c r="H102" s="256"/>
      <c r="I102" s="56"/>
      <c r="J102" s="18"/>
    </row>
    <row r="103" spans="1:10" s="2" customFormat="1" outlineLevel="2">
      <c r="A103" s="70">
        <v>2</v>
      </c>
      <c r="B103" s="336" t="s">
        <v>392</v>
      </c>
      <c r="C103" s="70">
        <v>2</v>
      </c>
      <c r="D103" s="70"/>
      <c r="E103" s="70"/>
      <c r="F103" s="77" t="s">
        <v>23</v>
      </c>
      <c r="G103" s="255"/>
      <c r="H103" s="256"/>
      <c r="I103" s="56"/>
      <c r="J103" s="18"/>
    </row>
    <row r="104" spans="1:10" s="2" customFormat="1" ht="12" outlineLevel="2" thickBot="1">
      <c r="A104" s="70">
        <v>2</v>
      </c>
      <c r="B104" s="336" t="s">
        <v>392</v>
      </c>
      <c r="C104" s="70">
        <v>3</v>
      </c>
      <c r="D104" s="70"/>
      <c r="E104" s="70"/>
      <c r="F104" s="77" t="s">
        <v>24</v>
      </c>
      <c r="G104" s="255"/>
      <c r="H104" s="256"/>
      <c r="I104" s="56"/>
      <c r="J104" s="18"/>
    </row>
    <row r="105" spans="1:10" s="2" customFormat="1" ht="12" outlineLevel="1" thickBot="1">
      <c r="A105" s="69">
        <v>2</v>
      </c>
      <c r="B105" s="335" t="s">
        <v>393</v>
      </c>
      <c r="C105" s="69"/>
      <c r="D105" s="69"/>
      <c r="E105" s="69"/>
      <c r="F105" s="76" t="s">
        <v>104</v>
      </c>
      <c r="G105" s="266"/>
      <c r="H105" s="267"/>
      <c r="I105" s="42"/>
      <c r="J105" s="18"/>
    </row>
    <row r="106" spans="1:10" s="2" customFormat="1" ht="12" outlineLevel="1" thickBot="1">
      <c r="A106" s="69">
        <v>2</v>
      </c>
      <c r="B106" s="335" t="s">
        <v>394</v>
      </c>
      <c r="C106" s="69"/>
      <c r="D106" s="69"/>
      <c r="E106" s="69"/>
      <c r="F106" s="76" t="s">
        <v>26</v>
      </c>
      <c r="G106" s="266"/>
      <c r="H106" s="267"/>
      <c r="I106" s="42"/>
      <c r="J106" s="18"/>
    </row>
    <row r="107" spans="1:10" s="2" customFormat="1" ht="12" outlineLevel="1" thickBot="1">
      <c r="A107" s="69">
        <v>2</v>
      </c>
      <c r="B107" s="335" t="s">
        <v>465</v>
      </c>
      <c r="C107" s="69"/>
      <c r="D107" s="69"/>
      <c r="E107" s="69"/>
      <c r="F107" s="76" t="s">
        <v>503</v>
      </c>
      <c r="G107" s="257">
        <f>G108</f>
        <v>0</v>
      </c>
      <c r="H107" s="258">
        <f>H108</f>
        <v>0</v>
      </c>
      <c r="I107" s="42"/>
      <c r="J107" s="18"/>
    </row>
    <row r="108" spans="1:10" s="2" customFormat="1" ht="12" outlineLevel="2" thickBot="1">
      <c r="A108" s="70">
        <v>2</v>
      </c>
      <c r="B108" s="336" t="s">
        <v>465</v>
      </c>
      <c r="C108" s="70" t="s">
        <v>28</v>
      </c>
      <c r="D108" s="70"/>
      <c r="E108" s="70"/>
      <c r="F108" s="77" t="s">
        <v>509</v>
      </c>
      <c r="G108" s="255"/>
      <c r="H108" s="256"/>
      <c r="I108" s="56"/>
      <c r="J108" s="18"/>
    </row>
    <row r="109" spans="1:10" s="2" customFormat="1" ht="12" outlineLevel="1" thickBot="1">
      <c r="A109" s="69">
        <v>2</v>
      </c>
      <c r="B109" s="335" t="s">
        <v>466</v>
      </c>
      <c r="C109" s="69"/>
      <c r="D109" s="69"/>
      <c r="E109" s="69"/>
      <c r="F109" s="80" t="s">
        <v>27</v>
      </c>
      <c r="G109" s="268"/>
      <c r="H109" s="269"/>
      <c r="I109" s="62"/>
      <c r="J109" s="18"/>
    </row>
    <row r="110" spans="1:10" s="2" customFormat="1" ht="21.75" customHeight="1" thickBot="1">
      <c r="A110" s="793" t="s">
        <v>567</v>
      </c>
      <c r="B110" s="793"/>
      <c r="C110" s="793"/>
      <c r="D110" s="793"/>
      <c r="E110" s="793"/>
      <c r="F110" s="794"/>
      <c r="G110" s="270">
        <f>G79+G26</f>
        <v>44462940000</v>
      </c>
      <c r="H110" s="271">
        <f>H79+H26</f>
        <v>46937265000</v>
      </c>
      <c r="I110" s="64"/>
      <c r="J110" s="18"/>
    </row>
    <row r="111" spans="1:10" s="2" customFormat="1">
      <c r="A111" s="18"/>
      <c r="B111" s="18"/>
      <c r="C111" s="18"/>
      <c r="D111" s="18"/>
      <c r="E111" s="18"/>
      <c r="F111" s="18"/>
      <c r="G111" s="18"/>
      <c r="H111" s="18"/>
      <c r="I111" s="18"/>
      <c r="J111" s="18"/>
    </row>
    <row r="112" spans="1:10" s="2" customFormat="1">
      <c r="A112" s="18"/>
      <c r="B112" s="18"/>
      <c r="C112" s="18"/>
      <c r="D112" s="18"/>
      <c r="E112" s="18"/>
      <c r="F112" s="18"/>
      <c r="G112" s="18"/>
      <c r="H112" s="18"/>
      <c r="I112" s="18"/>
      <c r="J112" s="18"/>
    </row>
    <row r="113" spans="1:10" s="2" customFormat="1">
      <c r="A113" s="18"/>
      <c r="B113" s="18"/>
      <c r="C113" s="18"/>
      <c r="D113" s="18"/>
      <c r="E113" s="18"/>
      <c r="G113" s="18"/>
      <c r="H113" s="18"/>
      <c r="I113" s="18"/>
      <c r="J113" s="18"/>
    </row>
    <row r="114" spans="1:10" s="2" customFormat="1" ht="12" thickBot="1">
      <c r="A114" s="18"/>
      <c r="B114" s="18"/>
      <c r="C114" s="18"/>
      <c r="D114" s="18"/>
      <c r="E114" s="18"/>
      <c r="F114" s="18" t="s">
        <v>37</v>
      </c>
      <c r="G114" s="1"/>
      <c r="H114" s="1"/>
      <c r="I114" s="18"/>
      <c r="J114" s="18"/>
    </row>
    <row r="115" spans="1:10" s="2" customFormat="1" ht="24" thickTop="1" thickBot="1">
      <c r="A115" s="18"/>
      <c r="B115" s="18"/>
      <c r="C115" s="18"/>
      <c r="D115" s="18"/>
      <c r="E115" s="18"/>
      <c r="F115" s="466" t="s">
        <v>30</v>
      </c>
      <c r="G115" s="466" t="s">
        <v>31</v>
      </c>
      <c r="H115" s="466" t="s">
        <v>32</v>
      </c>
      <c r="I115" s="18"/>
      <c r="J115" s="18"/>
    </row>
    <row r="116" spans="1:10" s="2" customFormat="1">
      <c r="A116" s="18"/>
      <c r="B116" s="18"/>
      <c r="C116" s="18"/>
      <c r="D116" s="18"/>
      <c r="E116" s="18"/>
      <c r="F116" s="467" t="s">
        <v>571</v>
      </c>
      <c r="G116" s="90">
        <f>G117+G118</f>
        <v>44462940000</v>
      </c>
      <c r="H116" s="90">
        <f>H117+H118</f>
        <v>46937265000</v>
      </c>
      <c r="I116" s="18"/>
      <c r="J116" s="18"/>
    </row>
    <row r="117" spans="1:10" s="2" customFormat="1">
      <c r="A117" s="18"/>
      <c r="B117" s="18"/>
      <c r="C117" s="18"/>
      <c r="D117" s="18"/>
      <c r="E117" s="18"/>
      <c r="F117" s="468" t="s">
        <v>38</v>
      </c>
      <c r="G117" s="91">
        <f>G26</f>
        <v>44462940000</v>
      </c>
      <c r="H117" s="91">
        <f>H26</f>
        <v>46937265000</v>
      </c>
      <c r="I117" s="18"/>
      <c r="J117" s="18"/>
    </row>
    <row r="118" spans="1:10" s="2" customFormat="1">
      <c r="A118" s="18"/>
      <c r="B118" s="18"/>
      <c r="C118" s="18"/>
      <c r="D118" s="18"/>
      <c r="E118" s="18"/>
      <c r="F118" s="469" t="s">
        <v>39</v>
      </c>
      <c r="G118" s="92">
        <f>G79</f>
        <v>0</v>
      </c>
      <c r="H118" s="92">
        <f>H79</f>
        <v>0</v>
      </c>
      <c r="I118" s="18"/>
      <c r="J118" s="18"/>
    </row>
    <row r="119" spans="1:10" hidden="1">
      <c r="A119" s="459"/>
      <c r="B119" s="459"/>
      <c r="C119" s="459"/>
      <c r="D119" s="459"/>
      <c r="E119" s="459"/>
      <c r="F119" s="459"/>
      <c r="G119" s="459"/>
      <c r="H119" s="459"/>
      <c r="I119" s="459"/>
    </row>
    <row r="120" spans="1:10" hidden="1">
      <c r="A120" s="459"/>
      <c r="B120" s="459"/>
      <c r="C120" s="459"/>
      <c r="D120" s="459"/>
      <c r="E120" s="459"/>
      <c r="F120" s="459"/>
      <c r="G120" s="459"/>
      <c r="H120" s="459"/>
      <c r="I120" s="459"/>
    </row>
    <row r="121" spans="1:10" hidden="1">
      <c r="A121" s="459"/>
      <c r="B121" s="459"/>
      <c r="C121" s="459"/>
      <c r="D121" s="459"/>
      <c r="E121" s="459"/>
      <c r="F121" s="459"/>
      <c r="G121" s="459"/>
      <c r="H121" s="459"/>
      <c r="I121" s="459"/>
    </row>
    <row r="122" spans="1:10" hidden="1">
      <c r="A122" s="459"/>
      <c r="B122" s="459"/>
      <c r="C122" s="459"/>
      <c r="D122" s="459"/>
      <c r="E122" s="459"/>
      <c r="F122" s="459"/>
      <c r="G122" s="459"/>
      <c r="H122" s="459"/>
      <c r="I122" s="459"/>
    </row>
    <row r="123" spans="1:10" hidden="1">
      <c r="A123" s="459"/>
      <c r="B123" s="459"/>
      <c r="C123" s="459"/>
      <c r="D123" s="459"/>
      <c r="E123" s="459"/>
      <c r="F123" s="459"/>
      <c r="G123" s="459"/>
      <c r="H123" s="459"/>
      <c r="I123" s="459"/>
    </row>
    <row r="124" spans="1:10" hidden="1">
      <c r="A124" s="459"/>
      <c r="B124" s="459"/>
      <c r="C124" s="459"/>
      <c r="D124" s="459"/>
      <c r="E124" s="459"/>
      <c r="F124" s="459"/>
      <c r="G124" s="459"/>
      <c r="H124" s="459"/>
      <c r="I124" s="459"/>
    </row>
    <row r="125" spans="1:10" hidden="1">
      <c r="A125" s="459"/>
      <c r="B125" s="459"/>
      <c r="C125" s="459"/>
      <c r="D125" s="459"/>
      <c r="E125" s="459"/>
      <c r="F125" s="459"/>
      <c r="G125" s="459"/>
      <c r="H125" s="459"/>
      <c r="I125" s="459"/>
    </row>
    <row r="126" spans="1:10" hidden="1">
      <c r="A126" s="459"/>
      <c r="B126" s="459"/>
      <c r="C126" s="459"/>
      <c r="D126" s="459"/>
      <c r="E126" s="459"/>
      <c r="F126" s="459"/>
      <c r="G126" s="459"/>
      <c r="H126" s="459"/>
      <c r="I126" s="459"/>
    </row>
    <row r="127" spans="1:10" hidden="1">
      <c r="A127" s="459"/>
      <c r="B127" s="459"/>
      <c r="C127" s="459"/>
      <c r="D127" s="459"/>
      <c r="E127" s="459"/>
      <c r="F127" s="459"/>
      <c r="G127" s="459"/>
      <c r="H127" s="459"/>
      <c r="I127" s="459"/>
    </row>
    <row r="128" spans="1:10" hidden="1">
      <c r="A128" s="459"/>
      <c r="B128" s="459"/>
      <c r="C128" s="459"/>
      <c r="D128" s="459"/>
      <c r="E128" s="459"/>
      <c r="F128" s="459"/>
      <c r="G128" s="459"/>
      <c r="H128" s="459"/>
      <c r="I128" s="459"/>
    </row>
  </sheetData>
  <sheetProtection algorithmName="SHA-512" hashValue="Y08mKUAqFD5V3SSPC73GMhxwIKimDcHExLu6IdGGE7D1QaPVUlchvw9wtx1rpK+ZcbMSJrPdTuBtFCedCBcfwg==" saltValue="ooXD8SRUjDm6AL//X7DG2A==" spinCount="100000" sheet="1" objects="1" scenarios="1" selectLockedCells="1"/>
  <dataConsolidate/>
  <mergeCells count="15">
    <mergeCell ref="A110:F110"/>
    <mergeCell ref="I24:I25"/>
    <mergeCell ref="A1:I1"/>
    <mergeCell ref="A2:I2"/>
    <mergeCell ref="A3:I3"/>
    <mergeCell ref="F5:H5"/>
    <mergeCell ref="F6:H6"/>
    <mergeCell ref="F7:H7"/>
    <mergeCell ref="F24:F25"/>
    <mergeCell ref="G24:G25"/>
    <mergeCell ref="H24:H25"/>
    <mergeCell ref="B5:E5"/>
    <mergeCell ref="B6:E6"/>
    <mergeCell ref="B7:E7"/>
    <mergeCell ref="A24:E24"/>
  </mergeCells>
  <pageMargins left="0.7" right="0.7" top="0.75" bottom="0.75" header="0.3" footer="0.3"/>
  <pageSetup scale="48" orientation="portrait" r:id="rId1"/>
  <ignoredErrors>
    <ignoredError sqref="C108" numberStoredAsText="1"/>
  </ignoredErrors>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0000000}">
          <x14:formula1>
            <xm:f>DESPLEGABLES!$J$2:$J$4</xm:f>
          </x14:formula1>
          <xm:sqref>F30:F32</xm:sqref>
        </x14:dataValidation>
        <x14:dataValidation type="list" allowBlank="1" showInputMessage="1" showErrorMessage="1" xr:uid="{00000000-0002-0000-0000-000001000000}">
          <x14:formula1>
            <xm:f>DESPLEGABLES!$J$7:$J$9</xm:f>
          </x14:formula1>
          <xm:sqref>F34</xm:sqref>
        </x14:dataValidation>
        <x14:dataValidation type="list" allowBlank="1" showInputMessage="1" showErrorMessage="1" xr:uid="{00000000-0002-0000-0000-000002000000}">
          <x14:formula1>
            <xm:f>DESPLEGABLES!$G$14:$G$21</xm:f>
          </x14:formula1>
          <xm:sqref>F50:F53</xm:sqref>
        </x14:dataValidation>
        <x14:dataValidation type="list" allowBlank="1" showInputMessage="1" showErrorMessage="1" xr:uid="{00000000-0002-0000-0000-000003000000}">
          <x14:formula1>
            <xm:f>DESPLEGABLES!$Y$2:$Y$6</xm:f>
          </x14:formula1>
          <xm:sqref>F56:F58</xm:sqref>
        </x14:dataValidation>
        <x14:dataValidation type="list" allowBlank="1" showInputMessage="1" showErrorMessage="1" xr:uid="{00000000-0002-0000-0000-000004000000}">
          <x14:formula1>
            <xm:f>DESPLEGABLES!$V$2:$V$74</xm:f>
          </x14:formula1>
          <xm:sqref>F40:F47</xm:sqref>
        </x14:dataValidation>
        <x14:dataValidation type="list" allowBlank="1" showInputMessage="1" showErrorMessage="1" xr:uid="{00000000-0002-0000-0000-000005000000}">
          <x14:formula1>
            <xm:f>DESPLEGABLES!$S$2:$S$23</xm:f>
          </x14:formula1>
          <xm:sqref>F36:F38</xm:sqref>
        </x14:dataValidation>
        <x14:dataValidation type="list" allowBlank="1" showInputMessage="1" showErrorMessage="1" xr:uid="{00000000-0002-0000-0000-000006000000}">
          <x14:formula1>
            <xm:f>DESPLEGABLES!$A$2:$A$190</xm:f>
          </x14:formula1>
          <xm:sqref>F6:H6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00B0F0"/>
    <pageSetUpPr fitToPage="1"/>
  </sheetPr>
  <dimension ref="A1:S188"/>
  <sheetViews>
    <sheetView showGridLines="0" topLeftCell="B8" zoomScale="80" zoomScaleNormal="80" zoomScalePageLayoutView="90" workbookViewId="0">
      <selection activeCell="L26" sqref="L26"/>
    </sheetView>
  </sheetViews>
  <sheetFormatPr baseColWidth="10" defaultColWidth="0" defaultRowHeight="11.25" zeroHeight="1"/>
  <cols>
    <col min="1" max="1" width="70.42578125" style="2" customWidth="1"/>
    <col min="2" max="2" width="35.140625" style="2" customWidth="1"/>
    <col min="3" max="15" width="13.42578125" style="2" customWidth="1"/>
    <col min="16" max="19" width="0" style="2" hidden="1" customWidth="1"/>
    <col min="20" max="16384" width="13.42578125" style="2" hidden="1"/>
  </cols>
  <sheetData>
    <row r="1" spans="1:16">
      <c r="A1" s="819" t="s">
        <v>40</v>
      </c>
      <c r="B1" s="819"/>
      <c r="C1" s="819"/>
      <c r="D1" s="819"/>
      <c r="E1" s="819"/>
      <c r="F1" s="819"/>
      <c r="G1" s="819"/>
      <c r="H1" s="819"/>
      <c r="I1" s="819"/>
      <c r="J1" s="819"/>
      <c r="K1" s="819"/>
      <c r="L1" s="819"/>
      <c r="M1" s="819"/>
      <c r="N1" s="819"/>
      <c r="O1" s="819"/>
      <c r="P1" s="819"/>
    </row>
    <row r="2" spans="1:16">
      <c r="A2" s="819" t="s">
        <v>74</v>
      </c>
      <c r="B2" s="819"/>
      <c r="C2" s="819"/>
      <c r="D2" s="819"/>
      <c r="E2" s="819"/>
      <c r="F2" s="819"/>
      <c r="G2" s="819"/>
      <c r="H2" s="819"/>
      <c r="I2" s="819"/>
      <c r="J2" s="819"/>
      <c r="K2" s="819"/>
      <c r="L2" s="819"/>
      <c r="M2" s="819"/>
      <c r="N2" s="819"/>
      <c r="O2" s="819"/>
      <c r="P2" s="819"/>
    </row>
    <row r="3" spans="1:16">
      <c r="A3" s="819" t="s">
        <v>671</v>
      </c>
      <c r="B3" s="819"/>
      <c r="C3" s="819"/>
      <c r="D3" s="819"/>
      <c r="E3" s="819"/>
      <c r="F3" s="819"/>
      <c r="G3" s="819"/>
      <c r="H3" s="819"/>
      <c r="I3" s="819"/>
      <c r="J3" s="819"/>
      <c r="K3" s="819"/>
      <c r="L3" s="819"/>
      <c r="M3" s="819"/>
      <c r="N3" s="819"/>
      <c r="O3" s="819"/>
      <c r="P3" s="819"/>
    </row>
    <row r="4" spans="1:16">
      <c r="A4" s="1"/>
      <c r="B4" s="1"/>
      <c r="C4" s="1"/>
      <c r="D4" s="1"/>
      <c r="E4" s="1"/>
      <c r="F4" s="1"/>
      <c r="G4" s="1"/>
      <c r="H4" s="1"/>
      <c r="I4" s="1"/>
      <c r="J4" s="1"/>
      <c r="K4" s="1"/>
      <c r="L4" s="1"/>
      <c r="M4" s="1"/>
      <c r="N4" s="1"/>
      <c r="O4" s="1"/>
      <c r="P4" s="1"/>
    </row>
    <row r="5" spans="1:16">
      <c r="A5" s="508" t="s">
        <v>33</v>
      </c>
      <c r="B5" s="821" t="s">
        <v>1123</v>
      </c>
      <c r="C5" s="821"/>
      <c r="D5" s="821"/>
      <c r="E5" s="821"/>
      <c r="F5" s="821"/>
      <c r="G5" s="821"/>
      <c r="H5" s="1"/>
      <c r="I5" s="1"/>
      <c r="J5" s="1"/>
      <c r="K5" s="1"/>
      <c r="L5" s="1"/>
      <c r="M5" s="1"/>
      <c r="N5" s="1"/>
      <c r="O5" s="1"/>
      <c r="P5" s="1"/>
    </row>
    <row r="6" spans="1:16" ht="15" customHeight="1">
      <c r="A6" s="508" t="s">
        <v>124</v>
      </c>
      <c r="B6" s="820" t="str">
        <f>IFERROR(VLOOKUP(B5,DESPLEGABLES!A2:B191,2,FALSE),"")</f>
        <v>UNIDAD ADMINISTRATIVA ESPECIAL COMISIÓN DE REGULACIÓN DE COMUNICACIONES</v>
      </c>
      <c r="C6" s="820"/>
      <c r="D6" s="820"/>
      <c r="E6" s="820"/>
      <c r="F6" s="820"/>
      <c r="G6" s="820"/>
      <c r="H6" s="44"/>
      <c r="I6" s="1"/>
      <c r="J6" s="1"/>
      <c r="K6" s="1"/>
      <c r="L6" s="1"/>
      <c r="M6" s="1"/>
      <c r="N6" s="1"/>
      <c r="O6" s="1"/>
      <c r="P6" s="1"/>
    </row>
    <row r="7" spans="1:16">
      <c r="A7" s="1"/>
      <c r="B7" s="45"/>
      <c r="C7" s="1"/>
      <c r="D7" s="46"/>
      <c r="E7" s="1"/>
      <c r="F7" s="1"/>
      <c r="G7" s="1"/>
      <c r="H7" s="1"/>
      <c r="I7" s="1"/>
      <c r="J7" s="1"/>
      <c r="K7" s="381" t="s">
        <v>887</v>
      </c>
      <c r="L7" s="1"/>
      <c r="N7" s="1"/>
      <c r="O7" s="1"/>
      <c r="P7" s="1"/>
    </row>
    <row r="8" spans="1:16">
      <c r="A8" s="818" t="s">
        <v>41</v>
      </c>
      <c r="B8" s="818"/>
      <c r="C8" s="509">
        <v>2023</v>
      </c>
      <c r="D8" s="1"/>
      <c r="E8" s="1"/>
      <c r="F8" s="1"/>
      <c r="G8" s="1"/>
      <c r="H8" s="1"/>
      <c r="I8" s="1"/>
      <c r="J8" s="1"/>
      <c r="K8" s="1"/>
      <c r="L8" s="1"/>
      <c r="M8" s="1"/>
      <c r="N8" s="1"/>
      <c r="O8" s="1"/>
      <c r="P8" s="1"/>
    </row>
    <row r="9" spans="1:16" ht="12" thickBot="1">
      <c r="A9" s="1"/>
      <c r="B9" s="1"/>
      <c r="C9" s="1"/>
      <c r="D9" s="1"/>
      <c r="E9" s="1"/>
      <c r="F9" s="1"/>
      <c r="G9" s="1"/>
      <c r="H9" s="1"/>
      <c r="I9" s="1"/>
      <c r="J9" s="1"/>
      <c r="K9" s="1"/>
      <c r="L9" s="1"/>
      <c r="M9" s="1"/>
      <c r="N9" s="1"/>
      <c r="O9" s="1"/>
      <c r="P9" s="1"/>
    </row>
    <row r="10" spans="1:16" ht="19.5" customHeight="1" thickTop="1">
      <c r="A10" s="826" t="s">
        <v>42</v>
      </c>
      <c r="B10" s="816" t="s">
        <v>570</v>
      </c>
      <c r="C10" s="47"/>
      <c r="D10" s="822" t="s">
        <v>43</v>
      </c>
      <c r="E10" s="823"/>
      <c r="F10" s="824"/>
      <c r="G10" s="822" t="s">
        <v>44</v>
      </c>
      <c r="H10" s="823"/>
      <c r="I10" s="824"/>
      <c r="J10" s="822" t="s">
        <v>45</v>
      </c>
      <c r="K10" s="823"/>
      <c r="L10" s="823"/>
      <c r="M10" s="823"/>
      <c r="N10" s="823"/>
      <c r="O10" s="825"/>
      <c r="P10" s="1"/>
    </row>
    <row r="11" spans="1:16" ht="18.75" customHeight="1">
      <c r="A11" s="827"/>
      <c r="B11" s="817"/>
      <c r="C11" s="48" t="s">
        <v>46</v>
      </c>
      <c r="D11" s="48" t="s">
        <v>47</v>
      </c>
      <c r="E11" s="48" t="s">
        <v>48</v>
      </c>
      <c r="F11" s="48" t="s">
        <v>49</v>
      </c>
      <c r="G11" s="48" t="s">
        <v>47</v>
      </c>
      <c r="H11" s="48" t="s">
        <v>48</v>
      </c>
      <c r="I11" s="48" t="s">
        <v>49</v>
      </c>
      <c r="J11" s="828" t="s">
        <v>47</v>
      </c>
      <c r="K11" s="829"/>
      <c r="L11" s="828" t="s">
        <v>50</v>
      </c>
      <c r="M11" s="829"/>
      <c r="N11" s="159" t="s">
        <v>49</v>
      </c>
      <c r="O11" s="157" t="s">
        <v>51</v>
      </c>
      <c r="P11" s="1"/>
    </row>
    <row r="12" spans="1:16">
      <c r="A12" s="827"/>
      <c r="B12" s="817"/>
      <c r="C12" s="48" t="s">
        <v>52</v>
      </c>
      <c r="D12" s="48" t="s">
        <v>53</v>
      </c>
      <c r="E12" s="48" t="s">
        <v>54</v>
      </c>
      <c r="F12" s="48"/>
      <c r="G12" s="48" t="s">
        <v>53</v>
      </c>
      <c r="H12" s="48" t="s">
        <v>54</v>
      </c>
      <c r="I12" s="48"/>
      <c r="J12" s="48" t="s">
        <v>55</v>
      </c>
      <c r="K12" s="48" t="s">
        <v>56</v>
      </c>
      <c r="L12" s="48" t="s">
        <v>55</v>
      </c>
      <c r="M12" s="48" t="s">
        <v>48</v>
      </c>
      <c r="N12" s="48"/>
      <c r="O12" s="157" t="s">
        <v>57</v>
      </c>
      <c r="P12" s="1"/>
    </row>
    <row r="13" spans="1:16">
      <c r="A13" s="827"/>
      <c r="B13" s="817"/>
      <c r="C13" s="48"/>
      <c r="D13" s="48"/>
      <c r="E13" s="48" t="s">
        <v>58</v>
      </c>
      <c r="F13" s="48"/>
      <c r="G13" s="48"/>
      <c r="H13" s="48" t="s">
        <v>58</v>
      </c>
      <c r="I13" s="48"/>
      <c r="J13" s="48" t="s">
        <v>59</v>
      </c>
      <c r="K13" s="48" t="s">
        <v>53</v>
      </c>
      <c r="L13" s="48" t="s">
        <v>59</v>
      </c>
      <c r="M13" s="48" t="s">
        <v>58</v>
      </c>
      <c r="N13" s="48"/>
      <c r="O13" s="157" t="s">
        <v>60</v>
      </c>
      <c r="P13" s="1"/>
    </row>
    <row r="14" spans="1:16" ht="12" thickBot="1">
      <c r="A14" s="160">
        <v>1</v>
      </c>
      <c r="B14" s="156">
        <v>2</v>
      </c>
      <c r="C14" s="156">
        <v>3</v>
      </c>
      <c r="D14" s="156">
        <v>4</v>
      </c>
      <c r="E14" s="156">
        <v>5</v>
      </c>
      <c r="F14" s="156" t="s">
        <v>94</v>
      </c>
      <c r="G14" s="156">
        <v>7</v>
      </c>
      <c r="H14" s="156">
        <v>8</v>
      </c>
      <c r="I14" s="156" t="s">
        <v>95</v>
      </c>
      <c r="J14" s="156">
        <v>10</v>
      </c>
      <c r="K14" s="156" t="s">
        <v>96</v>
      </c>
      <c r="L14" s="156">
        <v>12</v>
      </c>
      <c r="M14" s="156" t="s">
        <v>97</v>
      </c>
      <c r="N14" s="156" t="s">
        <v>98</v>
      </c>
      <c r="O14" s="158" t="s">
        <v>99</v>
      </c>
      <c r="P14" s="1"/>
    </row>
    <row r="15" spans="1:16" ht="12.75" thickTop="1" thickBot="1">
      <c r="A15" s="510" t="s">
        <v>573</v>
      </c>
      <c r="B15" s="511"/>
      <c r="C15" s="202"/>
      <c r="D15" s="203"/>
      <c r="E15" s="204"/>
      <c r="F15" s="165">
        <f>F16+F29+F41+F49+F54+F179</f>
        <v>43817472000</v>
      </c>
      <c r="G15" s="205"/>
      <c r="H15" s="206"/>
      <c r="I15" s="165">
        <f>I16+I29+I41+I49+I54+I179</f>
        <v>44462940000</v>
      </c>
      <c r="J15" s="207"/>
      <c r="K15" s="205"/>
      <c r="L15" s="207"/>
      <c r="M15" s="206"/>
      <c r="N15" s="165">
        <f>N16+N29+N41+N49+N54+N179</f>
        <v>2.0869687974590999E+21</v>
      </c>
      <c r="O15" s="177">
        <f>O16+O29+O41+O49+O54+O179</f>
        <v>44462940000</v>
      </c>
      <c r="P15" s="1"/>
    </row>
    <row r="16" spans="1:16" ht="12.75" thickTop="1" thickBot="1">
      <c r="A16" s="512" t="s">
        <v>574</v>
      </c>
      <c r="B16" s="513"/>
      <c r="C16" s="208"/>
      <c r="D16" s="209"/>
      <c r="E16" s="210"/>
      <c r="F16" s="166">
        <f>F17+F22+F25</f>
        <v>43817472000</v>
      </c>
      <c r="G16" s="209"/>
      <c r="H16" s="211"/>
      <c r="I16" s="166">
        <f>I17+I22+I25</f>
        <v>44462940000</v>
      </c>
      <c r="J16" s="212"/>
      <c r="K16" s="209"/>
      <c r="L16" s="212"/>
      <c r="M16" s="211"/>
      <c r="N16" s="166">
        <f>N17+N22+N25</f>
        <v>2.0869687974590999E+21</v>
      </c>
      <c r="O16" s="178">
        <f>O17+O22+O25</f>
        <v>44462940000</v>
      </c>
      <c r="P16" s="1"/>
    </row>
    <row r="17" spans="1:16" ht="12" thickTop="1">
      <c r="A17" s="514" t="s">
        <v>575</v>
      </c>
      <c r="B17" s="515"/>
      <c r="C17" s="219"/>
      <c r="D17" s="220"/>
      <c r="E17" s="221"/>
      <c r="F17" s="172">
        <f>F21</f>
        <v>0</v>
      </c>
      <c r="G17" s="220"/>
      <c r="H17" s="222"/>
      <c r="I17" s="172">
        <f>I21</f>
        <v>0</v>
      </c>
      <c r="J17" s="223"/>
      <c r="K17" s="220"/>
      <c r="L17" s="223"/>
      <c r="M17" s="222"/>
      <c r="N17" s="172">
        <f>N21</f>
        <v>0</v>
      </c>
      <c r="O17" s="186">
        <f>O21</f>
        <v>0</v>
      </c>
      <c r="P17" s="1"/>
    </row>
    <row r="18" spans="1:16">
      <c r="A18" s="394"/>
      <c r="B18" s="516"/>
      <c r="C18" s="395"/>
      <c r="D18" s="396"/>
      <c r="E18" s="397"/>
      <c r="F18" s="570">
        <f>E18*D18</f>
        <v>0</v>
      </c>
      <c r="G18" s="396"/>
      <c r="H18" s="397"/>
      <c r="I18" s="570">
        <f>H18*G18</f>
        <v>0</v>
      </c>
      <c r="J18" s="395"/>
      <c r="K18" s="396">
        <f>G18*J18</f>
        <v>0</v>
      </c>
      <c r="L18" s="395"/>
      <c r="M18" s="397">
        <f>H18*L18</f>
        <v>0</v>
      </c>
      <c r="N18" s="570">
        <f>K18*M18</f>
        <v>0</v>
      </c>
      <c r="O18" s="570">
        <f>H18*K18</f>
        <v>0</v>
      </c>
      <c r="P18" s="1"/>
    </row>
    <row r="19" spans="1:16">
      <c r="A19" s="394"/>
      <c r="B19" s="516"/>
      <c r="C19" s="395"/>
      <c r="D19" s="396"/>
      <c r="E19" s="397"/>
      <c r="F19" s="570">
        <f>E19*D19</f>
        <v>0</v>
      </c>
      <c r="G19" s="396"/>
      <c r="H19" s="397"/>
      <c r="I19" s="570">
        <f>H19*G19</f>
        <v>0</v>
      </c>
      <c r="J19" s="395"/>
      <c r="K19" s="396">
        <f>G19*J19</f>
        <v>0</v>
      </c>
      <c r="L19" s="395"/>
      <c r="M19" s="397">
        <f>H19*L19</f>
        <v>0</v>
      </c>
      <c r="N19" s="570">
        <f>K19*M19</f>
        <v>0</v>
      </c>
      <c r="O19" s="570">
        <f>H19*K19</f>
        <v>0</v>
      </c>
      <c r="P19" s="1"/>
    </row>
    <row r="20" spans="1:16">
      <c r="A20" s="394"/>
      <c r="B20" s="516"/>
      <c r="C20" s="395"/>
      <c r="D20" s="396"/>
      <c r="E20" s="397"/>
      <c r="F20" s="570">
        <f>E20*D20</f>
        <v>0</v>
      </c>
      <c r="G20" s="396"/>
      <c r="H20" s="397"/>
      <c r="I20" s="570">
        <f>H20*G20</f>
        <v>0</v>
      </c>
      <c r="J20" s="395"/>
      <c r="K20" s="396">
        <f>G20*J20</f>
        <v>0</v>
      </c>
      <c r="L20" s="395"/>
      <c r="M20" s="397">
        <f>H20*L20</f>
        <v>0</v>
      </c>
      <c r="N20" s="570">
        <f>K20*M20</f>
        <v>0</v>
      </c>
      <c r="O20" s="570">
        <f>H20*K20</f>
        <v>0</v>
      </c>
      <c r="P20" s="1"/>
    </row>
    <row r="21" spans="1:16" ht="12" thickBot="1">
      <c r="A21" s="495" t="s">
        <v>61</v>
      </c>
      <c r="B21" s="517"/>
      <c r="C21" s="518"/>
      <c r="D21" s="195">
        <f>SUM(D18:D20)</f>
        <v>0</v>
      </c>
      <c r="E21" s="170"/>
      <c r="F21" s="170">
        <f>SUM(F18:F20)</f>
        <v>0</v>
      </c>
      <c r="G21" s="195">
        <f>SUM(G18:G20)</f>
        <v>0</v>
      </c>
      <c r="H21" s="170"/>
      <c r="I21" s="170">
        <f>SUM(I18:I20)</f>
        <v>0</v>
      </c>
      <c r="J21" s="161"/>
      <c r="K21" s="197">
        <f>SUM(K18:K20)</f>
        <v>0</v>
      </c>
      <c r="L21" s="161"/>
      <c r="M21" s="170"/>
      <c r="N21" s="183">
        <f>SUM(N18:N20)</f>
        <v>0</v>
      </c>
      <c r="O21" s="192">
        <f>SUM(O18:O20)</f>
        <v>0</v>
      </c>
      <c r="P21" s="1"/>
    </row>
    <row r="22" spans="1:16" ht="12.75" thickTop="1" thickBot="1">
      <c r="A22" s="522" t="s">
        <v>576</v>
      </c>
      <c r="B22" s="523"/>
      <c r="C22" s="213"/>
      <c r="D22" s="573"/>
      <c r="E22" s="167"/>
      <c r="F22" s="167">
        <f>F24</f>
        <v>0</v>
      </c>
      <c r="G22" s="573"/>
      <c r="H22" s="574"/>
      <c r="I22" s="167">
        <f>I24</f>
        <v>0</v>
      </c>
      <c r="J22" s="575"/>
      <c r="K22" s="573"/>
      <c r="L22" s="575"/>
      <c r="M22" s="574"/>
      <c r="N22" s="167">
        <f>N24</f>
        <v>0</v>
      </c>
      <c r="O22" s="180">
        <f>O24</f>
        <v>0</v>
      </c>
      <c r="P22" s="1"/>
    </row>
    <row r="23" spans="1:16" ht="12" thickTop="1">
      <c r="A23" s="162"/>
      <c r="B23" s="524"/>
      <c r="C23" s="163"/>
      <c r="D23" s="194"/>
      <c r="E23" s="168"/>
      <c r="F23" s="169">
        <f>E23*D23</f>
        <v>0</v>
      </c>
      <c r="G23" s="194"/>
      <c r="H23" s="168"/>
      <c r="I23" s="169">
        <f>H23*G23</f>
        <v>0</v>
      </c>
      <c r="J23" s="163"/>
      <c r="K23" s="194">
        <f>G23*J23</f>
        <v>0</v>
      </c>
      <c r="L23" s="163"/>
      <c r="M23" s="168">
        <f>H23*L23</f>
        <v>0</v>
      </c>
      <c r="N23" s="181">
        <f>K23*M23</f>
        <v>0</v>
      </c>
      <c r="O23" s="182">
        <f>H23*K23</f>
        <v>0</v>
      </c>
      <c r="P23" s="1"/>
    </row>
    <row r="24" spans="1:16" ht="12" thickBot="1">
      <c r="A24" s="525" t="s">
        <v>62</v>
      </c>
      <c r="B24" s="526"/>
      <c r="C24" s="527"/>
      <c r="D24" s="528">
        <f>D23</f>
        <v>0</v>
      </c>
      <c r="E24" s="529"/>
      <c r="F24" s="176">
        <f>F23</f>
        <v>0</v>
      </c>
      <c r="G24" s="528">
        <f>G23</f>
        <v>0</v>
      </c>
      <c r="H24" s="529"/>
      <c r="I24" s="176">
        <f>I23</f>
        <v>0</v>
      </c>
      <c r="J24" s="527"/>
      <c r="K24" s="530">
        <f>K23</f>
        <v>0</v>
      </c>
      <c r="L24" s="527"/>
      <c r="M24" s="529"/>
      <c r="N24" s="189">
        <f>N23</f>
        <v>0</v>
      </c>
      <c r="O24" s="179">
        <f>O23</f>
        <v>0</v>
      </c>
      <c r="P24" s="1"/>
    </row>
    <row r="25" spans="1:16" ht="12" thickTop="1">
      <c r="A25" s="531" t="s">
        <v>577</v>
      </c>
      <c r="B25" s="515"/>
      <c r="C25" s="219"/>
      <c r="D25" s="220"/>
      <c r="E25" s="221"/>
      <c r="F25" s="172">
        <f>F28</f>
        <v>43817472000</v>
      </c>
      <c r="G25" s="220"/>
      <c r="H25" s="222"/>
      <c r="I25" s="172">
        <f>I28</f>
        <v>44462940000</v>
      </c>
      <c r="J25" s="223"/>
      <c r="K25" s="220"/>
      <c r="L25" s="223"/>
      <c r="M25" s="222"/>
      <c r="N25" s="172">
        <f>N28</f>
        <v>2.0869687974590999E+21</v>
      </c>
      <c r="O25" s="186">
        <f>O28</f>
        <v>44462940000</v>
      </c>
      <c r="P25" s="1"/>
    </row>
    <row r="26" spans="1:16">
      <c r="A26" s="395" t="s">
        <v>1061</v>
      </c>
      <c r="B26" s="516"/>
      <c r="C26" s="395"/>
      <c r="D26" s="396">
        <v>1</v>
      </c>
      <c r="E26" s="397">
        <v>43817472000</v>
      </c>
      <c r="F26" s="570">
        <f>E26*D26</f>
        <v>43817472000</v>
      </c>
      <c r="G26" s="396">
        <v>1</v>
      </c>
      <c r="H26" s="397">
        <v>44462940000</v>
      </c>
      <c r="I26" s="570">
        <f>H26*G26</f>
        <v>44462940000</v>
      </c>
      <c r="J26" s="395">
        <v>1</v>
      </c>
      <c r="K26" s="396">
        <f>G26*J26</f>
        <v>1</v>
      </c>
      <c r="L26" s="395">
        <v>46937265000</v>
      </c>
      <c r="M26" s="397">
        <f>H26*L26</f>
        <v>2.0869687974590999E+21</v>
      </c>
      <c r="N26" s="570">
        <f>K26*M26</f>
        <v>2.0869687974590999E+21</v>
      </c>
      <c r="O26" s="570">
        <f>H26*K26</f>
        <v>44462940000</v>
      </c>
      <c r="P26" s="1"/>
    </row>
    <row r="27" spans="1:16">
      <c r="A27" s="395"/>
      <c r="B27" s="516"/>
      <c r="C27" s="395"/>
      <c r="D27" s="396"/>
      <c r="E27" s="397"/>
      <c r="F27" s="570">
        <f>E27*D27</f>
        <v>0</v>
      </c>
      <c r="G27" s="396"/>
      <c r="H27" s="397"/>
      <c r="I27" s="570">
        <f>H27*G27</f>
        <v>0</v>
      </c>
      <c r="J27" s="395"/>
      <c r="K27" s="396">
        <f>G27*J27</f>
        <v>0</v>
      </c>
      <c r="L27" s="395"/>
      <c r="M27" s="397">
        <f>H27*L27</f>
        <v>0</v>
      </c>
      <c r="N27" s="570">
        <f>K27*M27</f>
        <v>0</v>
      </c>
      <c r="O27" s="570">
        <f>H27*K27</f>
        <v>0</v>
      </c>
      <c r="P27" s="1"/>
    </row>
    <row r="28" spans="1:16" ht="12" thickBot="1">
      <c r="A28" s="532" t="s">
        <v>63</v>
      </c>
      <c r="B28" s="515"/>
      <c r="C28" s="533"/>
      <c r="D28" s="534">
        <f>SUM(D26:D27)</f>
        <v>1</v>
      </c>
      <c r="E28" s="535"/>
      <c r="F28" s="398">
        <f>SUM(F26:F27)</f>
        <v>43817472000</v>
      </c>
      <c r="G28" s="534">
        <f>SUM(G26:G27)</f>
        <v>1</v>
      </c>
      <c r="H28" s="535"/>
      <c r="I28" s="398">
        <f>SUM(I26:I27)</f>
        <v>44462940000</v>
      </c>
      <c r="J28" s="533"/>
      <c r="K28" s="536">
        <f>SUM(K26:K27)</f>
        <v>1</v>
      </c>
      <c r="L28" s="533"/>
      <c r="M28" s="535"/>
      <c r="N28" s="399">
        <f>SUM(N26:N27)</f>
        <v>2.0869687974590999E+21</v>
      </c>
      <c r="O28" s="400">
        <f>SUM(O26:O27)</f>
        <v>44462940000</v>
      </c>
      <c r="P28" s="1"/>
    </row>
    <row r="29" spans="1:16" ht="12" thickTop="1">
      <c r="A29" s="537" t="s">
        <v>596</v>
      </c>
      <c r="B29" s="346"/>
      <c r="C29" s="401"/>
      <c r="D29" s="402"/>
      <c r="E29" s="403"/>
      <c r="F29" s="404">
        <f>F40</f>
        <v>0</v>
      </c>
      <c r="G29" s="402"/>
      <c r="H29" s="405"/>
      <c r="I29" s="404">
        <f>I40</f>
        <v>0</v>
      </c>
      <c r="J29" s="406"/>
      <c r="K29" s="402"/>
      <c r="L29" s="406"/>
      <c r="M29" s="405"/>
      <c r="N29" s="404">
        <f>N40</f>
        <v>0</v>
      </c>
      <c r="O29" s="407">
        <f>O40</f>
        <v>0</v>
      </c>
      <c r="P29" s="1"/>
    </row>
    <row r="30" spans="1:16">
      <c r="A30" s="408"/>
      <c r="B30" s="538"/>
      <c r="C30" s="409"/>
      <c r="D30" s="410"/>
      <c r="E30" s="411"/>
      <c r="F30" s="571">
        <f t="shared" ref="F30:F39" si="0">E30*D30</f>
        <v>0</v>
      </c>
      <c r="G30" s="410"/>
      <c r="H30" s="412"/>
      <c r="I30" s="571">
        <f>H30*G30</f>
        <v>0</v>
      </c>
      <c r="J30" s="413"/>
      <c r="K30" s="410">
        <f t="shared" ref="K30:K39" si="1">G30*J30</f>
        <v>0</v>
      </c>
      <c r="L30" s="413"/>
      <c r="M30" s="539">
        <f t="shared" ref="M30:M39" si="2">H30*L30</f>
        <v>0</v>
      </c>
      <c r="N30" s="571">
        <f t="shared" ref="N30:N39" si="3">K30*M30</f>
        <v>0</v>
      </c>
      <c r="O30" s="571">
        <f t="shared" ref="O30:O39" si="4">H30*K30</f>
        <v>0</v>
      </c>
      <c r="P30" s="1"/>
    </row>
    <row r="31" spans="1:16">
      <c r="A31" s="408"/>
      <c r="B31" s="538"/>
      <c r="C31" s="409"/>
      <c r="D31" s="410"/>
      <c r="E31" s="411"/>
      <c r="F31" s="571">
        <f t="shared" si="0"/>
        <v>0</v>
      </c>
      <c r="G31" s="410"/>
      <c r="H31" s="412"/>
      <c r="I31" s="571">
        <f>H31*G31</f>
        <v>0</v>
      </c>
      <c r="J31" s="413"/>
      <c r="K31" s="410">
        <f t="shared" si="1"/>
        <v>0</v>
      </c>
      <c r="L31" s="413"/>
      <c r="M31" s="539">
        <f t="shared" si="2"/>
        <v>0</v>
      </c>
      <c r="N31" s="571">
        <f t="shared" si="3"/>
        <v>0</v>
      </c>
      <c r="O31" s="571">
        <f t="shared" si="4"/>
        <v>0</v>
      </c>
      <c r="P31" s="1"/>
    </row>
    <row r="32" spans="1:16">
      <c r="A32" s="408"/>
      <c r="B32" s="538"/>
      <c r="C32" s="409"/>
      <c r="D32" s="410"/>
      <c r="E32" s="411"/>
      <c r="F32" s="571">
        <f t="shared" si="0"/>
        <v>0</v>
      </c>
      <c r="G32" s="410"/>
      <c r="H32" s="412"/>
      <c r="I32" s="571">
        <f>H32*G32</f>
        <v>0</v>
      </c>
      <c r="J32" s="413"/>
      <c r="K32" s="410">
        <f t="shared" si="1"/>
        <v>0</v>
      </c>
      <c r="L32" s="413"/>
      <c r="M32" s="539">
        <f t="shared" si="2"/>
        <v>0</v>
      </c>
      <c r="N32" s="571">
        <f t="shared" si="3"/>
        <v>0</v>
      </c>
      <c r="O32" s="571">
        <f t="shared" si="4"/>
        <v>0</v>
      </c>
      <c r="P32" s="1"/>
    </row>
    <row r="33" spans="1:16">
      <c r="A33" s="408"/>
      <c r="B33" s="538"/>
      <c r="C33" s="409"/>
      <c r="D33" s="410"/>
      <c r="E33" s="411"/>
      <c r="F33" s="571">
        <f t="shared" si="0"/>
        <v>0</v>
      </c>
      <c r="G33" s="410"/>
      <c r="H33" s="412"/>
      <c r="I33" s="571">
        <f t="shared" ref="I33:I38" si="5">H33*G33</f>
        <v>0</v>
      </c>
      <c r="J33" s="413"/>
      <c r="K33" s="410">
        <f t="shared" si="1"/>
        <v>0</v>
      </c>
      <c r="L33" s="413"/>
      <c r="M33" s="539">
        <f t="shared" si="2"/>
        <v>0</v>
      </c>
      <c r="N33" s="571">
        <f t="shared" si="3"/>
        <v>0</v>
      </c>
      <c r="O33" s="571">
        <f t="shared" si="4"/>
        <v>0</v>
      </c>
      <c r="P33" s="1"/>
    </row>
    <row r="34" spans="1:16">
      <c r="A34" s="408"/>
      <c r="B34" s="538"/>
      <c r="C34" s="409"/>
      <c r="D34" s="410"/>
      <c r="E34" s="411"/>
      <c r="F34" s="571">
        <f t="shared" si="0"/>
        <v>0</v>
      </c>
      <c r="G34" s="410"/>
      <c r="H34" s="412"/>
      <c r="I34" s="571">
        <f t="shared" si="5"/>
        <v>0</v>
      </c>
      <c r="J34" s="413"/>
      <c r="K34" s="410">
        <f t="shared" si="1"/>
        <v>0</v>
      </c>
      <c r="L34" s="413"/>
      <c r="M34" s="539">
        <f t="shared" si="2"/>
        <v>0</v>
      </c>
      <c r="N34" s="571">
        <f t="shared" si="3"/>
        <v>0</v>
      </c>
      <c r="O34" s="571">
        <f t="shared" si="4"/>
        <v>0</v>
      </c>
      <c r="P34" s="1"/>
    </row>
    <row r="35" spans="1:16">
      <c r="A35" s="408"/>
      <c r="B35" s="538"/>
      <c r="C35" s="409"/>
      <c r="D35" s="410"/>
      <c r="E35" s="411"/>
      <c r="F35" s="571">
        <f t="shared" si="0"/>
        <v>0</v>
      </c>
      <c r="G35" s="410"/>
      <c r="H35" s="412"/>
      <c r="I35" s="571">
        <f t="shared" si="5"/>
        <v>0</v>
      </c>
      <c r="J35" s="413"/>
      <c r="K35" s="410">
        <f t="shared" si="1"/>
        <v>0</v>
      </c>
      <c r="L35" s="413"/>
      <c r="M35" s="539">
        <f t="shared" si="2"/>
        <v>0</v>
      </c>
      <c r="N35" s="571">
        <f t="shared" si="3"/>
        <v>0</v>
      </c>
      <c r="O35" s="571">
        <f t="shared" si="4"/>
        <v>0</v>
      </c>
      <c r="P35" s="1"/>
    </row>
    <row r="36" spans="1:16">
      <c r="A36" s="408"/>
      <c r="B36" s="538"/>
      <c r="C36" s="409"/>
      <c r="D36" s="410"/>
      <c r="E36" s="411"/>
      <c r="F36" s="571">
        <f t="shared" si="0"/>
        <v>0</v>
      </c>
      <c r="G36" s="410"/>
      <c r="H36" s="412"/>
      <c r="I36" s="571">
        <f t="shared" si="5"/>
        <v>0</v>
      </c>
      <c r="J36" s="413"/>
      <c r="K36" s="410">
        <f t="shared" si="1"/>
        <v>0</v>
      </c>
      <c r="L36" s="413"/>
      <c r="M36" s="539">
        <f t="shared" si="2"/>
        <v>0</v>
      </c>
      <c r="N36" s="571">
        <f t="shared" si="3"/>
        <v>0</v>
      </c>
      <c r="O36" s="571">
        <f t="shared" si="4"/>
        <v>0</v>
      </c>
      <c r="P36" s="1"/>
    </row>
    <row r="37" spans="1:16">
      <c r="A37" s="408"/>
      <c r="B37" s="538"/>
      <c r="C37" s="409"/>
      <c r="D37" s="410"/>
      <c r="E37" s="411"/>
      <c r="F37" s="571">
        <f t="shared" si="0"/>
        <v>0</v>
      </c>
      <c r="G37" s="410"/>
      <c r="H37" s="412"/>
      <c r="I37" s="571">
        <f t="shared" si="5"/>
        <v>0</v>
      </c>
      <c r="J37" s="413"/>
      <c r="K37" s="410">
        <f t="shared" si="1"/>
        <v>0</v>
      </c>
      <c r="L37" s="413"/>
      <c r="M37" s="539">
        <f t="shared" si="2"/>
        <v>0</v>
      </c>
      <c r="N37" s="571">
        <f t="shared" si="3"/>
        <v>0</v>
      </c>
      <c r="O37" s="571">
        <f t="shared" si="4"/>
        <v>0</v>
      </c>
      <c r="P37" s="1"/>
    </row>
    <row r="38" spans="1:16">
      <c r="A38" s="408"/>
      <c r="B38" s="538"/>
      <c r="C38" s="409"/>
      <c r="D38" s="410"/>
      <c r="E38" s="411"/>
      <c r="F38" s="571">
        <f t="shared" si="0"/>
        <v>0</v>
      </c>
      <c r="G38" s="410"/>
      <c r="H38" s="412"/>
      <c r="I38" s="571">
        <f t="shared" si="5"/>
        <v>0</v>
      </c>
      <c r="J38" s="413"/>
      <c r="K38" s="410">
        <f t="shared" si="1"/>
        <v>0</v>
      </c>
      <c r="L38" s="413"/>
      <c r="M38" s="539">
        <f t="shared" si="2"/>
        <v>0</v>
      </c>
      <c r="N38" s="571">
        <f t="shared" si="3"/>
        <v>0</v>
      </c>
      <c r="O38" s="571">
        <f t="shared" si="4"/>
        <v>0</v>
      </c>
      <c r="P38" s="1"/>
    </row>
    <row r="39" spans="1:16">
      <c r="A39" s="408"/>
      <c r="B39" s="538"/>
      <c r="C39" s="409"/>
      <c r="D39" s="410"/>
      <c r="E39" s="411"/>
      <c r="F39" s="571">
        <f t="shared" si="0"/>
        <v>0</v>
      </c>
      <c r="G39" s="410"/>
      <c r="H39" s="412"/>
      <c r="I39" s="571">
        <f>H39*G39</f>
        <v>0</v>
      </c>
      <c r="J39" s="413"/>
      <c r="K39" s="410">
        <f t="shared" si="1"/>
        <v>0</v>
      </c>
      <c r="L39" s="413"/>
      <c r="M39" s="539">
        <f t="shared" si="2"/>
        <v>0</v>
      </c>
      <c r="N39" s="571">
        <f t="shared" si="3"/>
        <v>0</v>
      </c>
      <c r="O39" s="571">
        <f t="shared" si="4"/>
        <v>0</v>
      </c>
      <c r="P39" s="1"/>
    </row>
    <row r="40" spans="1:16" ht="12" thickBot="1">
      <c r="A40" s="540" t="s">
        <v>61</v>
      </c>
      <c r="B40" s="517"/>
      <c r="C40" s="518"/>
      <c r="D40" s="519">
        <f>SUM(D30:D39)</f>
        <v>0</v>
      </c>
      <c r="E40" s="520"/>
      <c r="F40" s="170">
        <f>SUM(F30:F39)</f>
        <v>0</v>
      </c>
      <c r="G40" s="519">
        <f>SUM(G30:G39)</f>
        <v>0</v>
      </c>
      <c r="H40" s="520"/>
      <c r="I40" s="170">
        <f>SUM(I30:I39)</f>
        <v>0</v>
      </c>
      <c r="J40" s="518"/>
      <c r="K40" s="521">
        <f>SUM(K30:K39)</f>
        <v>0</v>
      </c>
      <c r="L40" s="518"/>
      <c r="M40" s="520"/>
      <c r="N40" s="183">
        <f>SUM(N30:N39)</f>
        <v>0</v>
      </c>
      <c r="O40" s="184">
        <f>SUM(O30:O39)</f>
        <v>0</v>
      </c>
      <c r="P40" s="1"/>
    </row>
    <row r="41" spans="1:16" ht="12.75" thickTop="1" thickBot="1">
      <c r="A41" s="541" t="s">
        <v>648</v>
      </c>
      <c r="B41" s="523"/>
      <c r="C41" s="214"/>
      <c r="D41" s="215"/>
      <c r="E41" s="216"/>
      <c r="F41" s="171">
        <f>F42+F47</f>
        <v>0</v>
      </c>
      <c r="G41" s="215"/>
      <c r="H41" s="217"/>
      <c r="I41" s="171">
        <f>I42+I47</f>
        <v>0</v>
      </c>
      <c r="J41" s="218"/>
      <c r="K41" s="215"/>
      <c r="L41" s="218"/>
      <c r="M41" s="217"/>
      <c r="N41" s="171">
        <f>N42+N47</f>
        <v>0</v>
      </c>
      <c r="O41" s="185">
        <f>O42+O47</f>
        <v>0</v>
      </c>
      <c r="P41" s="1"/>
    </row>
    <row r="42" spans="1:16" ht="12" thickTop="1">
      <c r="A42" s="514" t="s">
        <v>649</v>
      </c>
      <c r="B42" s="346"/>
      <c r="C42" s="229"/>
      <c r="D42" s="230"/>
      <c r="E42" s="231"/>
      <c r="F42" s="193">
        <f>F46</f>
        <v>0</v>
      </c>
      <c r="G42" s="230"/>
      <c r="H42" s="232"/>
      <c r="I42" s="193">
        <f>I46</f>
        <v>0</v>
      </c>
      <c r="J42" s="233"/>
      <c r="K42" s="230"/>
      <c r="L42" s="233"/>
      <c r="M42" s="232"/>
      <c r="N42" s="193">
        <f>N46</f>
        <v>0</v>
      </c>
      <c r="O42" s="345">
        <f>O46</f>
        <v>0</v>
      </c>
      <c r="P42" s="1"/>
    </row>
    <row r="43" spans="1:16">
      <c r="A43" s="394"/>
      <c r="B43" s="516"/>
      <c r="C43" s="395"/>
      <c r="D43" s="396"/>
      <c r="E43" s="397"/>
      <c r="F43" s="570">
        <f>E43*D43</f>
        <v>0</v>
      </c>
      <c r="G43" s="396"/>
      <c r="H43" s="397"/>
      <c r="I43" s="570">
        <f>H43*G43</f>
        <v>0</v>
      </c>
      <c r="J43" s="395"/>
      <c r="K43" s="396">
        <f>G43*J43</f>
        <v>0</v>
      </c>
      <c r="L43" s="395"/>
      <c r="M43" s="397">
        <f>H43*L43</f>
        <v>0</v>
      </c>
      <c r="N43" s="570">
        <f>K43+M43</f>
        <v>0</v>
      </c>
      <c r="O43" s="570">
        <f>H43*K43</f>
        <v>0</v>
      </c>
      <c r="P43" s="1"/>
    </row>
    <row r="44" spans="1:16">
      <c r="A44" s="394"/>
      <c r="B44" s="516"/>
      <c r="C44" s="395"/>
      <c r="D44" s="396"/>
      <c r="E44" s="397"/>
      <c r="F44" s="570">
        <f>E44*D44</f>
        <v>0</v>
      </c>
      <c r="G44" s="396"/>
      <c r="H44" s="397"/>
      <c r="I44" s="570">
        <f>H44*G44</f>
        <v>0</v>
      </c>
      <c r="J44" s="395"/>
      <c r="K44" s="396">
        <f>G44*J44</f>
        <v>0</v>
      </c>
      <c r="L44" s="395"/>
      <c r="M44" s="397">
        <f>H44*L44</f>
        <v>0</v>
      </c>
      <c r="N44" s="570">
        <f>K44*M44</f>
        <v>0</v>
      </c>
      <c r="O44" s="570">
        <f>H44*K44</f>
        <v>0</v>
      </c>
      <c r="P44" s="1"/>
    </row>
    <row r="45" spans="1:16">
      <c r="A45" s="394"/>
      <c r="B45" s="516"/>
      <c r="C45" s="395"/>
      <c r="D45" s="396"/>
      <c r="E45" s="397"/>
      <c r="F45" s="570">
        <f>E45*D45</f>
        <v>0</v>
      </c>
      <c r="G45" s="396"/>
      <c r="H45" s="397"/>
      <c r="I45" s="570">
        <f>H45*G45</f>
        <v>0</v>
      </c>
      <c r="J45" s="395"/>
      <c r="K45" s="396">
        <f>G45*J45</f>
        <v>0</v>
      </c>
      <c r="L45" s="395"/>
      <c r="M45" s="397">
        <f>H45*L45</f>
        <v>0</v>
      </c>
      <c r="N45" s="570">
        <f>K45*M45</f>
        <v>0</v>
      </c>
      <c r="O45" s="570">
        <f>H45*K45</f>
        <v>0</v>
      </c>
      <c r="P45" s="1"/>
    </row>
    <row r="46" spans="1:16" ht="12" thickBot="1">
      <c r="A46" s="495" t="s">
        <v>61</v>
      </c>
      <c r="B46" s="517"/>
      <c r="C46" s="518"/>
      <c r="D46" s="542">
        <f>SUM(D43:D45)</f>
        <v>0</v>
      </c>
      <c r="E46" s="543"/>
      <c r="F46" s="174">
        <f>SUM(F43:F45)</f>
        <v>0</v>
      </c>
      <c r="G46" s="542">
        <f>SUM(G43:G45)</f>
        <v>0</v>
      </c>
      <c r="H46" s="520"/>
      <c r="I46" s="170">
        <f>SUM(I43:I45)</f>
        <v>0</v>
      </c>
      <c r="J46" s="544"/>
      <c r="K46" s="545">
        <f>SUM(K43:K45)</f>
        <v>0</v>
      </c>
      <c r="L46" s="495"/>
      <c r="M46" s="543"/>
      <c r="N46" s="173">
        <f>SUM(N43:N45)</f>
        <v>0</v>
      </c>
      <c r="O46" s="187">
        <f>SUM(O43:O45)</f>
        <v>0</v>
      </c>
      <c r="P46" s="1"/>
    </row>
    <row r="47" spans="1:16" ht="12" thickTop="1">
      <c r="A47" s="164" t="s">
        <v>650</v>
      </c>
      <c r="B47" s="546"/>
      <c r="C47" s="224"/>
      <c r="D47" s="225"/>
      <c r="E47" s="226"/>
      <c r="F47" s="175">
        <f>E47*D47</f>
        <v>0</v>
      </c>
      <c r="G47" s="225"/>
      <c r="H47" s="227"/>
      <c r="I47" s="175">
        <f>H47*G47</f>
        <v>0</v>
      </c>
      <c r="J47" s="228"/>
      <c r="K47" s="225">
        <f>G47*J47</f>
        <v>0</v>
      </c>
      <c r="L47" s="228"/>
      <c r="M47" s="227">
        <f>H47*L47</f>
        <v>0</v>
      </c>
      <c r="N47" s="175">
        <f>M47*K47</f>
        <v>0</v>
      </c>
      <c r="O47" s="188">
        <f>H47*K47</f>
        <v>0</v>
      </c>
      <c r="P47" s="1"/>
    </row>
    <row r="48" spans="1:16" ht="12" thickBot="1">
      <c r="A48" s="540" t="s">
        <v>62</v>
      </c>
      <c r="B48" s="517"/>
      <c r="C48" s="518"/>
      <c r="D48" s="519"/>
      <c r="E48" s="520"/>
      <c r="F48" s="170">
        <f>F47</f>
        <v>0</v>
      </c>
      <c r="G48" s="519">
        <f>G47</f>
        <v>0</v>
      </c>
      <c r="H48" s="520"/>
      <c r="I48" s="170">
        <f>I47</f>
        <v>0</v>
      </c>
      <c r="J48" s="518"/>
      <c r="K48" s="521">
        <f>K47</f>
        <v>0</v>
      </c>
      <c r="L48" s="518"/>
      <c r="M48" s="520"/>
      <c r="N48" s="183">
        <f>N47</f>
        <v>0</v>
      </c>
      <c r="O48" s="184">
        <f>O47</f>
        <v>0</v>
      </c>
      <c r="P48" s="1"/>
    </row>
    <row r="49" spans="1:16" ht="12" thickTop="1">
      <c r="A49" s="537" t="s">
        <v>652</v>
      </c>
      <c r="B49" s="346"/>
      <c r="C49" s="401"/>
      <c r="D49" s="402"/>
      <c r="E49" s="403"/>
      <c r="F49" s="404">
        <f>F53</f>
        <v>0</v>
      </c>
      <c r="G49" s="402"/>
      <c r="H49" s="405"/>
      <c r="I49" s="404">
        <f>I53</f>
        <v>0</v>
      </c>
      <c r="J49" s="406"/>
      <c r="K49" s="402"/>
      <c r="L49" s="406"/>
      <c r="M49" s="405"/>
      <c r="N49" s="404">
        <f>N53</f>
        <v>0</v>
      </c>
      <c r="O49" s="407">
        <f>O53</f>
        <v>0</v>
      </c>
      <c r="P49" s="1"/>
    </row>
    <row r="50" spans="1:16">
      <c r="A50" s="408"/>
      <c r="B50" s="538"/>
      <c r="C50" s="409"/>
      <c r="D50" s="410"/>
      <c r="E50" s="411"/>
      <c r="F50" s="571">
        <f>E50*D50</f>
        <v>0</v>
      </c>
      <c r="G50" s="410"/>
      <c r="H50" s="412"/>
      <c r="I50" s="571">
        <f>H50*G50</f>
        <v>0</v>
      </c>
      <c r="J50" s="413"/>
      <c r="K50" s="410">
        <f>G50*J50</f>
        <v>0</v>
      </c>
      <c r="L50" s="413"/>
      <c r="M50" s="539">
        <f>H50*L50</f>
        <v>0</v>
      </c>
      <c r="N50" s="571">
        <f>K50*M50</f>
        <v>0</v>
      </c>
      <c r="O50" s="571">
        <f>H50*K50</f>
        <v>0</v>
      </c>
      <c r="P50" s="1"/>
    </row>
    <row r="51" spans="1:16">
      <c r="A51" s="408"/>
      <c r="B51" s="538"/>
      <c r="C51" s="409"/>
      <c r="D51" s="410"/>
      <c r="E51" s="411"/>
      <c r="F51" s="571">
        <f>E51*D51</f>
        <v>0</v>
      </c>
      <c r="G51" s="410"/>
      <c r="H51" s="412"/>
      <c r="I51" s="571">
        <f>H51*G51</f>
        <v>0</v>
      </c>
      <c r="J51" s="413"/>
      <c r="K51" s="410">
        <f>G51*J51</f>
        <v>0</v>
      </c>
      <c r="L51" s="413"/>
      <c r="M51" s="539">
        <f>H51*L51</f>
        <v>0</v>
      </c>
      <c r="N51" s="571">
        <f>K51*M51</f>
        <v>0</v>
      </c>
      <c r="O51" s="571">
        <f>H51*K51</f>
        <v>0</v>
      </c>
      <c r="P51" s="1"/>
    </row>
    <row r="52" spans="1:16">
      <c r="A52" s="408"/>
      <c r="B52" s="538"/>
      <c r="C52" s="409"/>
      <c r="D52" s="410"/>
      <c r="E52" s="411"/>
      <c r="F52" s="571">
        <f>E52*D52</f>
        <v>0</v>
      </c>
      <c r="G52" s="410"/>
      <c r="H52" s="412"/>
      <c r="I52" s="571">
        <f>H52*G52</f>
        <v>0</v>
      </c>
      <c r="J52" s="413"/>
      <c r="K52" s="410">
        <f>G52*J52</f>
        <v>0</v>
      </c>
      <c r="L52" s="413"/>
      <c r="M52" s="539">
        <f>H52*L52</f>
        <v>0</v>
      </c>
      <c r="N52" s="571">
        <f>K52*M52</f>
        <v>0</v>
      </c>
      <c r="O52" s="571">
        <f>H52*K52</f>
        <v>0</v>
      </c>
      <c r="P52" s="1"/>
    </row>
    <row r="53" spans="1:16">
      <c r="A53" s="547" t="s">
        <v>61</v>
      </c>
      <c r="B53" s="538"/>
      <c r="C53" s="547"/>
      <c r="D53" s="548">
        <f>SUM(D50:D52)</f>
        <v>0</v>
      </c>
      <c r="E53" s="549"/>
      <c r="F53" s="572">
        <f>SUM(F50:F52)</f>
        <v>0</v>
      </c>
      <c r="G53" s="548">
        <f>SUM(G50:G52)</f>
        <v>0</v>
      </c>
      <c r="H53" s="549"/>
      <c r="I53" s="572">
        <f>SUM(I50:I52)</f>
        <v>0</v>
      </c>
      <c r="J53" s="547"/>
      <c r="K53" s="550">
        <f>SUM(K50:K52)</f>
        <v>0</v>
      </c>
      <c r="L53" s="547"/>
      <c r="M53" s="547"/>
      <c r="N53" s="572">
        <f>SUM(N50:N52)</f>
        <v>0</v>
      </c>
      <c r="O53" s="572">
        <f>SUM(O50:O52)</f>
        <v>0</v>
      </c>
      <c r="P53" s="1"/>
    </row>
    <row r="54" spans="1:16" ht="12" thickBot="1">
      <c r="A54" s="551" t="s">
        <v>657</v>
      </c>
      <c r="B54" s="552"/>
      <c r="C54" s="208"/>
      <c r="D54" s="209"/>
      <c r="E54" s="210"/>
      <c r="F54" s="166">
        <f>F55+F125</f>
        <v>0</v>
      </c>
      <c r="G54" s="209"/>
      <c r="H54" s="211"/>
      <c r="I54" s="166">
        <f>I55+I125</f>
        <v>0</v>
      </c>
      <c r="J54" s="212"/>
      <c r="K54" s="209"/>
      <c r="L54" s="212"/>
      <c r="M54" s="211"/>
      <c r="N54" s="166">
        <f>N55+N125</f>
        <v>0</v>
      </c>
      <c r="O54" s="178">
        <f>O55+O125</f>
        <v>0</v>
      </c>
      <c r="P54" s="1"/>
    </row>
    <row r="55" spans="1:16" ht="12" thickTop="1">
      <c r="A55" s="514" t="s">
        <v>658</v>
      </c>
      <c r="B55" s="415"/>
      <c r="C55" s="229"/>
      <c r="D55" s="230"/>
      <c r="E55" s="231"/>
      <c r="F55" s="193">
        <f>F79+F102+F124</f>
        <v>0</v>
      </c>
      <c r="G55" s="230"/>
      <c r="H55" s="232"/>
      <c r="I55" s="193">
        <f>I79+I102+I124</f>
        <v>0</v>
      </c>
      <c r="J55" s="233"/>
      <c r="K55" s="230"/>
      <c r="L55" s="233"/>
      <c r="M55" s="232"/>
      <c r="N55" s="193">
        <f>N79+N102+N124</f>
        <v>0</v>
      </c>
      <c r="O55" s="345">
        <f>O79+O102+O124</f>
        <v>0</v>
      </c>
      <c r="P55" s="1"/>
    </row>
    <row r="56" spans="1:16">
      <c r="A56" s="395"/>
      <c r="B56" s="414"/>
      <c r="C56" s="395"/>
      <c r="D56" s="396"/>
      <c r="E56" s="397"/>
      <c r="F56" s="570">
        <f>E56*D56</f>
        <v>0</v>
      </c>
      <c r="G56" s="396"/>
      <c r="H56" s="397"/>
      <c r="I56" s="570">
        <f t="shared" ref="I56:I78" si="6">H56*G56</f>
        <v>0</v>
      </c>
      <c r="J56" s="395"/>
      <c r="K56" s="396">
        <f>G56*J56</f>
        <v>0</v>
      </c>
      <c r="L56" s="395"/>
      <c r="M56" s="397">
        <f>H56*L56</f>
        <v>0</v>
      </c>
      <c r="N56" s="570">
        <f t="shared" ref="N56:N78" si="7">K56*M56</f>
        <v>0</v>
      </c>
      <c r="O56" s="570">
        <f t="shared" ref="O56:O78" si="8">H56*K56</f>
        <v>0</v>
      </c>
      <c r="P56" s="1"/>
    </row>
    <row r="57" spans="1:16">
      <c r="A57" s="395"/>
      <c r="B57" s="414"/>
      <c r="C57" s="395"/>
      <c r="D57" s="396"/>
      <c r="E57" s="397"/>
      <c r="F57" s="570">
        <f t="shared" ref="F57:F70" si="9">E57*D57</f>
        <v>0</v>
      </c>
      <c r="G57" s="396"/>
      <c r="H57" s="397"/>
      <c r="I57" s="570">
        <f t="shared" si="6"/>
        <v>0</v>
      </c>
      <c r="J57" s="395"/>
      <c r="K57" s="396">
        <f t="shared" ref="K57:K71" si="10">G57*J57</f>
        <v>0</v>
      </c>
      <c r="L57" s="395"/>
      <c r="M57" s="397">
        <f t="shared" ref="M57:M71" si="11">H57*L57</f>
        <v>0</v>
      </c>
      <c r="N57" s="570">
        <f t="shared" si="7"/>
        <v>0</v>
      </c>
      <c r="O57" s="570">
        <f t="shared" si="8"/>
        <v>0</v>
      </c>
      <c r="P57" s="1"/>
    </row>
    <row r="58" spans="1:16">
      <c r="A58" s="395"/>
      <c r="B58" s="414"/>
      <c r="C58" s="395"/>
      <c r="D58" s="396"/>
      <c r="E58" s="397"/>
      <c r="F58" s="570">
        <f t="shared" si="9"/>
        <v>0</v>
      </c>
      <c r="G58" s="396"/>
      <c r="H58" s="397"/>
      <c r="I58" s="570">
        <f t="shared" si="6"/>
        <v>0</v>
      </c>
      <c r="J58" s="395"/>
      <c r="K58" s="396">
        <f t="shared" si="10"/>
        <v>0</v>
      </c>
      <c r="L58" s="395"/>
      <c r="M58" s="397">
        <f t="shared" si="11"/>
        <v>0</v>
      </c>
      <c r="N58" s="570">
        <f t="shared" si="7"/>
        <v>0</v>
      </c>
      <c r="O58" s="570">
        <f t="shared" si="8"/>
        <v>0</v>
      </c>
      <c r="P58" s="1"/>
    </row>
    <row r="59" spans="1:16">
      <c r="A59" s="395"/>
      <c r="B59" s="414"/>
      <c r="C59" s="395"/>
      <c r="D59" s="396"/>
      <c r="E59" s="397"/>
      <c r="F59" s="570">
        <f t="shared" si="9"/>
        <v>0</v>
      </c>
      <c r="G59" s="396"/>
      <c r="H59" s="397"/>
      <c r="I59" s="570">
        <f t="shared" si="6"/>
        <v>0</v>
      </c>
      <c r="J59" s="395"/>
      <c r="K59" s="396">
        <f t="shared" si="10"/>
        <v>0</v>
      </c>
      <c r="L59" s="395"/>
      <c r="M59" s="397">
        <f t="shared" si="11"/>
        <v>0</v>
      </c>
      <c r="N59" s="570">
        <f t="shared" si="7"/>
        <v>0</v>
      </c>
      <c r="O59" s="570">
        <f t="shared" si="8"/>
        <v>0</v>
      </c>
      <c r="P59" s="1"/>
    </row>
    <row r="60" spans="1:16">
      <c r="A60" s="395"/>
      <c r="B60" s="414"/>
      <c r="C60" s="395"/>
      <c r="D60" s="396"/>
      <c r="E60" s="397"/>
      <c r="F60" s="570">
        <f t="shared" si="9"/>
        <v>0</v>
      </c>
      <c r="G60" s="396"/>
      <c r="H60" s="397"/>
      <c r="I60" s="570">
        <f t="shared" si="6"/>
        <v>0</v>
      </c>
      <c r="J60" s="395"/>
      <c r="K60" s="396">
        <f t="shared" si="10"/>
        <v>0</v>
      </c>
      <c r="L60" s="395"/>
      <c r="M60" s="397">
        <f t="shared" si="11"/>
        <v>0</v>
      </c>
      <c r="N60" s="570">
        <f t="shared" si="7"/>
        <v>0</v>
      </c>
      <c r="O60" s="570">
        <f t="shared" si="8"/>
        <v>0</v>
      </c>
      <c r="P60" s="1"/>
    </row>
    <row r="61" spans="1:16">
      <c r="A61" s="395"/>
      <c r="B61" s="414"/>
      <c r="C61" s="395"/>
      <c r="D61" s="396"/>
      <c r="E61" s="397"/>
      <c r="F61" s="570">
        <f t="shared" si="9"/>
        <v>0</v>
      </c>
      <c r="G61" s="396"/>
      <c r="H61" s="397"/>
      <c r="I61" s="570">
        <f t="shared" si="6"/>
        <v>0</v>
      </c>
      <c r="J61" s="395"/>
      <c r="K61" s="396">
        <f t="shared" si="10"/>
        <v>0</v>
      </c>
      <c r="L61" s="395"/>
      <c r="M61" s="397">
        <f t="shared" si="11"/>
        <v>0</v>
      </c>
      <c r="N61" s="570">
        <f t="shared" si="7"/>
        <v>0</v>
      </c>
      <c r="O61" s="570">
        <f t="shared" si="8"/>
        <v>0</v>
      </c>
      <c r="P61" s="1"/>
    </row>
    <row r="62" spans="1:16">
      <c r="A62" s="395"/>
      <c r="B62" s="414"/>
      <c r="C62" s="395"/>
      <c r="D62" s="396"/>
      <c r="E62" s="397"/>
      <c r="F62" s="570">
        <f t="shared" si="9"/>
        <v>0</v>
      </c>
      <c r="G62" s="396"/>
      <c r="H62" s="397"/>
      <c r="I62" s="570">
        <f t="shared" si="6"/>
        <v>0</v>
      </c>
      <c r="J62" s="395"/>
      <c r="K62" s="396">
        <f t="shared" si="10"/>
        <v>0</v>
      </c>
      <c r="L62" s="395"/>
      <c r="M62" s="397">
        <f t="shared" si="11"/>
        <v>0</v>
      </c>
      <c r="N62" s="570">
        <f t="shared" si="7"/>
        <v>0</v>
      </c>
      <c r="O62" s="570">
        <f t="shared" si="8"/>
        <v>0</v>
      </c>
      <c r="P62" s="1"/>
    </row>
    <row r="63" spans="1:16">
      <c r="A63" s="395"/>
      <c r="B63" s="414"/>
      <c r="C63" s="395"/>
      <c r="D63" s="396"/>
      <c r="E63" s="397"/>
      <c r="F63" s="570">
        <f t="shared" si="9"/>
        <v>0</v>
      </c>
      <c r="G63" s="396"/>
      <c r="H63" s="397"/>
      <c r="I63" s="570">
        <f t="shared" si="6"/>
        <v>0</v>
      </c>
      <c r="J63" s="395"/>
      <c r="K63" s="396">
        <f t="shared" si="10"/>
        <v>0</v>
      </c>
      <c r="L63" s="395"/>
      <c r="M63" s="397">
        <f t="shared" si="11"/>
        <v>0</v>
      </c>
      <c r="N63" s="570">
        <f t="shared" si="7"/>
        <v>0</v>
      </c>
      <c r="O63" s="570">
        <f t="shared" si="8"/>
        <v>0</v>
      </c>
      <c r="P63" s="1"/>
    </row>
    <row r="64" spans="1:16">
      <c r="A64" s="395"/>
      <c r="B64" s="414"/>
      <c r="C64" s="395"/>
      <c r="D64" s="396"/>
      <c r="E64" s="397"/>
      <c r="F64" s="570">
        <f t="shared" si="9"/>
        <v>0</v>
      </c>
      <c r="G64" s="396"/>
      <c r="H64" s="397"/>
      <c r="I64" s="570">
        <f t="shared" si="6"/>
        <v>0</v>
      </c>
      <c r="J64" s="395"/>
      <c r="K64" s="396">
        <f t="shared" si="10"/>
        <v>0</v>
      </c>
      <c r="L64" s="395"/>
      <c r="M64" s="397">
        <f t="shared" si="11"/>
        <v>0</v>
      </c>
      <c r="N64" s="570">
        <f t="shared" si="7"/>
        <v>0</v>
      </c>
      <c r="O64" s="570">
        <f t="shared" si="8"/>
        <v>0</v>
      </c>
      <c r="P64" s="1"/>
    </row>
    <row r="65" spans="1:16">
      <c r="A65" s="395"/>
      <c r="B65" s="414"/>
      <c r="C65" s="395"/>
      <c r="D65" s="396"/>
      <c r="E65" s="397"/>
      <c r="F65" s="570">
        <f t="shared" si="9"/>
        <v>0</v>
      </c>
      <c r="G65" s="396"/>
      <c r="H65" s="397"/>
      <c r="I65" s="570">
        <f t="shared" si="6"/>
        <v>0</v>
      </c>
      <c r="J65" s="395"/>
      <c r="K65" s="396">
        <f t="shared" si="10"/>
        <v>0</v>
      </c>
      <c r="L65" s="395"/>
      <c r="M65" s="397">
        <f t="shared" si="11"/>
        <v>0</v>
      </c>
      <c r="N65" s="570">
        <f t="shared" si="7"/>
        <v>0</v>
      </c>
      <c r="O65" s="570">
        <f t="shared" si="8"/>
        <v>0</v>
      </c>
      <c r="P65" s="1"/>
    </row>
    <row r="66" spans="1:16">
      <c r="A66" s="395"/>
      <c r="B66" s="414"/>
      <c r="C66" s="395"/>
      <c r="D66" s="396"/>
      <c r="E66" s="397"/>
      <c r="F66" s="570">
        <f t="shared" si="9"/>
        <v>0</v>
      </c>
      <c r="G66" s="396"/>
      <c r="H66" s="397"/>
      <c r="I66" s="570">
        <f t="shared" si="6"/>
        <v>0</v>
      </c>
      <c r="J66" s="395"/>
      <c r="K66" s="396">
        <f t="shared" si="10"/>
        <v>0</v>
      </c>
      <c r="L66" s="395"/>
      <c r="M66" s="397">
        <f t="shared" si="11"/>
        <v>0</v>
      </c>
      <c r="N66" s="570">
        <f t="shared" si="7"/>
        <v>0</v>
      </c>
      <c r="O66" s="570">
        <f t="shared" si="8"/>
        <v>0</v>
      </c>
      <c r="P66" s="1"/>
    </row>
    <row r="67" spans="1:16">
      <c r="A67" s="395"/>
      <c r="B67" s="414"/>
      <c r="C67" s="395"/>
      <c r="D67" s="396"/>
      <c r="E67" s="397"/>
      <c r="F67" s="570">
        <f t="shared" si="9"/>
        <v>0</v>
      </c>
      <c r="G67" s="396"/>
      <c r="H67" s="397"/>
      <c r="I67" s="570">
        <f t="shared" si="6"/>
        <v>0</v>
      </c>
      <c r="J67" s="395"/>
      <c r="K67" s="396">
        <f t="shared" si="10"/>
        <v>0</v>
      </c>
      <c r="L67" s="395"/>
      <c r="M67" s="397">
        <f t="shared" si="11"/>
        <v>0</v>
      </c>
      <c r="N67" s="570">
        <f t="shared" si="7"/>
        <v>0</v>
      </c>
      <c r="O67" s="570">
        <f t="shared" si="8"/>
        <v>0</v>
      </c>
      <c r="P67" s="1"/>
    </row>
    <row r="68" spans="1:16">
      <c r="A68" s="395"/>
      <c r="B68" s="414"/>
      <c r="C68" s="395"/>
      <c r="D68" s="396"/>
      <c r="E68" s="397"/>
      <c r="F68" s="570">
        <f t="shared" si="9"/>
        <v>0</v>
      </c>
      <c r="G68" s="396"/>
      <c r="H68" s="397"/>
      <c r="I68" s="570">
        <f t="shared" si="6"/>
        <v>0</v>
      </c>
      <c r="J68" s="395"/>
      <c r="K68" s="396">
        <f t="shared" si="10"/>
        <v>0</v>
      </c>
      <c r="L68" s="395"/>
      <c r="M68" s="397">
        <f t="shared" si="11"/>
        <v>0</v>
      </c>
      <c r="N68" s="570">
        <f t="shared" si="7"/>
        <v>0</v>
      </c>
      <c r="O68" s="570">
        <f t="shared" si="8"/>
        <v>0</v>
      </c>
      <c r="P68" s="1"/>
    </row>
    <row r="69" spans="1:16">
      <c r="A69" s="395"/>
      <c r="B69" s="414"/>
      <c r="C69" s="395"/>
      <c r="D69" s="396"/>
      <c r="E69" s="397"/>
      <c r="F69" s="570">
        <f t="shared" si="9"/>
        <v>0</v>
      </c>
      <c r="G69" s="396"/>
      <c r="H69" s="397"/>
      <c r="I69" s="570">
        <f t="shared" si="6"/>
        <v>0</v>
      </c>
      <c r="J69" s="395"/>
      <c r="K69" s="396">
        <f t="shared" si="10"/>
        <v>0</v>
      </c>
      <c r="L69" s="395"/>
      <c r="M69" s="397">
        <f t="shared" si="11"/>
        <v>0</v>
      </c>
      <c r="N69" s="570">
        <f t="shared" si="7"/>
        <v>0</v>
      </c>
      <c r="O69" s="570">
        <f t="shared" si="8"/>
        <v>0</v>
      </c>
      <c r="P69" s="1"/>
    </row>
    <row r="70" spans="1:16" ht="15" customHeight="1">
      <c r="A70" s="395"/>
      <c r="B70" s="414"/>
      <c r="C70" s="395"/>
      <c r="D70" s="396"/>
      <c r="E70" s="397"/>
      <c r="F70" s="570">
        <f t="shared" si="9"/>
        <v>0</v>
      </c>
      <c r="G70" s="396"/>
      <c r="H70" s="397"/>
      <c r="I70" s="570">
        <f t="shared" si="6"/>
        <v>0</v>
      </c>
      <c r="J70" s="395"/>
      <c r="K70" s="396">
        <f t="shared" si="10"/>
        <v>0</v>
      </c>
      <c r="L70" s="395"/>
      <c r="M70" s="397">
        <f t="shared" si="11"/>
        <v>0</v>
      </c>
      <c r="N70" s="570">
        <f t="shared" si="7"/>
        <v>0</v>
      </c>
      <c r="O70" s="570">
        <f t="shared" si="8"/>
        <v>0</v>
      </c>
      <c r="P70" s="1"/>
    </row>
    <row r="71" spans="1:16">
      <c r="A71" s="395"/>
      <c r="B71" s="414"/>
      <c r="C71" s="395"/>
      <c r="D71" s="396"/>
      <c r="E71" s="397"/>
      <c r="F71" s="570">
        <f t="shared" ref="F71:F78" si="12">E71*D71</f>
        <v>0</v>
      </c>
      <c r="G71" s="396"/>
      <c r="H71" s="397"/>
      <c r="I71" s="570">
        <f t="shared" si="6"/>
        <v>0</v>
      </c>
      <c r="J71" s="395"/>
      <c r="K71" s="396">
        <f t="shared" si="10"/>
        <v>0</v>
      </c>
      <c r="L71" s="395"/>
      <c r="M71" s="397">
        <f t="shared" si="11"/>
        <v>0</v>
      </c>
      <c r="N71" s="570">
        <f t="shared" si="7"/>
        <v>0</v>
      </c>
      <c r="O71" s="570">
        <f t="shared" si="8"/>
        <v>0</v>
      </c>
      <c r="P71" s="1"/>
    </row>
    <row r="72" spans="1:16">
      <c r="A72" s="395"/>
      <c r="B72" s="414"/>
      <c r="C72" s="395"/>
      <c r="D72" s="396"/>
      <c r="E72" s="397"/>
      <c r="F72" s="570">
        <f t="shared" si="12"/>
        <v>0</v>
      </c>
      <c r="G72" s="396"/>
      <c r="H72" s="397"/>
      <c r="I72" s="570">
        <f t="shared" si="6"/>
        <v>0</v>
      </c>
      <c r="J72" s="395"/>
      <c r="K72" s="396">
        <f t="shared" ref="K72:K78" si="13">G72*J72</f>
        <v>0</v>
      </c>
      <c r="L72" s="395"/>
      <c r="M72" s="397">
        <f t="shared" ref="M72:M78" si="14">H72*L72</f>
        <v>0</v>
      </c>
      <c r="N72" s="570">
        <f t="shared" si="7"/>
        <v>0</v>
      </c>
      <c r="O72" s="570">
        <f t="shared" si="8"/>
        <v>0</v>
      </c>
      <c r="P72" s="1"/>
    </row>
    <row r="73" spans="1:16">
      <c r="A73" s="395"/>
      <c r="B73" s="414"/>
      <c r="C73" s="395"/>
      <c r="D73" s="396"/>
      <c r="E73" s="397"/>
      <c r="F73" s="570">
        <f t="shared" si="12"/>
        <v>0</v>
      </c>
      <c r="G73" s="396"/>
      <c r="H73" s="397"/>
      <c r="I73" s="570">
        <f t="shared" si="6"/>
        <v>0</v>
      </c>
      <c r="J73" s="395"/>
      <c r="K73" s="396">
        <f t="shared" si="13"/>
        <v>0</v>
      </c>
      <c r="L73" s="395"/>
      <c r="M73" s="397">
        <f t="shared" si="14"/>
        <v>0</v>
      </c>
      <c r="N73" s="570">
        <f t="shared" si="7"/>
        <v>0</v>
      </c>
      <c r="O73" s="570">
        <f t="shared" si="8"/>
        <v>0</v>
      </c>
      <c r="P73" s="1"/>
    </row>
    <row r="74" spans="1:16">
      <c r="A74" s="395"/>
      <c r="B74" s="414"/>
      <c r="C74" s="395"/>
      <c r="D74" s="396"/>
      <c r="E74" s="397"/>
      <c r="F74" s="570">
        <f t="shared" si="12"/>
        <v>0</v>
      </c>
      <c r="G74" s="396"/>
      <c r="H74" s="397"/>
      <c r="I74" s="570">
        <f t="shared" si="6"/>
        <v>0</v>
      </c>
      <c r="J74" s="395"/>
      <c r="K74" s="396">
        <f t="shared" si="13"/>
        <v>0</v>
      </c>
      <c r="L74" s="395"/>
      <c r="M74" s="397">
        <f t="shared" si="14"/>
        <v>0</v>
      </c>
      <c r="N74" s="570">
        <f t="shared" si="7"/>
        <v>0</v>
      </c>
      <c r="O74" s="570">
        <f t="shared" si="8"/>
        <v>0</v>
      </c>
      <c r="P74" s="1"/>
    </row>
    <row r="75" spans="1:16">
      <c r="A75" s="395"/>
      <c r="B75" s="414"/>
      <c r="C75" s="395"/>
      <c r="D75" s="396"/>
      <c r="E75" s="397"/>
      <c r="F75" s="570">
        <f t="shared" si="12"/>
        <v>0</v>
      </c>
      <c r="G75" s="396"/>
      <c r="H75" s="397"/>
      <c r="I75" s="570">
        <f t="shared" si="6"/>
        <v>0</v>
      </c>
      <c r="J75" s="395"/>
      <c r="K75" s="396">
        <f t="shared" si="13"/>
        <v>0</v>
      </c>
      <c r="L75" s="395"/>
      <c r="M75" s="397">
        <f t="shared" si="14"/>
        <v>0</v>
      </c>
      <c r="N75" s="570">
        <f t="shared" si="7"/>
        <v>0</v>
      </c>
      <c r="O75" s="570">
        <f t="shared" si="8"/>
        <v>0</v>
      </c>
      <c r="P75" s="1"/>
    </row>
    <row r="76" spans="1:16">
      <c r="A76" s="395"/>
      <c r="B76" s="414"/>
      <c r="C76" s="395"/>
      <c r="D76" s="396"/>
      <c r="E76" s="397"/>
      <c r="F76" s="570">
        <f t="shared" si="12"/>
        <v>0</v>
      </c>
      <c r="G76" s="396"/>
      <c r="H76" s="397"/>
      <c r="I76" s="570">
        <f t="shared" si="6"/>
        <v>0</v>
      </c>
      <c r="J76" s="395"/>
      <c r="K76" s="396">
        <f t="shared" si="13"/>
        <v>0</v>
      </c>
      <c r="L76" s="395"/>
      <c r="M76" s="397">
        <f t="shared" si="14"/>
        <v>0</v>
      </c>
      <c r="N76" s="570">
        <f t="shared" si="7"/>
        <v>0</v>
      </c>
      <c r="O76" s="570">
        <f t="shared" si="8"/>
        <v>0</v>
      </c>
      <c r="P76" s="1"/>
    </row>
    <row r="77" spans="1:16">
      <c r="A77" s="395"/>
      <c r="B77" s="414"/>
      <c r="C77" s="395"/>
      <c r="D77" s="396"/>
      <c r="E77" s="397"/>
      <c r="F77" s="570">
        <f t="shared" si="12"/>
        <v>0</v>
      </c>
      <c r="G77" s="396"/>
      <c r="H77" s="397"/>
      <c r="I77" s="570">
        <f t="shared" si="6"/>
        <v>0</v>
      </c>
      <c r="J77" s="395"/>
      <c r="K77" s="396">
        <f t="shared" si="13"/>
        <v>0</v>
      </c>
      <c r="L77" s="395"/>
      <c r="M77" s="397">
        <f t="shared" si="14"/>
        <v>0</v>
      </c>
      <c r="N77" s="570">
        <f t="shared" si="7"/>
        <v>0</v>
      </c>
      <c r="O77" s="570">
        <f t="shared" si="8"/>
        <v>0</v>
      </c>
      <c r="P77" s="1"/>
    </row>
    <row r="78" spans="1:16">
      <c r="A78" s="395"/>
      <c r="B78" s="414"/>
      <c r="C78" s="395"/>
      <c r="D78" s="396"/>
      <c r="E78" s="397"/>
      <c r="F78" s="570">
        <f t="shared" si="12"/>
        <v>0</v>
      </c>
      <c r="G78" s="396"/>
      <c r="H78" s="397"/>
      <c r="I78" s="570">
        <f t="shared" si="6"/>
        <v>0</v>
      </c>
      <c r="J78" s="395"/>
      <c r="K78" s="396">
        <f t="shared" si="13"/>
        <v>0</v>
      </c>
      <c r="L78" s="395"/>
      <c r="M78" s="397">
        <f t="shared" si="14"/>
        <v>0</v>
      </c>
      <c r="N78" s="570">
        <f t="shared" si="7"/>
        <v>0</v>
      </c>
      <c r="O78" s="570">
        <f t="shared" si="8"/>
        <v>0</v>
      </c>
      <c r="P78" s="1"/>
    </row>
    <row r="79" spans="1:16">
      <c r="A79" s="532" t="s">
        <v>61</v>
      </c>
      <c r="B79" s="532"/>
      <c r="C79" s="533"/>
      <c r="D79" s="534">
        <f>SUM(D56:D78)</f>
        <v>0</v>
      </c>
      <c r="E79" s="535"/>
      <c r="F79" s="398">
        <f>SUM(F56:F78)</f>
        <v>0</v>
      </c>
      <c r="G79" s="534">
        <f>SUM(G56:G78)</f>
        <v>0</v>
      </c>
      <c r="H79" s="535"/>
      <c r="I79" s="398">
        <f>SUM(I56:I78)</f>
        <v>0</v>
      </c>
      <c r="J79" s="533"/>
      <c r="K79" s="536">
        <f>SUM(K56:K78)</f>
        <v>0</v>
      </c>
      <c r="L79" s="533"/>
      <c r="M79" s="535"/>
      <c r="N79" s="399">
        <f>SUM(N56:N78)</f>
        <v>0</v>
      </c>
      <c r="O79" s="400">
        <f>SUM(O56:O78)</f>
        <v>0</v>
      </c>
      <c r="P79" s="1"/>
    </row>
    <row r="80" spans="1:16">
      <c r="A80" s="395"/>
      <c r="B80" s="414"/>
      <c r="C80" s="395"/>
      <c r="D80" s="396"/>
      <c r="E80" s="397"/>
      <c r="F80" s="570">
        <f>E80*D80</f>
        <v>0</v>
      </c>
      <c r="G80" s="396"/>
      <c r="H80" s="397"/>
      <c r="I80" s="570">
        <f t="shared" ref="I80:I101" si="15">H80*G80</f>
        <v>0</v>
      </c>
      <c r="J80" s="395"/>
      <c r="K80" s="396">
        <f>G80*J80</f>
        <v>0</v>
      </c>
      <c r="L80" s="395"/>
      <c r="M80" s="397">
        <f>H80*L80</f>
        <v>0</v>
      </c>
      <c r="N80" s="570">
        <f t="shared" ref="N80:N101" si="16">K80*M80</f>
        <v>0</v>
      </c>
      <c r="O80" s="570">
        <f t="shared" ref="O80:O101" si="17">H80*K80</f>
        <v>0</v>
      </c>
      <c r="P80" s="1"/>
    </row>
    <row r="81" spans="1:16">
      <c r="A81" s="395"/>
      <c r="B81" s="414"/>
      <c r="C81" s="395"/>
      <c r="D81" s="396"/>
      <c r="E81" s="397"/>
      <c r="F81" s="570">
        <f t="shared" ref="F81:F93" si="18">E81*D81</f>
        <v>0</v>
      </c>
      <c r="G81" s="396"/>
      <c r="H81" s="397"/>
      <c r="I81" s="570">
        <f t="shared" si="15"/>
        <v>0</v>
      </c>
      <c r="J81" s="395"/>
      <c r="K81" s="396">
        <f t="shared" ref="K81:K93" si="19">G81*J81</f>
        <v>0</v>
      </c>
      <c r="L81" s="395"/>
      <c r="M81" s="397">
        <f t="shared" ref="M81:M92" si="20">H81*L81</f>
        <v>0</v>
      </c>
      <c r="N81" s="570">
        <f t="shared" si="16"/>
        <v>0</v>
      </c>
      <c r="O81" s="570">
        <f t="shared" si="17"/>
        <v>0</v>
      </c>
      <c r="P81" s="1"/>
    </row>
    <row r="82" spans="1:16">
      <c r="A82" s="395"/>
      <c r="B82" s="414"/>
      <c r="C82" s="395"/>
      <c r="D82" s="396"/>
      <c r="E82" s="397"/>
      <c r="F82" s="570">
        <f t="shared" si="18"/>
        <v>0</v>
      </c>
      <c r="G82" s="396"/>
      <c r="H82" s="397"/>
      <c r="I82" s="570">
        <f t="shared" si="15"/>
        <v>0</v>
      </c>
      <c r="J82" s="395"/>
      <c r="K82" s="396">
        <f t="shared" si="19"/>
        <v>0</v>
      </c>
      <c r="L82" s="395"/>
      <c r="M82" s="397">
        <f t="shared" si="20"/>
        <v>0</v>
      </c>
      <c r="N82" s="570">
        <f t="shared" si="16"/>
        <v>0</v>
      </c>
      <c r="O82" s="570">
        <f t="shared" si="17"/>
        <v>0</v>
      </c>
      <c r="P82" s="1"/>
    </row>
    <row r="83" spans="1:16">
      <c r="A83" s="395"/>
      <c r="B83" s="414"/>
      <c r="C83" s="395"/>
      <c r="D83" s="396"/>
      <c r="E83" s="397"/>
      <c r="F83" s="570">
        <f t="shared" si="18"/>
        <v>0</v>
      </c>
      <c r="G83" s="396"/>
      <c r="H83" s="397"/>
      <c r="I83" s="570">
        <f t="shared" si="15"/>
        <v>0</v>
      </c>
      <c r="J83" s="395"/>
      <c r="K83" s="396">
        <f t="shared" si="19"/>
        <v>0</v>
      </c>
      <c r="L83" s="395"/>
      <c r="M83" s="397">
        <f t="shared" si="20"/>
        <v>0</v>
      </c>
      <c r="N83" s="570">
        <f t="shared" si="16"/>
        <v>0</v>
      </c>
      <c r="O83" s="570">
        <f t="shared" si="17"/>
        <v>0</v>
      </c>
      <c r="P83" s="1"/>
    </row>
    <row r="84" spans="1:16">
      <c r="A84" s="395"/>
      <c r="B84" s="414"/>
      <c r="C84" s="395"/>
      <c r="D84" s="396"/>
      <c r="E84" s="397"/>
      <c r="F84" s="570">
        <f t="shared" si="18"/>
        <v>0</v>
      </c>
      <c r="G84" s="396"/>
      <c r="H84" s="397"/>
      <c r="I84" s="570">
        <f t="shared" si="15"/>
        <v>0</v>
      </c>
      <c r="J84" s="395"/>
      <c r="K84" s="396">
        <f t="shared" si="19"/>
        <v>0</v>
      </c>
      <c r="L84" s="395"/>
      <c r="M84" s="397">
        <f t="shared" si="20"/>
        <v>0</v>
      </c>
      <c r="N84" s="570">
        <f t="shared" si="16"/>
        <v>0</v>
      </c>
      <c r="O84" s="570">
        <f t="shared" si="17"/>
        <v>0</v>
      </c>
      <c r="P84" s="1"/>
    </row>
    <row r="85" spans="1:16">
      <c r="A85" s="395"/>
      <c r="B85" s="414"/>
      <c r="C85" s="395"/>
      <c r="D85" s="396"/>
      <c r="E85" s="397"/>
      <c r="F85" s="570">
        <f t="shared" si="18"/>
        <v>0</v>
      </c>
      <c r="G85" s="396"/>
      <c r="H85" s="397"/>
      <c r="I85" s="570">
        <f t="shared" si="15"/>
        <v>0</v>
      </c>
      <c r="J85" s="395"/>
      <c r="K85" s="396">
        <f t="shared" si="19"/>
        <v>0</v>
      </c>
      <c r="L85" s="395"/>
      <c r="M85" s="397">
        <f t="shared" si="20"/>
        <v>0</v>
      </c>
      <c r="N85" s="570">
        <f t="shared" si="16"/>
        <v>0</v>
      </c>
      <c r="O85" s="570">
        <f t="shared" si="17"/>
        <v>0</v>
      </c>
      <c r="P85" s="1"/>
    </row>
    <row r="86" spans="1:16">
      <c r="A86" s="395"/>
      <c r="B86" s="414"/>
      <c r="C86" s="395"/>
      <c r="D86" s="396"/>
      <c r="E86" s="397"/>
      <c r="F86" s="570">
        <f t="shared" si="18"/>
        <v>0</v>
      </c>
      <c r="G86" s="396"/>
      <c r="H86" s="397"/>
      <c r="I86" s="570">
        <f t="shared" si="15"/>
        <v>0</v>
      </c>
      <c r="J86" s="395"/>
      <c r="K86" s="396">
        <f t="shared" si="19"/>
        <v>0</v>
      </c>
      <c r="L86" s="395"/>
      <c r="M86" s="397">
        <f t="shared" si="20"/>
        <v>0</v>
      </c>
      <c r="N86" s="570">
        <f t="shared" si="16"/>
        <v>0</v>
      </c>
      <c r="O86" s="570">
        <f t="shared" si="17"/>
        <v>0</v>
      </c>
      <c r="P86" s="1"/>
    </row>
    <row r="87" spans="1:16">
      <c r="A87" s="395"/>
      <c r="B87" s="414"/>
      <c r="C87" s="395"/>
      <c r="D87" s="396"/>
      <c r="E87" s="397"/>
      <c r="F87" s="570">
        <f t="shared" si="18"/>
        <v>0</v>
      </c>
      <c r="G87" s="396"/>
      <c r="H87" s="397"/>
      <c r="I87" s="570">
        <f t="shared" si="15"/>
        <v>0</v>
      </c>
      <c r="J87" s="395"/>
      <c r="K87" s="396">
        <f t="shared" si="19"/>
        <v>0</v>
      </c>
      <c r="L87" s="395"/>
      <c r="M87" s="397">
        <f t="shared" si="20"/>
        <v>0</v>
      </c>
      <c r="N87" s="570">
        <f t="shared" si="16"/>
        <v>0</v>
      </c>
      <c r="O87" s="570">
        <f t="shared" si="17"/>
        <v>0</v>
      </c>
      <c r="P87" s="1"/>
    </row>
    <row r="88" spans="1:16">
      <c r="A88" s="395"/>
      <c r="B88" s="414"/>
      <c r="C88" s="395"/>
      <c r="D88" s="396"/>
      <c r="E88" s="397"/>
      <c r="F88" s="570">
        <f t="shared" si="18"/>
        <v>0</v>
      </c>
      <c r="G88" s="396"/>
      <c r="H88" s="397"/>
      <c r="I88" s="570">
        <f t="shared" si="15"/>
        <v>0</v>
      </c>
      <c r="J88" s="395"/>
      <c r="K88" s="396">
        <f t="shared" si="19"/>
        <v>0</v>
      </c>
      <c r="L88" s="395"/>
      <c r="M88" s="397">
        <f t="shared" si="20"/>
        <v>0</v>
      </c>
      <c r="N88" s="570">
        <f t="shared" si="16"/>
        <v>0</v>
      </c>
      <c r="O88" s="570">
        <f t="shared" si="17"/>
        <v>0</v>
      </c>
      <c r="P88" s="1"/>
    </row>
    <row r="89" spans="1:16">
      <c r="A89" s="395"/>
      <c r="B89" s="414"/>
      <c r="C89" s="395"/>
      <c r="D89" s="396"/>
      <c r="E89" s="397"/>
      <c r="F89" s="570">
        <f t="shared" si="18"/>
        <v>0</v>
      </c>
      <c r="G89" s="396"/>
      <c r="H89" s="397"/>
      <c r="I89" s="570">
        <f t="shared" si="15"/>
        <v>0</v>
      </c>
      <c r="J89" s="395"/>
      <c r="K89" s="396">
        <f t="shared" si="19"/>
        <v>0</v>
      </c>
      <c r="L89" s="395"/>
      <c r="M89" s="397">
        <f t="shared" si="20"/>
        <v>0</v>
      </c>
      <c r="N89" s="570">
        <f t="shared" si="16"/>
        <v>0</v>
      </c>
      <c r="O89" s="570">
        <f t="shared" si="17"/>
        <v>0</v>
      </c>
      <c r="P89" s="1"/>
    </row>
    <row r="90" spans="1:16">
      <c r="A90" s="395"/>
      <c r="B90" s="414"/>
      <c r="C90" s="395"/>
      <c r="D90" s="396"/>
      <c r="E90" s="397"/>
      <c r="F90" s="570">
        <f t="shared" si="18"/>
        <v>0</v>
      </c>
      <c r="G90" s="396"/>
      <c r="H90" s="397"/>
      <c r="I90" s="570">
        <f t="shared" si="15"/>
        <v>0</v>
      </c>
      <c r="J90" s="395"/>
      <c r="K90" s="396">
        <f t="shared" si="19"/>
        <v>0</v>
      </c>
      <c r="L90" s="395"/>
      <c r="M90" s="397">
        <f t="shared" si="20"/>
        <v>0</v>
      </c>
      <c r="N90" s="570">
        <f t="shared" si="16"/>
        <v>0</v>
      </c>
      <c r="O90" s="570">
        <f t="shared" si="17"/>
        <v>0</v>
      </c>
      <c r="P90" s="1"/>
    </row>
    <row r="91" spans="1:16">
      <c r="A91" s="395"/>
      <c r="B91" s="414"/>
      <c r="C91" s="395"/>
      <c r="D91" s="396"/>
      <c r="E91" s="397"/>
      <c r="F91" s="570">
        <f t="shared" si="18"/>
        <v>0</v>
      </c>
      <c r="G91" s="396"/>
      <c r="H91" s="397"/>
      <c r="I91" s="570">
        <f t="shared" si="15"/>
        <v>0</v>
      </c>
      <c r="J91" s="395"/>
      <c r="K91" s="396">
        <f t="shared" si="19"/>
        <v>0</v>
      </c>
      <c r="L91" s="395"/>
      <c r="M91" s="397">
        <f t="shared" si="20"/>
        <v>0</v>
      </c>
      <c r="N91" s="570">
        <f t="shared" si="16"/>
        <v>0</v>
      </c>
      <c r="O91" s="570">
        <f t="shared" si="17"/>
        <v>0</v>
      </c>
      <c r="P91" s="1"/>
    </row>
    <row r="92" spans="1:16">
      <c r="A92" s="395"/>
      <c r="B92" s="414"/>
      <c r="C92" s="395"/>
      <c r="D92" s="396"/>
      <c r="E92" s="397"/>
      <c r="F92" s="570">
        <f t="shared" si="18"/>
        <v>0</v>
      </c>
      <c r="G92" s="396"/>
      <c r="H92" s="397"/>
      <c r="I92" s="570">
        <f t="shared" si="15"/>
        <v>0</v>
      </c>
      <c r="J92" s="395"/>
      <c r="K92" s="396">
        <f t="shared" si="19"/>
        <v>0</v>
      </c>
      <c r="L92" s="395"/>
      <c r="M92" s="397">
        <f t="shared" si="20"/>
        <v>0</v>
      </c>
      <c r="N92" s="570">
        <f t="shared" si="16"/>
        <v>0</v>
      </c>
      <c r="O92" s="570">
        <f t="shared" si="17"/>
        <v>0</v>
      </c>
      <c r="P92" s="1"/>
    </row>
    <row r="93" spans="1:16">
      <c r="A93" s="395"/>
      <c r="B93" s="414"/>
      <c r="C93" s="395"/>
      <c r="D93" s="396"/>
      <c r="E93" s="397"/>
      <c r="F93" s="570">
        <f t="shared" si="18"/>
        <v>0</v>
      </c>
      <c r="G93" s="396"/>
      <c r="H93" s="397"/>
      <c r="I93" s="570">
        <f t="shared" si="15"/>
        <v>0</v>
      </c>
      <c r="J93" s="395"/>
      <c r="K93" s="396">
        <f t="shared" si="19"/>
        <v>0</v>
      </c>
      <c r="L93" s="395"/>
      <c r="M93" s="397">
        <f t="shared" ref="M93:M100" si="21">H93*L93</f>
        <v>0</v>
      </c>
      <c r="N93" s="570">
        <f t="shared" si="16"/>
        <v>0</v>
      </c>
      <c r="O93" s="570">
        <f t="shared" si="17"/>
        <v>0</v>
      </c>
      <c r="P93" s="1"/>
    </row>
    <row r="94" spans="1:16">
      <c r="A94" s="395"/>
      <c r="B94" s="414"/>
      <c r="C94" s="395"/>
      <c r="D94" s="396"/>
      <c r="E94" s="397"/>
      <c r="F94" s="570">
        <f t="shared" ref="F94:F100" si="22">E94*D94</f>
        <v>0</v>
      </c>
      <c r="G94" s="396"/>
      <c r="H94" s="397"/>
      <c r="I94" s="570">
        <f t="shared" si="15"/>
        <v>0</v>
      </c>
      <c r="J94" s="395"/>
      <c r="K94" s="396">
        <f t="shared" ref="K94:K100" si="23">G94*J94</f>
        <v>0</v>
      </c>
      <c r="L94" s="395"/>
      <c r="M94" s="397">
        <f t="shared" si="21"/>
        <v>0</v>
      </c>
      <c r="N94" s="570">
        <f t="shared" si="16"/>
        <v>0</v>
      </c>
      <c r="O94" s="570">
        <f t="shared" si="17"/>
        <v>0</v>
      </c>
      <c r="P94" s="1"/>
    </row>
    <row r="95" spans="1:16">
      <c r="A95" s="395"/>
      <c r="B95" s="414"/>
      <c r="C95" s="395"/>
      <c r="D95" s="396"/>
      <c r="E95" s="397"/>
      <c r="F95" s="570">
        <f t="shared" si="22"/>
        <v>0</v>
      </c>
      <c r="G95" s="396"/>
      <c r="H95" s="397"/>
      <c r="I95" s="570">
        <f t="shared" si="15"/>
        <v>0</v>
      </c>
      <c r="J95" s="395"/>
      <c r="K95" s="396">
        <f t="shared" si="23"/>
        <v>0</v>
      </c>
      <c r="L95" s="395"/>
      <c r="M95" s="397">
        <f t="shared" si="21"/>
        <v>0</v>
      </c>
      <c r="N95" s="570">
        <f t="shared" si="16"/>
        <v>0</v>
      </c>
      <c r="O95" s="570">
        <f t="shared" si="17"/>
        <v>0</v>
      </c>
      <c r="P95" s="1"/>
    </row>
    <row r="96" spans="1:16">
      <c r="A96" s="395"/>
      <c r="B96" s="414"/>
      <c r="C96" s="395"/>
      <c r="D96" s="396"/>
      <c r="E96" s="397"/>
      <c r="F96" s="570">
        <f t="shared" si="22"/>
        <v>0</v>
      </c>
      <c r="G96" s="396"/>
      <c r="H96" s="397"/>
      <c r="I96" s="570">
        <f t="shared" si="15"/>
        <v>0</v>
      </c>
      <c r="J96" s="395"/>
      <c r="K96" s="396">
        <f t="shared" si="23"/>
        <v>0</v>
      </c>
      <c r="L96" s="395"/>
      <c r="M96" s="397">
        <f t="shared" si="21"/>
        <v>0</v>
      </c>
      <c r="N96" s="570">
        <f t="shared" si="16"/>
        <v>0</v>
      </c>
      <c r="O96" s="570">
        <f t="shared" si="17"/>
        <v>0</v>
      </c>
      <c r="P96" s="1"/>
    </row>
    <row r="97" spans="1:16">
      <c r="A97" s="395"/>
      <c r="B97" s="414"/>
      <c r="C97" s="395"/>
      <c r="D97" s="396"/>
      <c r="E97" s="397"/>
      <c r="F97" s="570">
        <f t="shared" si="22"/>
        <v>0</v>
      </c>
      <c r="G97" s="396"/>
      <c r="H97" s="397"/>
      <c r="I97" s="570">
        <f t="shared" si="15"/>
        <v>0</v>
      </c>
      <c r="J97" s="395"/>
      <c r="K97" s="396">
        <f t="shared" si="23"/>
        <v>0</v>
      </c>
      <c r="L97" s="395"/>
      <c r="M97" s="397">
        <f t="shared" si="21"/>
        <v>0</v>
      </c>
      <c r="N97" s="570">
        <f t="shared" si="16"/>
        <v>0</v>
      </c>
      <c r="O97" s="570">
        <f t="shared" si="17"/>
        <v>0</v>
      </c>
      <c r="P97" s="1"/>
    </row>
    <row r="98" spans="1:16">
      <c r="A98" s="395"/>
      <c r="B98" s="414"/>
      <c r="C98" s="395"/>
      <c r="D98" s="396"/>
      <c r="E98" s="397"/>
      <c r="F98" s="570">
        <f t="shared" si="22"/>
        <v>0</v>
      </c>
      <c r="G98" s="396"/>
      <c r="H98" s="397"/>
      <c r="I98" s="570">
        <f t="shared" si="15"/>
        <v>0</v>
      </c>
      <c r="J98" s="395"/>
      <c r="K98" s="396">
        <f t="shared" si="23"/>
        <v>0</v>
      </c>
      <c r="L98" s="395"/>
      <c r="M98" s="397">
        <f t="shared" si="21"/>
        <v>0</v>
      </c>
      <c r="N98" s="570">
        <f t="shared" si="16"/>
        <v>0</v>
      </c>
      <c r="O98" s="570">
        <f t="shared" si="17"/>
        <v>0</v>
      </c>
      <c r="P98" s="1"/>
    </row>
    <row r="99" spans="1:16">
      <c r="A99" s="395"/>
      <c r="B99" s="414"/>
      <c r="C99" s="395"/>
      <c r="D99" s="396"/>
      <c r="E99" s="397"/>
      <c r="F99" s="570">
        <f t="shared" si="22"/>
        <v>0</v>
      </c>
      <c r="G99" s="396"/>
      <c r="H99" s="397"/>
      <c r="I99" s="570">
        <f t="shared" si="15"/>
        <v>0</v>
      </c>
      <c r="J99" s="395"/>
      <c r="K99" s="396">
        <f t="shared" si="23"/>
        <v>0</v>
      </c>
      <c r="L99" s="395"/>
      <c r="M99" s="397">
        <f t="shared" si="21"/>
        <v>0</v>
      </c>
      <c r="N99" s="570">
        <f t="shared" si="16"/>
        <v>0</v>
      </c>
      <c r="O99" s="570">
        <f t="shared" si="17"/>
        <v>0</v>
      </c>
      <c r="P99" s="1"/>
    </row>
    <row r="100" spans="1:16">
      <c r="A100" s="395"/>
      <c r="B100" s="414"/>
      <c r="C100" s="395"/>
      <c r="D100" s="396"/>
      <c r="E100" s="397"/>
      <c r="F100" s="570">
        <f t="shared" si="22"/>
        <v>0</v>
      </c>
      <c r="G100" s="396"/>
      <c r="H100" s="397"/>
      <c r="I100" s="570">
        <f t="shared" si="15"/>
        <v>0</v>
      </c>
      <c r="J100" s="395"/>
      <c r="K100" s="396">
        <f t="shared" si="23"/>
        <v>0</v>
      </c>
      <c r="L100" s="395"/>
      <c r="M100" s="397">
        <f t="shared" si="21"/>
        <v>0</v>
      </c>
      <c r="N100" s="570">
        <f t="shared" si="16"/>
        <v>0</v>
      </c>
      <c r="O100" s="570">
        <f t="shared" si="17"/>
        <v>0</v>
      </c>
      <c r="P100" s="1"/>
    </row>
    <row r="101" spans="1:16">
      <c r="A101" s="395"/>
      <c r="B101" s="414"/>
      <c r="C101" s="395"/>
      <c r="D101" s="396"/>
      <c r="E101" s="397"/>
      <c r="F101" s="570">
        <f>E101*D101</f>
        <v>0</v>
      </c>
      <c r="G101" s="396"/>
      <c r="H101" s="397"/>
      <c r="I101" s="570">
        <f t="shared" si="15"/>
        <v>0</v>
      </c>
      <c r="J101" s="395"/>
      <c r="K101" s="396">
        <f>G101*J101</f>
        <v>0</v>
      </c>
      <c r="L101" s="395"/>
      <c r="M101" s="397">
        <f>H101*L101</f>
        <v>0</v>
      </c>
      <c r="N101" s="570">
        <f t="shared" si="16"/>
        <v>0</v>
      </c>
      <c r="O101" s="570">
        <f t="shared" si="17"/>
        <v>0</v>
      </c>
      <c r="P101" s="1"/>
    </row>
    <row r="102" spans="1:16">
      <c r="A102" s="532" t="s">
        <v>62</v>
      </c>
      <c r="B102" s="533"/>
      <c r="C102" s="533"/>
      <c r="D102" s="534">
        <f>SUM(D80:D101)</f>
        <v>0</v>
      </c>
      <c r="E102" s="535"/>
      <c r="F102" s="398">
        <f>SUM(F80:F101)</f>
        <v>0</v>
      </c>
      <c r="G102" s="534">
        <f>SUM(G80:G101)</f>
        <v>0</v>
      </c>
      <c r="H102" s="535"/>
      <c r="I102" s="398">
        <f>SUM(I80:I101)</f>
        <v>0</v>
      </c>
      <c r="J102" s="533"/>
      <c r="K102" s="536">
        <f>SUM(K80:K101)</f>
        <v>0</v>
      </c>
      <c r="L102" s="533"/>
      <c r="M102" s="535"/>
      <c r="N102" s="399">
        <f>SUM(N80:N101)</f>
        <v>0</v>
      </c>
      <c r="O102" s="400">
        <f>SUM(O80:O101)</f>
        <v>0</v>
      </c>
      <c r="P102" s="1"/>
    </row>
    <row r="103" spans="1:16">
      <c r="A103" s="395"/>
      <c r="B103" s="414"/>
      <c r="C103" s="395"/>
      <c r="D103" s="396"/>
      <c r="E103" s="397"/>
      <c r="F103" s="570">
        <f>E103*D103</f>
        <v>0</v>
      </c>
      <c r="G103" s="396"/>
      <c r="H103" s="397"/>
      <c r="I103" s="570">
        <f t="shared" ref="I103:I123" si="24">H103*G103</f>
        <v>0</v>
      </c>
      <c r="J103" s="395"/>
      <c r="K103" s="396">
        <f>G103*J103</f>
        <v>0</v>
      </c>
      <c r="L103" s="395"/>
      <c r="M103" s="397">
        <f>H103*L103</f>
        <v>0</v>
      </c>
      <c r="N103" s="570">
        <f t="shared" ref="N103:N123" si="25">K103*M103</f>
        <v>0</v>
      </c>
      <c r="O103" s="570">
        <f>H103*K103</f>
        <v>0</v>
      </c>
      <c r="P103" s="1"/>
    </row>
    <row r="104" spans="1:16">
      <c r="A104" s="395"/>
      <c r="B104" s="414"/>
      <c r="C104" s="395"/>
      <c r="D104" s="396"/>
      <c r="E104" s="397"/>
      <c r="F104" s="570">
        <f t="shared" ref="F104:F114" si="26">E104*D104</f>
        <v>0</v>
      </c>
      <c r="G104" s="396"/>
      <c r="H104" s="397"/>
      <c r="I104" s="570">
        <f t="shared" si="24"/>
        <v>0</v>
      </c>
      <c r="J104" s="395"/>
      <c r="K104" s="396">
        <f t="shared" ref="K104:K115" si="27">G104*J104</f>
        <v>0</v>
      </c>
      <c r="L104" s="395"/>
      <c r="M104" s="397">
        <f t="shared" ref="M104:M117" si="28">H104*L104</f>
        <v>0</v>
      </c>
      <c r="N104" s="570">
        <f t="shared" si="25"/>
        <v>0</v>
      </c>
      <c r="O104" s="570">
        <f t="shared" ref="O104:O114" si="29">H104*K104</f>
        <v>0</v>
      </c>
      <c r="P104" s="1"/>
    </row>
    <row r="105" spans="1:16">
      <c r="A105" s="395"/>
      <c r="B105" s="414"/>
      <c r="C105" s="395"/>
      <c r="D105" s="396"/>
      <c r="E105" s="397"/>
      <c r="F105" s="570">
        <f t="shared" si="26"/>
        <v>0</v>
      </c>
      <c r="G105" s="396"/>
      <c r="H105" s="397"/>
      <c r="I105" s="570">
        <f t="shared" si="24"/>
        <v>0</v>
      </c>
      <c r="J105" s="395"/>
      <c r="K105" s="396">
        <f t="shared" si="27"/>
        <v>0</v>
      </c>
      <c r="L105" s="395"/>
      <c r="M105" s="397">
        <f t="shared" si="28"/>
        <v>0</v>
      </c>
      <c r="N105" s="570">
        <f t="shared" si="25"/>
        <v>0</v>
      </c>
      <c r="O105" s="570">
        <f t="shared" si="29"/>
        <v>0</v>
      </c>
      <c r="P105" s="1"/>
    </row>
    <row r="106" spans="1:16">
      <c r="A106" s="395"/>
      <c r="B106" s="414"/>
      <c r="C106" s="395"/>
      <c r="D106" s="396"/>
      <c r="E106" s="397"/>
      <c r="F106" s="570">
        <f t="shared" si="26"/>
        <v>0</v>
      </c>
      <c r="G106" s="396"/>
      <c r="H106" s="397"/>
      <c r="I106" s="570">
        <f t="shared" si="24"/>
        <v>0</v>
      </c>
      <c r="J106" s="395"/>
      <c r="K106" s="396">
        <f t="shared" si="27"/>
        <v>0</v>
      </c>
      <c r="L106" s="395"/>
      <c r="M106" s="397">
        <f t="shared" si="28"/>
        <v>0</v>
      </c>
      <c r="N106" s="570">
        <f t="shared" si="25"/>
        <v>0</v>
      </c>
      <c r="O106" s="570">
        <f t="shared" si="29"/>
        <v>0</v>
      </c>
      <c r="P106" s="1"/>
    </row>
    <row r="107" spans="1:16">
      <c r="A107" s="395"/>
      <c r="B107" s="414"/>
      <c r="C107" s="395"/>
      <c r="D107" s="396"/>
      <c r="E107" s="397"/>
      <c r="F107" s="570">
        <f t="shared" si="26"/>
        <v>0</v>
      </c>
      <c r="G107" s="396"/>
      <c r="H107" s="397"/>
      <c r="I107" s="570">
        <f t="shared" si="24"/>
        <v>0</v>
      </c>
      <c r="J107" s="395"/>
      <c r="K107" s="396">
        <f t="shared" si="27"/>
        <v>0</v>
      </c>
      <c r="L107" s="395"/>
      <c r="M107" s="397">
        <f t="shared" si="28"/>
        <v>0</v>
      </c>
      <c r="N107" s="570">
        <f t="shared" si="25"/>
        <v>0</v>
      </c>
      <c r="O107" s="570">
        <f t="shared" si="29"/>
        <v>0</v>
      </c>
      <c r="P107" s="1"/>
    </row>
    <row r="108" spans="1:16">
      <c r="A108" s="395"/>
      <c r="B108" s="414"/>
      <c r="C108" s="395"/>
      <c r="D108" s="396"/>
      <c r="E108" s="397"/>
      <c r="F108" s="570">
        <f t="shared" si="26"/>
        <v>0</v>
      </c>
      <c r="G108" s="396"/>
      <c r="H108" s="397"/>
      <c r="I108" s="570">
        <f t="shared" si="24"/>
        <v>0</v>
      </c>
      <c r="J108" s="395"/>
      <c r="K108" s="396">
        <f t="shared" si="27"/>
        <v>0</v>
      </c>
      <c r="L108" s="395"/>
      <c r="M108" s="397">
        <f t="shared" si="28"/>
        <v>0</v>
      </c>
      <c r="N108" s="570">
        <f t="shared" si="25"/>
        <v>0</v>
      </c>
      <c r="O108" s="570">
        <f t="shared" si="29"/>
        <v>0</v>
      </c>
      <c r="P108" s="1"/>
    </row>
    <row r="109" spans="1:16">
      <c r="A109" s="395"/>
      <c r="B109" s="414"/>
      <c r="C109" s="395"/>
      <c r="D109" s="396"/>
      <c r="E109" s="397"/>
      <c r="F109" s="570">
        <f t="shared" si="26"/>
        <v>0</v>
      </c>
      <c r="G109" s="396"/>
      <c r="H109" s="397"/>
      <c r="I109" s="570">
        <f t="shared" si="24"/>
        <v>0</v>
      </c>
      <c r="J109" s="395"/>
      <c r="K109" s="396">
        <f t="shared" si="27"/>
        <v>0</v>
      </c>
      <c r="L109" s="395"/>
      <c r="M109" s="397">
        <f t="shared" si="28"/>
        <v>0</v>
      </c>
      <c r="N109" s="570">
        <f t="shared" si="25"/>
        <v>0</v>
      </c>
      <c r="O109" s="570">
        <f t="shared" si="29"/>
        <v>0</v>
      </c>
      <c r="P109" s="1"/>
    </row>
    <row r="110" spans="1:16">
      <c r="A110" s="395"/>
      <c r="B110" s="414"/>
      <c r="C110" s="395"/>
      <c r="D110" s="396"/>
      <c r="E110" s="397"/>
      <c r="F110" s="570">
        <f t="shared" si="26"/>
        <v>0</v>
      </c>
      <c r="G110" s="396"/>
      <c r="H110" s="397"/>
      <c r="I110" s="570">
        <f t="shared" si="24"/>
        <v>0</v>
      </c>
      <c r="J110" s="395"/>
      <c r="K110" s="396">
        <f t="shared" si="27"/>
        <v>0</v>
      </c>
      <c r="L110" s="395"/>
      <c r="M110" s="397">
        <f t="shared" si="28"/>
        <v>0</v>
      </c>
      <c r="N110" s="570">
        <f t="shared" si="25"/>
        <v>0</v>
      </c>
      <c r="O110" s="570">
        <f t="shared" si="29"/>
        <v>0</v>
      </c>
      <c r="P110" s="1"/>
    </row>
    <row r="111" spans="1:16">
      <c r="A111" s="395"/>
      <c r="B111" s="414"/>
      <c r="C111" s="395"/>
      <c r="D111" s="396"/>
      <c r="E111" s="397"/>
      <c r="F111" s="570">
        <f t="shared" si="26"/>
        <v>0</v>
      </c>
      <c r="G111" s="396"/>
      <c r="H111" s="397"/>
      <c r="I111" s="570">
        <f t="shared" si="24"/>
        <v>0</v>
      </c>
      <c r="J111" s="395"/>
      <c r="K111" s="396">
        <f t="shared" si="27"/>
        <v>0</v>
      </c>
      <c r="L111" s="395"/>
      <c r="M111" s="397">
        <f t="shared" si="28"/>
        <v>0</v>
      </c>
      <c r="N111" s="570">
        <f t="shared" si="25"/>
        <v>0</v>
      </c>
      <c r="O111" s="570">
        <f t="shared" si="29"/>
        <v>0</v>
      </c>
      <c r="P111" s="1"/>
    </row>
    <row r="112" spans="1:16">
      <c r="A112" s="395"/>
      <c r="B112" s="414"/>
      <c r="C112" s="395"/>
      <c r="D112" s="396"/>
      <c r="E112" s="397"/>
      <c r="F112" s="570">
        <f t="shared" si="26"/>
        <v>0</v>
      </c>
      <c r="G112" s="396"/>
      <c r="H112" s="397"/>
      <c r="I112" s="570">
        <f t="shared" si="24"/>
        <v>0</v>
      </c>
      <c r="J112" s="395"/>
      <c r="K112" s="396">
        <f t="shared" si="27"/>
        <v>0</v>
      </c>
      <c r="L112" s="395"/>
      <c r="M112" s="397">
        <f t="shared" si="28"/>
        <v>0</v>
      </c>
      <c r="N112" s="570">
        <f t="shared" si="25"/>
        <v>0</v>
      </c>
      <c r="O112" s="570">
        <f t="shared" si="29"/>
        <v>0</v>
      </c>
      <c r="P112" s="1"/>
    </row>
    <row r="113" spans="1:16">
      <c r="A113" s="395"/>
      <c r="B113" s="414"/>
      <c r="C113" s="395"/>
      <c r="D113" s="396"/>
      <c r="E113" s="397"/>
      <c r="F113" s="570">
        <f t="shared" si="26"/>
        <v>0</v>
      </c>
      <c r="G113" s="396"/>
      <c r="H113" s="397"/>
      <c r="I113" s="570">
        <f t="shared" si="24"/>
        <v>0</v>
      </c>
      <c r="J113" s="395"/>
      <c r="K113" s="396">
        <f t="shared" si="27"/>
        <v>0</v>
      </c>
      <c r="L113" s="395"/>
      <c r="M113" s="397">
        <f t="shared" si="28"/>
        <v>0</v>
      </c>
      <c r="N113" s="570">
        <f t="shared" si="25"/>
        <v>0</v>
      </c>
      <c r="O113" s="570">
        <f t="shared" si="29"/>
        <v>0</v>
      </c>
      <c r="P113" s="1"/>
    </row>
    <row r="114" spans="1:16">
      <c r="A114" s="395"/>
      <c r="B114" s="414"/>
      <c r="C114" s="395"/>
      <c r="D114" s="396"/>
      <c r="E114" s="397"/>
      <c r="F114" s="570">
        <f t="shared" si="26"/>
        <v>0</v>
      </c>
      <c r="G114" s="396"/>
      <c r="H114" s="397"/>
      <c r="I114" s="570">
        <f t="shared" si="24"/>
        <v>0</v>
      </c>
      <c r="J114" s="395"/>
      <c r="K114" s="396">
        <f t="shared" si="27"/>
        <v>0</v>
      </c>
      <c r="L114" s="395"/>
      <c r="M114" s="397">
        <f t="shared" si="28"/>
        <v>0</v>
      </c>
      <c r="N114" s="570">
        <f t="shared" si="25"/>
        <v>0</v>
      </c>
      <c r="O114" s="570">
        <f t="shared" si="29"/>
        <v>0</v>
      </c>
      <c r="P114" s="1"/>
    </row>
    <row r="115" spans="1:16">
      <c r="A115" s="395"/>
      <c r="B115" s="414"/>
      <c r="C115" s="395"/>
      <c r="D115" s="396"/>
      <c r="E115" s="397"/>
      <c r="F115" s="570">
        <f t="shared" ref="F115:F123" si="30">E115*D115</f>
        <v>0</v>
      </c>
      <c r="G115" s="396"/>
      <c r="H115" s="397"/>
      <c r="I115" s="570">
        <f t="shared" si="24"/>
        <v>0</v>
      </c>
      <c r="J115" s="395"/>
      <c r="K115" s="396">
        <f t="shared" si="27"/>
        <v>0</v>
      </c>
      <c r="L115" s="395"/>
      <c r="M115" s="397">
        <f t="shared" si="28"/>
        <v>0</v>
      </c>
      <c r="N115" s="570">
        <f t="shared" si="25"/>
        <v>0</v>
      </c>
      <c r="O115" s="570">
        <f t="shared" ref="O115:O123" si="31">H115*K115</f>
        <v>0</v>
      </c>
      <c r="P115" s="1"/>
    </row>
    <row r="116" spans="1:16">
      <c r="A116" s="395"/>
      <c r="B116" s="414"/>
      <c r="C116" s="395"/>
      <c r="D116" s="396"/>
      <c r="E116" s="397"/>
      <c r="F116" s="570">
        <f t="shared" si="30"/>
        <v>0</v>
      </c>
      <c r="G116" s="396"/>
      <c r="H116" s="397"/>
      <c r="I116" s="570">
        <f t="shared" si="24"/>
        <v>0</v>
      </c>
      <c r="J116" s="395"/>
      <c r="K116" s="396">
        <f t="shared" ref="K116:K123" si="32">G116*J116</f>
        <v>0</v>
      </c>
      <c r="L116" s="395"/>
      <c r="M116" s="397">
        <f t="shared" si="28"/>
        <v>0</v>
      </c>
      <c r="N116" s="570">
        <f t="shared" si="25"/>
        <v>0</v>
      </c>
      <c r="O116" s="570">
        <f t="shared" si="31"/>
        <v>0</v>
      </c>
      <c r="P116" s="1"/>
    </row>
    <row r="117" spans="1:16">
      <c r="A117" s="395"/>
      <c r="B117" s="414"/>
      <c r="C117" s="395"/>
      <c r="D117" s="396"/>
      <c r="E117" s="397"/>
      <c r="F117" s="570">
        <f t="shared" si="30"/>
        <v>0</v>
      </c>
      <c r="G117" s="396"/>
      <c r="H117" s="397"/>
      <c r="I117" s="570">
        <f t="shared" si="24"/>
        <v>0</v>
      </c>
      <c r="J117" s="395"/>
      <c r="K117" s="396">
        <f t="shared" si="32"/>
        <v>0</v>
      </c>
      <c r="L117" s="395"/>
      <c r="M117" s="397">
        <f t="shared" si="28"/>
        <v>0</v>
      </c>
      <c r="N117" s="570">
        <f t="shared" si="25"/>
        <v>0</v>
      </c>
      <c r="O117" s="570">
        <f t="shared" si="31"/>
        <v>0</v>
      </c>
      <c r="P117" s="1"/>
    </row>
    <row r="118" spans="1:16">
      <c r="A118" s="395"/>
      <c r="B118" s="414"/>
      <c r="C118" s="395"/>
      <c r="D118" s="396"/>
      <c r="E118" s="397"/>
      <c r="F118" s="570">
        <f t="shared" si="30"/>
        <v>0</v>
      </c>
      <c r="G118" s="396"/>
      <c r="H118" s="397"/>
      <c r="I118" s="570">
        <f t="shared" si="24"/>
        <v>0</v>
      </c>
      <c r="J118" s="395"/>
      <c r="K118" s="396">
        <f t="shared" si="32"/>
        <v>0</v>
      </c>
      <c r="L118" s="395"/>
      <c r="M118" s="397">
        <f t="shared" ref="M118:M123" si="33">H118*L118</f>
        <v>0</v>
      </c>
      <c r="N118" s="570">
        <f t="shared" si="25"/>
        <v>0</v>
      </c>
      <c r="O118" s="570">
        <f t="shared" si="31"/>
        <v>0</v>
      </c>
      <c r="P118" s="1"/>
    </row>
    <row r="119" spans="1:16">
      <c r="A119" s="395"/>
      <c r="B119" s="414"/>
      <c r="C119" s="395"/>
      <c r="D119" s="396"/>
      <c r="E119" s="397"/>
      <c r="F119" s="570">
        <f t="shared" si="30"/>
        <v>0</v>
      </c>
      <c r="G119" s="396"/>
      <c r="H119" s="397"/>
      <c r="I119" s="570">
        <f t="shared" si="24"/>
        <v>0</v>
      </c>
      <c r="J119" s="395"/>
      <c r="K119" s="396">
        <f t="shared" si="32"/>
        <v>0</v>
      </c>
      <c r="L119" s="395"/>
      <c r="M119" s="397">
        <f t="shared" si="33"/>
        <v>0</v>
      </c>
      <c r="N119" s="570">
        <f t="shared" si="25"/>
        <v>0</v>
      </c>
      <c r="O119" s="570">
        <f t="shared" si="31"/>
        <v>0</v>
      </c>
      <c r="P119" s="1"/>
    </row>
    <row r="120" spans="1:16">
      <c r="A120" s="395"/>
      <c r="B120" s="414"/>
      <c r="C120" s="395"/>
      <c r="D120" s="396"/>
      <c r="E120" s="397"/>
      <c r="F120" s="570">
        <f t="shared" si="30"/>
        <v>0</v>
      </c>
      <c r="G120" s="396"/>
      <c r="H120" s="397"/>
      <c r="I120" s="570">
        <f t="shared" si="24"/>
        <v>0</v>
      </c>
      <c r="J120" s="395"/>
      <c r="K120" s="396">
        <f t="shared" si="32"/>
        <v>0</v>
      </c>
      <c r="L120" s="395"/>
      <c r="M120" s="397">
        <f t="shared" si="33"/>
        <v>0</v>
      </c>
      <c r="N120" s="570">
        <f t="shared" si="25"/>
        <v>0</v>
      </c>
      <c r="O120" s="570">
        <f t="shared" si="31"/>
        <v>0</v>
      </c>
      <c r="P120" s="1"/>
    </row>
    <row r="121" spans="1:16">
      <c r="A121" s="395"/>
      <c r="B121" s="414"/>
      <c r="C121" s="395"/>
      <c r="D121" s="396"/>
      <c r="E121" s="397"/>
      <c r="F121" s="570">
        <f t="shared" si="30"/>
        <v>0</v>
      </c>
      <c r="G121" s="396"/>
      <c r="H121" s="397"/>
      <c r="I121" s="570">
        <f t="shared" si="24"/>
        <v>0</v>
      </c>
      <c r="J121" s="395"/>
      <c r="K121" s="396">
        <f t="shared" si="32"/>
        <v>0</v>
      </c>
      <c r="L121" s="395"/>
      <c r="M121" s="397">
        <f t="shared" si="33"/>
        <v>0</v>
      </c>
      <c r="N121" s="570">
        <f t="shared" si="25"/>
        <v>0</v>
      </c>
      <c r="O121" s="570">
        <f t="shared" si="31"/>
        <v>0</v>
      </c>
      <c r="P121" s="1"/>
    </row>
    <row r="122" spans="1:16">
      <c r="A122" s="395"/>
      <c r="B122" s="414"/>
      <c r="C122" s="395"/>
      <c r="D122" s="396"/>
      <c r="E122" s="397"/>
      <c r="F122" s="570">
        <f t="shared" si="30"/>
        <v>0</v>
      </c>
      <c r="G122" s="396"/>
      <c r="H122" s="397"/>
      <c r="I122" s="570">
        <f t="shared" si="24"/>
        <v>0</v>
      </c>
      <c r="J122" s="395"/>
      <c r="K122" s="396">
        <f t="shared" si="32"/>
        <v>0</v>
      </c>
      <c r="L122" s="395"/>
      <c r="M122" s="397">
        <f t="shared" si="33"/>
        <v>0</v>
      </c>
      <c r="N122" s="570">
        <f t="shared" si="25"/>
        <v>0</v>
      </c>
      <c r="O122" s="570">
        <f t="shared" si="31"/>
        <v>0</v>
      </c>
      <c r="P122" s="1"/>
    </row>
    <row r="123" spans="1:16">
      <c r="A123" s="395"/>
      <c r="B123" s="414"/>
      <c r="C123" s="395"/>
      <c r="D123" s="396"/>
      <c r="E123" s="397"/>
      <c r="F123" s="570">
        <f t="shared" si="30"/>
        <v>0</v>
      </c>
      <c r="G123" s="396"/>
      <c r="H123" s="397"/>
      <c r="I123" s="570">
        <f t="shared" si="24"/>
        <v>0</v>
      </c>
      <c r="J123" s="395"/>
      <c r="K123" s="396">
        <f t="shared" si="32"/>
        <v>0</v>
      </c>
      <c r="L123" s="395"/>
      <c r="M123" s="397">
        <f t="shared" si="33"/>
        <v>0</v>
      </c>
      <c r="N123" s="570">
        <f t="shared" si="25"/>
        <v>0</v>
      </c>
      <c r="O123" s="570">
        <f t="shared" si="31"/>
        <v>0</v>
      </c>
      <c r="P123" s="1"/>
    </row>
    <row r="124" spans="1:16" ht="12" thickBot="1">
      <c r="A124" s="532" t="s">
        <v>63</v>
      </c>
      <c r="B124" s="532"/>
      <c r="C124" s="533"/>
      <c r="D124" s="534">
        <f>SUM(D103:D123)</f>
        <v>0</v>
      </c>
      <c r="E124" s="535"/>
      <c r="F124" s="398">
        <f>SUM(F103:F123)</f>
        <v>0</v>
      </c>
      <c r="G124" s="534">
        <f>SUM(G103:G123)</f>
        <v>0</v>
      </c>
      <c r="H124" s="535"/>
      <c r="I124" s="398">
        <f>SUM(I103:I123)</f>
        <v>0</v>
      </c>
      <c r="J124" s="533"/>
      <c r="K124" s="536">
        <f>SUM(K103:K123)</f>
        <v>0</v>
      </c>
      <c r="L124" s="533"/>
      <c r="M124" s="535"/>
      <c r="N124" s="399">
        <f>SUM(N103:N123)</f>
        <v>0</v>
      </c>
      <c r="O124" s="400">
        <f>SUM(O103:O123)</f>
        <v>0</v>
      </c>
      <c r="P124" s="1"/>
    </row>
    <row r="125" spans="1:16" ht="12" thickTop="1">
      <c r="A125" s="514" t="s">
        <v>659</v>
      </c>
      <c r="B125" s="415"/>
      <c r="C125" s="229"/>
      <c r="D125" s="230"/>
      <c r="E125" s="231"/>
      <c r="F125" s="193">
        <f>F143+F160+F178</f>
        <v>0</v>
      </c>
      <c r="G125" s="230"/>
      <c r="H125" s="232"/>
      <c r="I125" s="193">
        <f>I143+I160+I178</f>
        <v>0</v>
      </c>
      <c r="J125" s="233"/>
      <c r="K125" s="230"/>
      <c r="L125" s="233"/>
      <c r="M125" s="232"/>
      <c r="N125" s="193">
        <f>N143+N160+N178</f>
        <v>0</v>
      </c>
      <c r="O125" s="345">
        <f>O143+O160+O178</f>
        <v>0</v>
      </c>
      <c r="P125" s="1"/>
    </row>
    <row r="126" spans="1:16" ht="12.75" customHeight="1">
      <c r="A126" s="395"/>
      <c r="B126" s="414"/>
      <c r="C126" s="395"/>
      <c r="D126" s="396"/>
      <c r="E126" s="397"/>
      <c r="F126" s="570">
        <f>E126*D126</f>
        <v>0</v>
      </c>
      <c r="G126" s="396"/>
      <c r="H126" s="397"/>
      <c r="I126" s="570">
        <f t="shared" ref="I126:I142" si="34">H126*G126</f>
        <v>0</v>
      </c>
      <c r="J126" s="395"/>
      <c r="K126" s="396">
        <f>G126*J126</f>
        <v>0</v>
      </c>
      <c r="L126" s="395"/>
      <c r="M126" s="397">
        <f t="shared" ref="M126:M142" si="35">H126*L126</f>
        <v>0</v>
      </c>
      <c r="N126" s="570">
        <f t="shared" ref="N126:N142" si="36">K126*M126</f>
        <v>0</v>
      </c>
      <c r="O126" s="570">
        <f t="shared" ref="O126:O142" si="37">H126*K126</f>
        <v>0</v>
      </c>
      <c r="P126" s="1"/>
    </row>
    <row r="127" spans="1:16" ht="12.75" customHeight="1">
      <c r="A127" s="395"/>
      <c r="B127" s="414"/>
      <c r="C127" s="395"/>
      <c r="D127" s="396"/>
      <c r="E127" s="397"/>
      <c r="F127" s="570">
        <f t="shared" ref="F127:F136" si="38">E127*D127</f>
        <v>0</v>
      </c>
      <c r="G127" s="396"/>
      <c r="H127" s="397"/>
      <c r="I127" s="570">
        <f t="shared" si="34"/>
        <v>0</v>
      </c>
      <c r="J127" s="395"/>
      <c r="K127" s="396">
        <f t="shared" ref="K127:K137" si="39">G127*J127</f>
        <v>0</v>
      </c>
      <c r="L127" s="395"/>
      <c r="M127" s="397">
        <f t="shared" si="35"/>
        <v>0</v>
      </c>
      <c r="N127" s="570">
        <f t="shared" si="36"/>
        <v>0</v>
      </c>
      <c r="O127" s="570">
        <f t="shared" si="37"/>
        <v>0</v>
      </c>
      <c r="P127" s="1"/>
    </row>
    <row r="128" spans="1:16" ht="12.75" customHeight="1">
      <c r="A128" s="395"/>
      <c r="B128" s="414"/>
      <c r="C128" s="395"/>
      <c r="D128" s="396"/>
      <c r="E128" s="397"/>
      <c r="F128" s="570">
        <f t="shared" si="38"/>
        <v>0</v>
      </c>
      <c r="G128" s="396"/>
      <c r="H128" s="397"/>
      <c r="I128" s="570">
        <f t="shared" si="34"/>
        <v>0</v>
      </c>
      <c r="J128" s="395"/>
      <c r="K128" s="396">
        <f t="shared" si="39"/>
        <v>0</v>
      </c>
      <c r="L128" s="395"/>
      <c r="M128" s="397">
        <f t="shared" si="35"/>
        <v>0</v>
      </c>
      <c r="N128" s="570">
        <f t="shared" si="36"/>
        <v>0</v>
      </c>
      <c r="O128" s="570">
        <f t="shared" si="37"/>
        <v>0</v>
      </c>
      <c r="P128" s="1"/>
    </row>
    <row r="129" spans="1:16" ht="12.75" customHeight="1">
      <c r="A129" s="395"/>
      <c r="B129" s="414"/>
      <c r="C129" s="395"/>
      <c r="D129" s="396"/>
      <c r="E129" s="397"/>
      <c r="F129" s="570">
        <f t="shared" si="38"/>
        <v>0</v>
      </c>
      <c r="G129" s="396"/>
      <c r="H129" s="397"/>
      <c r="I129" s="570">
        <f t="shared" si="34"/>
        <v>0</v>
      </c>
      <c r="J129" s="395"/>
      <c r="K129" s="396">
        <f t="shared" si="39"/>
        <v>0</v>
      </c>
      <c r="L129" s="395"/>
      <c r="M129" s="397">
        <f t="shared" si="35"/>
        <v>0</v>
      </c>
      <c r="N129" s="570">
        <f t="shared" si="36"/>
        <v>0</v>
      </c>
      <c r="O129" s="570">
        <f t="shared" si="37"/>
        <v>0</v>
      </c>
      <c r="P129" s="1"/>
    </row>
    <row r="130" spans="1:16" ht="12.75" customHeight="1">
      <c r="A130" s="395"/>
      <c r="B130" s="414"/>
      <c r="C130" s="395"/>
      <c r="D130" s="396"/>
      <c r="E130" s="397"/>
      <c r="F130" s="570">
        <f t="shared" si="38"/>
        <v>0</v>
      </c>
      <c r="G130" s="396"/>
      <c r="H130" s="397"/>
      <c r="I130" s="570">
        <f t="shared" si="34"/>
        <v>0</v>
      </c>
      <c r="J130" s="395"/>
      <c r="K130" s="396">
        <f t="shared" si="39"/>
        <v>0</v>
      </c>
      <c r="L130" s="395"/>
      <c r="M130" s="397">
        <f t="shared" si="35"/>
        <v>0</v>
      </c>
      <c r="N130" s="570">
        <f t="shared" si="36"/>
        <v>0</v>
      </c>
      <c r="O130" s="570">
        <f t="shared" si="37"/>
        <v>0</v>
      </c>
      <c r="P130" s="1"/>
    </row>
    <row r="131" spans="1:16" ht="12.75" customHeight="1">
      <c r="A131" s="395"/>
      <c r="B131" s="414"/>
      <c r="C131" s="395"/>
      <c r="D131" s="396"/>
      <c r="E131" s="397"/>
      <c r="F131" s="570">
        <f t="shared" si="38"/>
        <v>0</v>
      </c>
      <c r="G131" s="396"/>
      <c r="H131" s="397"/>
      <c r="I131" s="570">
        <f t="shared" si="34"/>
        <v>0</v>
      </c>
      <c r="J131" s="395"/>
      <c r="K131" s="396">
        <f t="shared" si="39"/>
        <v>0</v>
      </c>
      <c r="L131" s="395"/>
      <c r="M131" s="397">
        <f t="shared" si="35"/>
        <v>0</v>
      </c>
      <c r="N131" s="570">
        <f t="shared" si="36"/>
        <v>0</v>
      </c>
      <c r="O131" s="570">
        <f t="shared" si="37"/>
        <v>0</v>
      </c>
      <c r="P131" s="1"/>
    </row>
    <row r="132" spans="1:16" ht="12.75" customHeight="1">
      <c r="A132" s="395"/>
      <c r="B132" s="414"/>
      <c r="C132" s="395"/>
      <c r="D132" s="396"/>
      <c r="E132" s="397"/>
      <c r="F132" s="570">
        <f t="shared" si="38"/>
        <v>0</v>
      </c>
      <c r="G132" s="396"/>
      <c r="H132" s="397"/>
      <c r="I132" s="570">
        <f t="shared" si="34"/>
        <v>0</v>
      </c>
      <c r="J132" s="395"/>
      <c r="K132" s="396">
        <f t="shared" si="39"/>
        <v>0</v>
      </c>
      <c r="L132" s="395"/>
      <c r="M132" s="397">
        <f t="shared" si="35"/>
        <v>0</v>
      </c>
      <c r="N132" s="570">
        <f t="shared" si="36"/>
        <v>0</v>
      </c>
      <c r="O132" s="570">
        <f t="shared" si="37"/>
        <v>0</v>
      </c>
      <c r="P132" s="1"/>
    </row>
    <row r="133" spans="1:16" ht="12.75" customHeight="1">
      <c r="A133" s="395"/>
      <c r="B133" s="414"/>
      <c r="C133" s="395"/>
      <c r="D133" s="396"/>
      <c r="E133" s="397"/>
      <c r="F133" s="570">
        <f t="shared" si="38"/>
        <v>0</v>
      </c>
      <c r="G133" s="396"/>
      <c r="H133" s="397"/>
      <c r="I133" s="570">
        <f t="shared" si="34"/>
        <v>0</v>
      </c>
      <c r="J133" s="395"/>
      <c r="K133" s="396">
        <f t="shared" si="39"/>
        <v>0</v>
      </c>
      <c r="L133" s="395"/>
      <c r="M133" s="397">
        <f t="shared" si="35"/>
        <v>0</v>
      </c>
      <c r="N133" s="570">
        <f t="shared" si="36"/>
        <v>0</v>
      </c>
      <c r="O133" s="570">
        <f t="shared" si="37"/>
        <v>0</v>
      </c>
      <c r="P133" s="1"/>
    </row>
    <row r="134" spans="1:16" ht="12.75" customHeight="1">
      <c r="A134" s="395"/>
      <c r="B134" s="414"/>
      <c r="C134" s="395"/>
      <c r="D134" s="396"/>
      <c r="E134" s="397"/>
      <c r="F134" s="570">
        <f t="shared" si="38"/>
        <v>0</v>
      </c>
      <c r="G134" s="396"/>
      <c r="H134" s="397"/>
      <c r="I134" s="570">
        <f t="shared" si="34"/>
        <v>0</v>
      </c>
      <c r="J134" s="395"/>
      <c r="K134" s="396">
        <f t="shared" si="39"/>
        <v>0</v>
      </c>
      <c r="L134" s="395"/>
      <c r="M134" s="397">
        <f t="shared" si="35"/>
        <v>0</v>
      </c>
      <c r="N134" s="570">
        <f t="shared" si="36"/>
        <v>0</v>
      </c>
      <c r="O134" s="570">
        <f t="shared" si="37"/>
        <v>0</v>
      </c>
      <c r="P134" s="1"/>
    </row>
    <row r="135" spans="1:16" ht="12.75" customHeight="1">
      <c r="A135" s="395"/>
      <c r="B135" s="414"/>
      <c r="C135" s="395"/>
      <c r="D135" s="396"/>
      <c r="E135" s="397"/>
      <c r="F135" s="570">
        <f t="shared" si="38"/>
        <v>0</v>
      </c>
      <c r="G135" s="396"/>
      <c r="H135" s="397"/>
      <c r="I135" s="570">
        <f t="shared" si="34"/>
        <v>0</v>
      </c>
      <c r="J135" s="395"/>
      <c r="K135" s="396">
        <f t="shared" si="39"/>
        <v>0</v>
      </c>
      <c r="L135" s="395"/>
      <c r="M135" s="397">
        <f t="shared" si="35"/>
        <v>0</v>
      </c>
      <c r="N135" s="570">
        <f t="shared" si="36"/>
        <v>0</v>
      </c>
      <c r="O135" s="570">
        <f t="shared" si="37"/>
        <v>0</v>
      </c>
      <c r="P135" s="1"/>
    </row>
    <row r="136" spans="1:16" ht="12.75" customHeight="1">
      <c r="A136" s="395"/>
      <c r="B136" s="414"/>
      <c r="C136" s="395"/>
      <c r="D136" s="396"/>
      <c r="E136" s="397"/>
      <c r="F136" s="570">
        <f t="shared" si="38"/>
        <v>0</v>
      </c>
      <c r="G136" s="396"/>
      <c r="H136" s="397"/>
      <c r="I136" s="570">
        <f t="shared" si="34"/>
        <v>0</v>
      </c>
      <c r="J136" s="395"/>
      <c r="K136" s="396">
        <f t="shared" si="39"/>
        <v>0</v>
      </c>
      <c r="L136" s="395"/>
      <c r="M136" s="397">
        <f t="shared" si="35"/>
        <v>0</v>
      </c>
      <c r="N136" s="570">
        <f t="shared" si="36"/>
        <v>0</v>
      </c>
      <c r="O136" s="570">
        <f t="shared" si="37"/>
        <v>0</v>
      </c>
      <c r="P136" s="1"/>
    </row>
    <row r="137" spans="1:16">
      <c r="A137" s="395"/>
      <c r="B137" s="414"/>
      <c r="C137" s="395"/>
      <c r="D137" s="396"/>
      <c r="E137" s="397"/>
      <c r="F137" s="570">
        <f t="shared" ref="F137:F142" si="40">E137*D137</f>
        <v>0</v>
      </c>
      <c r="G137" s="396"/>
      <c r="H137" s="397"/>
      <c r="I137" s="570">
        <f t="shared" si="34"/>
        <v>0</v>
      </c>
      <c r="J137" s="395"/>
      <c r="K137" s="396">
        <f t="shared" si="39"/>
        <v>0</v>
      </c>
      <c r="L137" s="395"/>
      <c r="M137" s="397">
        <f t="shared" si="35"/>
        <v>0</v>
      </c>
      <c r="N137" s="570">
        <f t="shared" si="36"/>
        <v>0</v>
      </c>
      <c r="O137" s="570">
        <f t="shared" si="37"/>
        <v>0</v>
      </c>
      <c r="P137" s="1"/>
    </row>
    <row r="138" spans="1:16">
      <c r="A138" s="395"/>
      <c r="B138" s="414"/>
      <c r="C138" s="395"/>
      <c r="D138" s="396"/>
      <c r="E138" s="397"/>
      <c r="F138" s="570">
        <f t="shared" si="40"/>
        <v>0</v>
      </c>
      <c r="G138" s="396"/>
      <c r="H138" s="397"/>
      <c r="I138" s="570">
        <f t="shared" si="34"/>
        <v>0</v>
      </c>
      <c r="J138" s="395"/>
      <c r="K138" s="396">
        <f>G138*J138</f>
        <v>0</v>
      </c>
      <c r="L138" s="395"/>
      <c r="M138" s="397">
        <f t="shared" si="35"/>
        <v>0</v>
      </c>
      <c r="N138" s="570">
        <f t="shared" si="36"/>
        <v>0</v>
      </c>
      <c r="O138" s="570">
        <f t="shared" si="37"/>
        <v>0</v>
      </c>
      <c r="P138" s="1"/>
    </row>
    <row r="139" spans="1:16">
      <c r="A139" s="395"/>
      <c r="B139" s="414"/>
      <c r="C139" s="395"/>
      <c r="D139" s="396"/>
      <c r="E139" s="397"/>
      <c r="F139" s="570">
        <f t="shared" si="40"/>
        <v>0</v>
      </c>
      <c r="G139" s="396"/>
      <c r="H139" s="397"/>
      <c r="I139" s="570">
        <f t="shared" si="34"/>
        <v>0</v>
      </c>
      <c r="J139" s="395"/>
      <c r="K139" s="396">
        <f>G139*J139</f>
        <v>0</v>
      </c>
      <c r="L139" s="395"/>
      <c r="M139" s="397">
        <f t="shared" si="35"/>
        <v>0</v>
      </c>
      <c r="N139" s="570">
        <f t="shared" si="36"/>
        <v>0</v>
      </c>
      <c r="O139" s="570">
        <f t="shared" si="37"/>
        <v>0</v>
      </c>
      <c r="P139" s="1"/>
    </row>
    <row r="140" spans="1:16">
      <c r="A140" s="395"/>
      <c r="B140" s="414"/>
      <c r="C140" s="395"/>
      <c r="D140" s="396"/>
      <c r="E140" s="397"/>
      <c r="F140" s="570">
        <f t="shared" si="40"/>
        <v>0</v>
      </c>
      <c r="G140" s="396"/>
      <c r="H140" s="397"/>
      <c r="I140" s="570">
        <f t="shared" si="34"/>
        <v>0</v>
      </c>
      <c r="J140" s="395"/>
      <c r="K140" s="396">
        <f>G140*J140</f>
        <v>0</v>
      </c>
      <c r="L140" s="395"/>
      <c r="M140" s="397">
        <f t="shared" si="35"/>
        <v>0</v>
      </c>
      <c r="N140" s="570">
        <f t="shared" si="36"/>
        <v>0</v>
      </c>
      <c r="O140" s="570">
        <f t="shared" si="37"/>
        <v>0</v>
      </c>
      <c r="P140" s="1"/>
    </row>
    <row r="141" spans="1:16">
      <c r="A141" s="395"/>
      <c r="B141" s="414"/>
      <c r="C141" s="395"/>
      <c r="D141" s="396"/>
      <c r="E141" s="397"/>
      <c r="F141" s="570">
        <f t="shared" si="40"/>
        <v>0</v>
      </c>
      <c r="G141" s="396"/>
      <c r="H141" s="397"/>
      <c r="I141" s="570">
        <f t="shared" si="34"/>
        <v>0</v>
      </c>
      <c r="J141" s="395"/>
      <c r="K141" s="396">
        <f>G141*J141</f>
        <v>0</v>
      </c>
      <c r="L141" s="395"/>
      <c r="M141" s="397">
        <f t="shared" si="35"/>
        <v>0</v>
      </c>
      <c r="N141" s="570">
        <f t="shared" si="36"/>
        <v>0</v>
      </c>
      <c r="O141" s="570">
        <f t="shared" si="37"/>
        <v>0</v>
      </c>
      <c r="P141" s="1"/>
    </row>
    <row r="142" spans="1:16">
      <c r="A142" s="395"/>
      <c r="B142" s="414"/>
      <c r="C142" s="395"/>
      <c r="D142" s="396"/>
      <c r="E142" s="397"/>
      <c r="F142" s="570">
        <f t="shared" si="40"/>
        <v>0</v>
      </c>
      <c r="G142" s="396"/>
      <c r="H142" s="397"/>
      <c r="I142" s="570">
        <f t="shared" si="34"/>
        <v>0</v>
      </c>
      <c r="J142" s="395"/>
      <c r="K142" s="396">
        <f>G142*J142</f>
        <v>0</v>
      </c>
      <c r="L142" s="395"/>
      <c r="M142" s="397">
        <f t="shared" si="35"/>
        <v>0</v>
      </c>
      <c r="N142" s="570">
        <f t="shared" si="36"/>
        <v>0</v>
      </c>
      <c r="O142" s="570">
        <f t="shared" si="37"/>
        <v>0</v>
      </c>
      <c r="P142" s="1"/>
    </row>
    <row r="143" spans="1:16">
      <c r="A143" s="532" t="s">
        <v>61</v>
      </c>
      <c r="B143" s="532"/>
      <c r="C143" s="533"/>
      <c r="D143" s="534">
        <f>SUM(D126:D142)</f>
        <v>0</v>
      </c>
      <c r="E143" s="535"/>
      <c r="F143" s="398">
        <f>SUM(F126:F142)</f>
        <v>0</v>
      </c>
      <c r="G143" s="534">
        <f>SUM(G126:G142)</f>
        <v>0</v>
      </c>
      <c r="H143" s="535"/>
      <c r="I143" s="398">
        <f>SUM(I126:I142)</f>
        <v>0</v>
      </c>
      <c r="J143" s="533"/>
      <c r="K143" s="536">
        <f>SUM(K126:K142)</f>
        <v>0</v>
      </c>
      <c r="L143" s="533"/>
      <c r="M143" s="535"/>
      <c r="N143" s="399">
        <f>SUM(N126:N142)</f>
        <v>0</v>
      </c>
      <c r="O143" s="400">
        <f>SUM(O126:O142)</f>
        <v>0</v>
      </c>
      <c r="P143" s="1"/>
    </row>
    <row r="144" spans="1:16">
      <c r="A144" s="395"/>
      <c r="B144" s="414"/>
      <c r="C144" s="395"/>
      <c r="D144" s="396"/>
      <c r="E144" s="397"/>
      <c r="F144" s="570">
        <f>E144*D144</f>
        <v>0</v>
      </c>
      <c r="G144" s="396"/>
      <c r="H144" s="397"/>
      <c r="I144" s="570">
        <f>H144*G144</f>
        <v>0</v>
      </c>
      <c r="J144" s="395"/>
      <c r="K144" s="396">
        <f>G144*J144</f>
        <v>0</v>
      </c>
      <c r="L144" s="395"/>
      <c r="M144" s="397">
        <f t="shared" ref="M144:M159" si="41">H144*L144</f>
        <v>0</v>
      </c>
      <c r="N144" s="570">
        <f t="shared" ref="N144:N159" si="42">K144*M144</f>
        <v>0</v>
      </c>
      <c r="O144" s="570">
        <f t="shared" ref="O144:O159" si="43">H144*K144</f>
        <v>0</v>
      </c>
      <c r="P144" s="1"/>
    </row>
    <row r="145" spans="1:16">
      <c r="A145" s="395"/>
      <c r="B145" s="414"/>
      <c r="C145" s="395"/>
      <c r="D145" s="396"/>
      <c r="E145" s="397"/>
      <c r="F145" s="570">
        <f t="shared" ref="F145:F153" si="44">E145*D145</f>
        <v>0</v>
      </c>
      <c r="G145" s="396"/>
      <c r="H145" s="397"/>
      <c r="I145" s="570">
        <f t="shared" ref="I145:I152" si="45">H145*G145</f>
        <v>0</v>
      </c>
      <c r="J145" s="395"/>
      <c r="K145" s="396">
        <f t="shared" ref="K145:K152" si="46">G145*J145</f>
        <v>0</v>
      </c>
      <c r="L145" s="395"/>
      <c r="M145" s="397">
        <f t="shared" si="41"/>
        <v>0</v>
      </c>
      <c r="N145" s="570">
        <f t="shared" si="42"/>
        <v>0</v>
      </c>
      <c r="O145" s="570">
        <f t="shared" si="43"/>
        <v>0</v>
      </c>
      <c r="P145" s="1"/>
    </row>
    <row r="146" spans="1:16">
      <c r="A146" s="395"/>
      <c r="B146" s="414"/>
      <c r="C146" s="395"/>
      <c r="D146" s="396"/>
      <c r="E146" s="397"/>
      <c r="F146" s="570">
        <f t="shared" si="44"/>
        <v>0</v>
      </c>
      <c r="G146" s="396"/>
      <c r="H146" s="397"/>
      <c r="I146" s="570">
        <f t="shared" si="45"/>
        <v>0</v>
      </c>
      <c r="J146" s="395"/>
      <c r="K146" s="396">
        <f t="shared" si="46"/>
        <v>0</v>
      </c>
      <c r="L146" s="395"/>
      <c r="M146" s="397">
        <f t="shared" si="41"/>
        <v>0</v>
      </c>
      <c r="N146" s="570">
        <f t="shared" si="42"/>
        <v>0</v>
      </c>
      <c r="O146" s="570">
        <f t="shared" si="43"/>
        <v>0</v>
      </c>
      <c r="P146" s="1"/>
    </row>
    <row r="147" spans="1:16">
      <c r="A147" s="395"/>
      <c r="B147" s="414"/>
      <c r="C147" s="395"/>
      <c r="D147" s="396"/>
      <c r="E147" s="397"/>
      <c r="F147" s="570">
        <f t="shared" si="44"/>
        <v>0</v>
      </c>
      <c r="G147" s="396"/>
      <c r="H147" s="397"/>
      <c r="I147" s="570">
        <f t="shared" si="45"/>
        <v>0</v>
      </c>
      <c r="J147" s="395"/>
      <c r="K147" s="396">
        <f t="shared" si="46"/>
        <v>0</v>
      </c>
      <c r="L147" s="395"/>
      <c r="M147" s="397">
        <f t="shared" si="41"/>
        <v>0</v>
      </c>
      <c r="N147" s="570">
        <f t="shared" si="42"/>
        <v>0</v>
      </c>
      <c r="O147" s="570">
        <f t="shared" si="43"/>
        <v>0</v>
      </c>
      <c r="P147" s="1"/>
    </row>
    <row r="148" spans="1:16">
      <c r="A148" s="395"/>
      <c r="B148" s="414"/>
      <c r="C148" s="395"/>
      <c r="D148" s="396"/>
      <c r="E148" s="397"/>
      <c r="F148" s="570">
        <f t="shared" si="44"/>
        <v>0</v>
      </c>
      <c r="G148" s="396"/>
      <c r="H148" s="397"/>
      <c r="I148" s="570">
        <f t="shared" si="45"/>
        <v>0</v>
      </c>
      <c r="J148" s="395"/>
      <c r="K148" s="396">
        <f t="shared" si="46"/>
        <v>0</v>
      </c>
      <c r="L148" s="395"/>
      <c r="M148" s="397">
        <f t="shared" si="41"/>
        <v>0</v>
      </c>
      <c r="N148" s="570">
        <f t="shared" si="42"/>
        <v>0</v>
      </c>
      <c r="O148" s="570">
        <f t="shared" si="43"/>
        <v>0</v>
      </c>
      <c r="P148" s="1"/>
    </row>
    <row r="149" spans="1:16">
      <c r="A149" s="395"/>
      <c r="B149" s="414"/>
      <c r="C149" s="395"/>
      <c r="D149" s="396"/>
      <c r="E149" s="397"/>
      <c r="F149" s="570">
        <f t="shared" si="44"/>
        <v>0</v>
      </c>
      <c r="G149" s="396"/>
      <c r="H149" s="397"/>
      <c r="I149" s="570">
        <f t="shared" si="45"/>
        <v>0</v>
      </c>
      <c r="J149" s="395"/>
      <c r="K149" s="396">
        <f t="shared" si="46"/>
        <v>0</v>
      </c>
      <c r="L149" s="395"/>
      <c r="M149" s="397">
        <f t="shared" si="41"/>
        <v>0</v>
      </c>
      <c r="N149" s="570">
        <f t="shared" si="42"/>
        <v>0</v>
      </c>
      <c r="O149" s="570">
        <f t="shared" si="43"/>
        <v>0</v>
      </c>
      <c r="P149" s="1"/>
    </row>
    <row r="150" spans="1:16">
      <c r="A150" s="395"/>
      <c r="B150" s="414"/>
      <c r="C150" s="395"/>
      <c r="D150" s="396"/>
      <c r="E150" s="397"/>
      <c r="F150" s="570">
        <f t="shared" si="44"/>
        <v>0</v>
      </c>
      <c r="G150" s="396"/>
      <c r="H150" s="397"/>
      <c r="I150" s="570">
        <f t="shared" si="45"/>
        <v>0</v>
      </c>
      <c r="J150" s="395"/>
      <c r="K150" s="396">
        <f t="shared" si="46"/>
        <v>0</v>
      </c>
      <c r="L150" s="395"/>
      <c r="M150" s="397">
        <f t="shared" si="41"/>
        <v>0</v>
      </c>
      <c r="N150" s="570">
        <f t="shared" si="42"/>
        <v>0</v>
      </c>
      <c r="O150" s="570">
        <f t="shared" si="43"/>
        <v>0</v>
      </c>
      <c r="P150" s="1"/>
    </row>
    <row r="151" spans="1:16">
      <c r="A151" s="395"/>
      <c r="B151" s="414"/>
      <c r="C151" s="395"/>
      <c r="D151" s="396"/>
      <c r="E151" s="397"/>
      <c r="F151" s="570">
        <f t="shared" si="44"/>
        <v>0</v>
      </c>
      <c r="G151" s="396"/>
      <c r="H151" s="397"/>
      <c r="I151" s="570">
        <f t="shared" si="45"/>
        <v>0</v>
      </c>
      <c r="J151" s="395"/>
      <c r="K151" s="396">
        <f t="shared" si="46"/>
        <v>0</v>
      </c>
      <c r="L151" s="395"/>
      <c r="M151" s="397">
        <f t="shared" si="41"/>
        <v>0</v>
      </c>
      <c r="N151" s="570">
        <f t="shared" si="42"/>
        <v>0</v>
      </c>
      <c r="O151" s="570">
        <f t="shared" si="43"/>
        <v>0</v>
      </c>
      <c r="P151" s="1"/>
    </row>
    <row r="152" spans="1:16">
      <c r="A152" s="395"/>
      <c r="B152" s="414"/>
      <c r="C152" s="395"/>
      <c r="D152" s="396"/>
      <c r="E152" s="397"/>
      <c r="F152" s="570">
        <f t="shared" si="44"/>
        <v>0</v>
      </c>
      <c r="G152" s="396"/>
      <c r="H152" s="397"/>
      <c r="I152" s="570">
        <f t="shared" si="45"/>
        <v>0</v>
      </c>
      <c r="J152" s="395"/>
      <c r="K152" s="396">
        <f t="shared" si="46"/>
        <v>0</v>
      </c>
      <c r="L152" s="395"/>
      <c r="M152" s="397">
        <f t="shared" si="41"/>
        <v>0</v>
      </c>
      <c r="N152" s="570">
        <f t="shared" si="42"/>
        <v>0</v>
      </c>
      <c r="O152" s="570">
        <f t="shared" si="43"/>
        <v>0</v>
      </c>
      <c r="P152" s="1"/>
    </row>
    <row r="153" spans="1:16">
      <c r="A153" s="395"/>
      <c r="B153" s="414"/>
      <c r="C153" s="395"/>
      <c r="D153" s="396"/>
      <c r="E153" s="397"/>
      <c r="F153" s="570">
        <f t="shared" si="44"/>
        <v>0</v>
      </c>
      <c r="G153" s="396"/>
      <c r="H153" s="397"/>
      <c r="I153" s="570">
        <f t="shared" ref="I153:I158" si="47">H153*G153</f>
        <v>0</v>
      </c>
      <c r="J153" s="395"/>
      <c r="K153" s="396">
        <f t="shared" ref="K153:K158" si="48">G153*J153</f>
        <v>0</v>
      </c>
      <c r="L153" s="395"/>
      <c r="M153" s="397">
        <f t="shared" si="41"/>
        <v>0</v>
      </c>
      <c r="N153" s="570">
        <f t="shared" si="42"/>
        <v>0</v>
      </c>
      <c r="O153" s="570">
        <f t="shared" si="43"/>
        <v>0</v>
      </c>
      <c r="P153" s="1"/>
    </row>
    <row r="154" spans="1:16">
      <c r="A154" s="395"/>
      <c r="B154" s="414"/>
      <c r="C154" s="395"/>
      <c r="D154" s="396"/>
      <c r="E154" s="397"/>
      <c r="F154" s="570">
        <f t="shared" ref="F154:F159" si="49">E154*D154</f>
        <v>0</v>
      </c>
      <c r="G154" s="396"/>
      <c r="H154" s="397"/>
      <c r="I154" s="570">
        <f t="shared" si="47"/>
        <v>0</v>
      </c>
      <c r="J154" s="395"/>
      <c r="K154" s="396">
        <f t="shared" si="48"/>
        <v>0</v>
      </c>
      <c r="L154" s="395"/>
      <c r="M154" s="397">
        <f t="shared" si="41"/>
        <v>0</v>
      </c>
      <c r="N154" s="570">
        <f t="shared" si="42"/>
        <v>0</v>
      </c>
      <c r="O154" s="570">
        <f t="shared" si="43"/>
        <v>0</v>
      </c>
      <c r="P154" s="1"/>
    </row>
    <row r="155" spans="1:16">
      <c r="A155" s="395"/>
      <c r="B155" s="414"/>
      <c r="C155" s="395"/>
      <c r="D155" s="396"/>
      <c r="E155" s="397"/>
      <c r="F155" s="570">
        <f t="shared" si="49"/>
        <v>0</v>
      </c>
      <c r="G155" s="396"/>
      <c r="H155" s="397"/>
      <c r="I155" s="570">
        <f t="shared" si="47"/>
        <v>0</v>
      </c>
      <c r="J155" s="395"/>
      <c r="K155" s="396">
        <f t="shared" si="48"/>
        <v>0</v>
      </c>
      <c r="L155" s="395"/>
      <c r="M155" s="397">
        <f t="shared" si="41"/>
        <v>0</v>
      </c>
      <c r="N155" s="570">
        <f t="shared" si="42"/>
        <v>0</v>
      </c>
      <c r="O155" s="570">
        <f t="shared" si="43"/>
        <v>0</v>
      </c>
      <c r="P155" s="1"/>
    </row>
    <row r="156" spans="1:16">
      <c r="A156" s="395"/>
      <c r="B156" s="414"/>
      <c r="C156" s="395"/>
      <c r="D156" s="396"/>
      <c r="E156" s="397"/>
      <c r="F156" s="570">
        <f t="shared" si="49"/>
        <v>0</v>
      </c>
      <c r="G156" s="396"/>
      <c r="H156" s="397"/>
      <c r="I156" s="570">
        <f t="shared" si="47"/>
        <v>0</v>
      </c>
      <c r="J156" s="395"/>
      <c r="K156" s="396">
        <f t="shared" si="48"/>
        <v>0</v>
      </c>
      <c r="L156" s="395"/>
      <c r="M156" s="397">
        <f t="shared" si="41"/>
        <v>0</v>
      </c>
      <c r="N156" s="570">
        <f t="shared" si="42"/>
        <v>0</v>
      </c>
      <c r="O156" s="570">
        <f t="shared" si="43"/>
        <v>0</v>
      </c>
      <c r="P156" s="1"/>
    </row>
    <row r="157" spans="1:16">
      <c r="A157" s="395"/>
      <c r="B157" s="414"/>
      <c r="C157" s="395"/>
      <c r="D157" s="396"/>
      <c r="E157" s="397"/>
      <c r="F157" s="570">
        <f t="shared" si="49"/>
        <v>0</v>
      </c>
      <c r="G157" s="396"/>
      <c r="H157" s="397"/>
      <c r="I157" s="570">
        <f t="shared" si="47"/>
        <v>0</v>
      </c>
      <c r="J157" s="395"/>
      <c r="K157" s="396">
        <f t="shared" si="48"/>
        <v>0</v>
      </c>
      <c r="L157" s="395"/>
      <c r="M157" s="397">
        <f t="shared" si="41"/>
        <v>0</v>
      </c>
      <c r="N157" s="570">
        <f t="shared" si="42"/>
        <v>0</v>
      </c>
      <c r="O157" s="570">
        <f t="shared" si="43"/>
        <v>0</v>
      </c>
      <c r="P157" s="1"/>
    </row>
    <row r="158" spans="1:16">
      <c r="A158" s="395"/>
      <c r="B158" s="414"/>
      <c r="C158" s="395"/>
      <c r="D158" s="396"/>
      <c r="E158" s="397"/>
      <c r="F158" s="570">
        <f t="shared" si="49"/>
        <v>0</v>
      </c>
      <c r="G158" s="396"/>
      <c r="H158" s="397"/>
      <c r="I158" s="570">
        <f t="shared" si="47"/>
        <v>0</v>
      </c>
      <c r="J158" s="395"/>
      <c r="K158" s="396">
        <f t="shared" si="48"/>
        <v>0</v>
      </c>
      <c r="L158" s="395"/>
      <c r="M158" s="397">
        <f t="shared" si="41"/>
        <v>0</v>
      </c>
      <c r="N158" s="570">
        <f t="shared" si="42"/>
        <v>0</v>
      </c>
      <c r="O158" s="570">
        <f t="shared" si="43"/>
        <v>0</v>
      </c>
      <c r="P158" s="1"/>
    </row>
    <row r="159" spans="1:16">
      <c r="A159" s="395"/>
      <c r="B159" s="414"/>
      <c r="C159" s="395"/>
      <c r="D159" s="396"/>
      <c r="E159" s="397"/>
      <c r="F159" s="570">
        <f t="shared" si="49"/>
        <v>0</v>
      </c>
      <c r="G159" s="396"/>
      <c r="H159" s="397"/>
      <c r="I159" s="570">
        <f>H159*G159</f>
        <v>0</v>
      </c>
      <c r="J159" s="395"/>
      <c r="K159" s="396">
        <f>G159*J159</f>
        <v>0</v>
      </c>
      <c r="L159" s="395"/>
      <c r="M159" s="397">
        <f t="shared" si="41"/>
        <v>0</v>
      </c>
      <c r="N159" s="570">
        <f t="shared" si="42"/>
        <v>0</v>
      </c>
      <c r="O159" s="570">
        <f t="shared" si="43"/>
        <v>0</v>
      </c>
      <c r="P159" s="1"/>
    </row>
    <row r="160" spans="1:16">
      <c r="A160" s="532" t="s">
        <v>62</v>
      </c>
      <c r="B160" s="533"/>
      <c r="C160" s="533"/>
      <c r="D160" s="534">
        <f>SUM(D144:D159)</f>
        <v>0</v>
      </c>
      <c r="E160" s="535"/>
      <c r="F160" s="398">
        <f>SUM(F144:F159)</f>
        <v>0</v>
      </c>
      <c r="G160" s="534">
        <f>SUM(G144:G159)</f>
        <v>0</v>
      </c>
      <c r="H160" s="535"/>
      <c r="I160" s="398">
        <f>SUM(I144:I159)</f>
        <v>0</v>
      </c>
      <c r="J160" s="533"/>
      <c r="K160" s="536">
        <f>SUM(K144:K159)</f>
        <v>0</v>
      </c>
      <c r="L160" s="533"/>
      <c r="M160" s="535"/>
      <c r="N160" s="399">
        <f>SUM(N144:N159)</f>
        <v>0</v>
      </c>
      <c r="O160" s="400">
        <f>SUM(O144:O159)</f>
        <v>0</v>
      </c>
      <c r="P160" s="1"/>
    </row>
    <row r="161" spans="1:16">
      <c r="A161" s="395"/>
      <c r="B161" s="414"/>
      <c r="C161" s="395"/>
      <c r="D161" s="396"/>
      <c r="E161" s="397"/>
      <c r="F161" s="570">
        <f t="shared" ref="F161:F177" si="50">E161*D161</f>
        <v>0</v>
      </c>
      <c r="G161" s="396"/>
      <c r="H161" s="397"/>
      <c r="I161" s="570">
        <f t="shared" ref="I161:I174" si="51">H161*G161</f>
        <v>0</v>
      </c>
      <c r="J161" s="395"/>
      <c r="K161" s="396">
        <f t="shared" ref="K161:K173" si="52">G161*J161</f>
        <v>0</v>
      </c>
      <c r="L161" s="395"/>
      <c r="M161" s="397">
        <f t="shared" ref="M161:M177" si="53">H161*L161</f>
        <v>0</v>
      </c>
      <c r="N161" s="570">
        <f t="shared" ref="N161:N177" si="54">K161*M161</f>
        <v>0</v>
      </c>
      <c r="O161" s="570">
        <f t="shared" ref="O161:O177" si="55">H161*K161</f>
        <v>0</v>
      </c>
      <c r="P161" s="1"/>
    </row>
    <row r="162" spans="1:16">
      <c r="A162" s="395"/>
      <c r="B162" s="414"/>
      <c r="C162" s="395"/>
      <c r="D162" s="396"/>
      <c r="E162" s="397"/>
      <c r="F162" s="570">
        <f t="shared" si="50"/>
        <v>0</v>
      </c>
      <c r="G162" s="396"/>
      <c r="H162" s="397"/>
      <c r="I162" s="570">
        <f t="shared" si="51"/>
        <v>0</v>
      </c>
      <c r="J162" s="395"/>
      <c r="K162" s="396">
        <f t="shared" si="52"/>
        <v>0</v>
      </c>
      <c r="L162" s="395"/>
      <c r="M162" s="397">
        <f t="shared" si="53"/>
        <v>0</v>
      </c>
      <c r="N162" s="570">
        <f t="shared" si="54"/>
        <v>0</v>
      </c>
      <c r="O162" s="570">
        <f t="shared" si="55"/>
        <v>0</v>
      </c>
      <c r="P162" s="1"/>
    </row>
    <row r="163" spans="1:16">
      <c r="A163" s="395"/>
      <c r="B163" s="414"/>
      <c r="C163" s="395"/>
      <c r="D163" s="396"/>
      <c r="E163" s="397"/>
      <c r="F163" s="570">
        <f t="shared" si="50"/>
        <v>0</v>
      </c>
      <c r="G163" s="396"/>
      <c r="H163" s="397"/>
      <c r="I163" s="570">
        <f t="shared" si="51"/>
        <v>0</v>
      </c>
      <c r="J163" s="395"/>
      <c r="K163" s="396">
        <f t="shared" si="52"/>
        <v>0</v>
      </c>
      <c r="L163" s="395"/>
      <c r="M163" s="397">
        <f t="shared" si="53"/>
        <v>0</v>
      </c>
      <c r="N163" s="570">
        <f t="shared" si="54"/>
        <v>0</v>
      </c>
      <c r="O163" s="570">
        <f t="shared" si="55"/>
        <v>0</v>
      </c>
      <c r="P163" s="1"/>
    </row>
    <row r="164" spans="1:16">
      <c r="A164" s="395"/>
      <c r="B164" s="414"/>
      <c r="C164" s="395"/>
      <c r="D164" s="396"/>
      <c r="E164" s="397"/>
      <c r="F164" s="570">
        <f t="shared" si="50"/>
        <v>0</v>
      </c>
      <c r="G164" s="396"/>
      <c r="H164" s="397"/>
      <c r="I164" s="570">
        <f t="shared" si="51"/>
        <v>0</v>
      </c>
      <c r="J164" s="395"/>
      <c r="K164" s="396">
        <f t="shared" si="52"/>
        <v>0</v>
      </c>
      <c r="L164" s="395"/>
      <c r="M164" s="397">
        <f t="shared" si="53"/>
        <v>0</v>
      </c>
      <c r="N164" s="570">
        <f t="shared" si="54"/>
        <v>0</v>
      </c>
      <c r="O164" s="570">
        <f t="shared" si="55"/>
        <v>0</v>
      </c>
      <c r="P164" s="1"/>
    </row>
    <row r="165" spans="1:16">
      <c r="A165" s="395"/>
      <c r="B165" s="414"/>
      <c r="C165" s="395"/>
      <c r="D165" s="396"/>
      <c r="E165" s="397"/>
      <c r="F165" s="570">
        <f t="shared" si="50"/>
        <v>0</v>
      </c>
      <c r="G165" s="396"/>
      <c r="H165" s="397"/>
      <c r="I165" s="570">
        <f t="shared" si="51"/>
        <v>0</v>
      </c>
      <c r="J165" s="395"/>
      <c r="K165" s="396">
        <f t="shared" si="52"/>
        <v>0</v>
      </c>
      <c r="L165" s="395"/>
      <c r="M165" s="397">
        <f t="shared" si="53"/>
        <v>0</v>
      </c>
      <c r="N165" s="570">
        <f t="shared" si="54"/>
        <v>0</v>
      </c>
      <c r="O165" s="570">
        <f t="shared" si="55"/>
        <v>0</v>
      </c>
      <c r="P165" s="1"/>
    </row>
    <row r="166" spans="1:16">
      <c r="A166" s="395"/>
      <c r="B166" s="414"/>
      <c r="C166" s="395"/>
      <c r="D166" s="396"/>
      <c r="E166" s="397"/>
      <c r="F166" s="570">
        <f t="shared" si="50"/>
        <v>0</v>
      </c>
      <c r="G166" s="396"/>
      <c r="H166" s="397"/>
      <c r="I166" s="570">
        <f t="shared" si="51"/>
        <v>0</v>
      </c>
      <c r="J166" s="395"/>
      <c r="K166" s="396">
        <f t="shared" si="52"/>
        <v>0</v>
      </c>
      <c r="L166" s="395"/>
      <c r="M166" s="397">
        <f t="shared" si="53"/>
        <v>0</v>
      </c>
      <c r="N166" s="570">
        <f t="shared" si="54"/>
        <v>0</v>
      </c>
      <c r="O166" s="570">
        <f t="shared" si="55"/>
        <v>0</v>
      </c>
      <c r="P166" s="1"/>
    </row>
    <row r="167" spans="1:16">
      <c r="A167" s="395"/>
      <c r="B167" s="414"/>
      <c r="C167" s="395"/>
      <c r="D167" s="396"/>
      <c r="E167" s="397"/>
      <c r="F167" s="570">
        <f t="shared" si="50"/>
        <v>0</v>
      </c>
      <c r="G167" s="396"/>
      <c r="H167" s="397"/>
      <c r="I167" s="570">
        <f t="shared" si="51"/>
        <v>0</v>
      </c>
      <c r="J167" s="395"/>
      <c r="K167" s="396">
        <f t="shared" si="52"/>
        <v>0</v>
      </c>
      <c r="L167" s="395"/>
      <c r="M167" s="397">
        <f t="shared" si="53"/>
        <v>0</v>
      </c>
      <c r="N167" s="570">
        <f t="shared" si="54"/>
        <v>0</v>
      </c>
      <c r="O167" s="570">
        <f t="shared" si="55"/>
        <v>0</v>
      </c>
      <c r="P167" s="1"/>
    </row>
    <row r="168" spans="1:16">
      <c r="A168" s="395"/>
      <c r="B168" s="414"/>
      <c r="C168" s="395"/>
      <c r="D168" s="396"/>
      <c r="E168" s="397"/>
      <c r="F168" s="570">
        <f t="shared" si="50"/>
        <v>0</v>
      </c>
      <c r="G168" s="396"/>
      <c r="H168" s="397"/>
      <c r="I168" s="570">
        <f t="shared" si="51"/>
        <v>0</v>
      </c>
      <c r="J168" s="395"/>
      <c r="K168" s="396">
        <f t="shared" si="52"/>
        <v>0</v>
      </c>
      <c r="L168" s="395"/>
      <c r="M168" s="397">
        <f t="shared" si="53"/>
        <v>0</v>
      </c>
      <c r="N168" s="570">
        <f t="shared" si="54"/>
        <v>0</v>
      </c>
      <c r="O168" s="570">
        <f t="shared" si="55"/>
        <v>0</v>
      </c>
      <c r="P168" s="1"/>
    </row>
    <row r="169" spans="1:16">
      <c r="A169" s="395"/>
      <c r="B169" s="414"/>
      <c r="C169" s="395"/>
      <c r="D169" s="396"/>
      <c r="E169" s="397"/>
      <c r="F169" s="570">
        <f t="shared" si="50"/>
        <v>0</v>
      </c>
      <c r="G169" s="396"/>
      <c r="H169" s="397"/>
      <c r="I169" s="570">
        <f t="shared" si="51"/>
        <v>0</v>
      </c>
      <c r="J169" s="395"/>
      <c r="K169" s="396">
        <f t="shared" si="52"/>
        <v>0</v>
      </c>
      <c r="L169" s="395"/>
      <c r="M169" s="397">
        <f t="shared" si="53"/>
        <v>0</v>
      </c>
      <c r="N169" s="570">
        <f t="shared" si="54"/>
        <v>0</v>
      </c>
      <c r="O169" s="570">
        <f t="shared" si="55"/>
        <v>0</v>
      </c>
      <c r="P169" s="1"/>
    </row>
    <row r="170" spans="1:16">
      <c r="A170" s="395"/>
      <c r="B170" s="414"/>
      <c r="C170" s="395"/>
      <c r="D170" s="396"/>
      <c r="E170" s="397"/>
      <c r="F170" s="570">
        <f t="shared" si="50"/>
        <v>0</v>
      </c>
      <c r="G170" s="396"/>
      <c r="H170" s="397"/>
      <c r="I170" s="570">
        <f t="shared" si="51"/>
        <v>0</v>
      </c>
      <c r="J170" s="395"/>
      <c r="K170" s="396">
        <f t="shared" si="52"/>
        <v>0</v>
      </c>
      <c r="L170" s="395"/>
      <c r="M170" s="397">
        <f t="shared" si="53"/>
        <v>0</v>
      </c>
      <c r="N170" s="570">
        <f t="shared" si="54"/>
        <v>0</v>
      </c>
      <c r="O170" s="570">
        <f t="shared" si="55"/>
        <v>0</v>
      </c>
      <c r="P170" s="1"/>
    </row>
    <row r="171" spans="1:16">
      <c r="A171" s="395"/>
      <c r="B171" s="414"/>
      <c r="C171" s="395"/>
      <c r="D171" s="396"/>
      <c r="E171" s="397"/>
      <c r="F171" s="570">
        <f t="shared" si="50"/>
        <v>0</v>
      </c>
      <c r="G171" s="396"/>
      <c r="H171" s="397"/>
      <c r="I171" s="570">
        <f t="shared" si="51"/>
        <v>0</v>
      </c>
      <c r="J171" s="395"/>
      <c r="K171" s="396">
        <f t="shared" si="52"/>
        <v>0</v>
      </c>
      <c r="L171" s="395"/>
      <c r="M171" s="397">
        <f t="shared" si="53"/>
        <v>0</v>
      </c>
      <c r="N171" s="570">
        <f t="shared" si="54"/>
        <v>0</v>
      </c>
      <c r="O171" s="570">
        <f t="shared" si="55"/>
        <v>0</v>
      </c>
      <c r="P171" s="1"/>
    </row>
    <row r="172" spans="1:16">
      <c r="A172" s="395"/>
      <c r="B172" s="414"/>
      <c r="C172" s="395"/>
      <c r="D172" s="396"/>
      <c r="E172" s="397"/>
      <c r="F172" s="570">
        <f t="shared" si="50"/>
        <v>0</v>
      </c>
      <c r="G172" s="396"/>
      <c r="H172" s="397"/>
      <c r="I172" s="570">
        <f t="shared" si="51"/>
        <v>0</v>
      </c>
      <c r="J172" s="395"/>
      <c r="K172" s="396">
        <f t="shared" si="52"/>
        <v>0</v>
      </c>
      <c r="L172" s="395"/>
      <c r="M172" s="397">
        <f t="shared" si="53"/>
        <v>0</v>
      </c>
      <c r="N172" s="570">
        <f t="shared" si="54"/>
        <v>0</v>
      </c>
      <c r="O172" s="570">
        <f t="shared" si="55"/>
        <v>0</v>
      </c>
      <c r="P172" s="1"/>
    </row>
    <row r="173" spans="1:16">
      <c r="A173" s="395"/>
      <c r="B173" s="414"/>
      <c r="C173" s="395"/>
      <c r="D173" s="396"/>
      <c r="E173" s="397"/>
      <c r="F173" s="570">
        <f t="shared" si="50"/>
        <v>0</v>
      </c>
      <c r="G173" s="396"/>
      <c r="H173" s="397"/>
      <c r="I173" s="570">
        <f t="shared" si="51"/>
        <v>0</v>
      </c>
      <c r="J173" s="395"/>
      <c r="K173" s="396">
        <f t="shared" si="52"/>
        <v>0</v>
      </c>
      <c r="L173" s="395"/>
      <c r="M173" s="397">
        <f t="shared" si="53"/>
        <v>0</v>
      </c>
      <c r="N173" s="570">
        <f t="shared" si="54"/>
        <v>0</v>
      </c>
      <c r="O173" s="570">
        <f t="shared" si="55"/>
        <v>0</v>
      </c>
      <c r="P173" s="1"/>
    </row>
    <row r="174" spans="1:16">
      <c r="A174" s="395"/>
      <c r="B174" s="414"/>
      <c r="C174" s="395"/>
      <c r="D174" s="396"/>
      <c r="E174" s="397"/>
      <c r="F174" s="570">
        <f t="shared" si="50"/>
        <v>0</v>
      </c>
      <c r="G174" s="396"/>
      <c r="H174" s="397"/>
      <c r="I174" s="570">
        <f t="shared" si="51"/>
        <v>0</v>
      </c>
      <c r="J174" s="395"/>
      <c r="K174" s="396">
        <f>G174*J174</f>
        <v>0</v>
      </c>
      <c r="L174" s="395"/>
      <c r="M174" s="397">
        <f t="shared" si="53"/>
        <v>0</v>
      </c>
      <c r="N174" s="570">
        <f t="shared" si="54"/>
        <v>0</v>
      </c>
      <c r="O174" s="570">
        <f t="shared" si="55"/>
        <v>0</v>
      </c>
      <c r="P174" s="1"/>
    </row>
    <row r="175" spans="1:16">
      <c r="A175" s="395"/>
      <c r="B175" s="414"/>
      <c r="C175" s="395"/>
      <c r="D175" s="396"/>
      <c r="E175" s="397"/>
      <c r="F175" s="570">
        <f t="shared" si="50"/>
        <v>0</v>
      </c>
      <c r="G175" s="396"/>
      <c r="H175" s="397"/>
      <c r="I175" s="570">
        <f>H175*G175</f>
        <v>0</v>
      </c>
      <c r="J175" s="395"/>
      <c r="K175" s="396">
        <f>G175*J175</f>
        <v>0</v>
      </c>
      <c r="L175" s="395"/>
      <c r="M175" s="397">
        <f t="shared" si="53"/>
        <v>0</v>
      </c>
      <c r="N175" s="570">
        <f t="shared" si="54"/>
        <v>0</v>
      </c>
      <c r="O175" s="570">
        <f t="shared" si="55"/>
        <v>0</v>
      </c>
      <c r="P175" s="1"/>
    </row>
    <row r="176" spans="1:16">
      <c r="A176" s="395"/>
      <c r="B176" s="414"/>
      <c r="C176" s="395"/>
      <c r="D176" s="396"/>
      <c r="E176" s="397"/>
      <c r="F176" s="570">
        <f t="shared" si="50"/>
        <v>0</v>
      </c>
      <c r="G176" s="396"/>
      <c r="H176" s="397"/>
      <c r="I176" s="570">
        <f>H176*G176</f>
        <v>0</v>
      </c>
      <c r="J176" s="395"/>
      <c r="K176" s="396">
        <f>G176*J176</f>
        <v>0</v>
      </c>
      <c r="L176" s="395"/>
      <c r="M176" s="397">
        <f t="shared" si="53"/>
        <v>0</v>
      </c>
      <c r="N176" s="570">
        <f t="shared" si="54"/>
        <v>0</v>
      </c>
      <c r="O176" s="570">
        <f t="shared" si="55"/>
        <v>0</v>
      </c>
      <c r="P176" s="1"/>
    </row>
    <row r="177" spans="1:16">
      <c r="A177" s="395"/>
      <c r="B177" s="414"/>
      <c r="C177" s="395"/>
      <c r="D177" s="396"/>
      <c r="E177" s="397"/>
      <c r="F177" s="570">
        <f t="shared" si="50"/>
        <v>0</v>
      </c>
      <c r="G177" s="396"/>
      <c r="H177" s="397"/>
      <c r="I177" s="570">
        <f>H177*G177</f>
        <v>0</v>
      </c>
      <c r="J177" s="395"/>
      <c r="K177" s="396">
        <f>G177*J177</f>
        <v>0</v>
      </c>
      <c r="L177" s="395"/>
      <c r="M177" s="397">
        <f t="shared" si="53"/>
        <v>0</v>
      </c>
      <c r="N177" s="570">
        <f t="shared" si="54"/>
        <v>0</v>
      </c>
      <c r="O177" s="570">
        <f t="shared" si="55"/>
        <v>0</v>
      </c>
      <c r="P177" s="1"/>
    </row>
    <row r="178" spans="1:16" ht="12" thickBot="1">
      <c r="A178" s="495" t="s">
        <v>63</v>
      </c>
      <c r="B178" s="495"/>
      <c r="C178" s="544"/>
      <c r="D178" s="542">
        <f>SUM(D161:D177)</f>
        <v>0</v>
      </c>
      <c r="E178" s="553"/>
      <c r="F178" s="190">
        <f>SUM(F161:F177)</f>
        <v>0</v>
      </c>
      <c r="G178" s="542">
        <f>SUM(G161:G177)</f>
        <v>0</v>
      </c>
      <c r="H178" s="553"/>
      <c r="I178" s="190">
        <f>SUM(I161:I177)</f>
        <v>0</v>
      </c>
      <c r="J178" s="544"/>
      <c r="K178" s="554">
        <f>SUM(K161:K177)</f>
        <v>0</v>
      </c>
      <c r="L178" s="544"/>
      <c r="M178" s="553"/>
      <c r="N178" s="191">
        <f>SUM(N161:N177)</f>
        <v>0</v>
      </c>
      <c r="O178" s="192">
        <f>SUM(O161:O177)</f>
        <v>0</v>
      </c>
      <c r="P178" s="1"/>
    </row>
    <row r="179" spans="1:16" ht="12" thickTop="1">
      <c r="A179" s="537" t="s">
        <v>660</v>
      </c>
      <c r="B179" s="555"/>
      <c r="C179" s="401"/>
      <c r="D179" s="402"/>
      <c r="E179" s="403"/>
      <c r="F179" s="404">
        <f>F185</f>
        <v>0</v>
      </c>
      <c r="G179" s="402"/>
      <c r="H179" s="405"/>
      <c r="I179" s="404">
        <f>I185</f>
        <v>0</v>
      </c>
      <c r="J179" s="406"/>
      <c r="K179" s="402"/>
      <c r="L179" s="406"/>
      <c r="M179" s="405"/>
      <c r="N179" s="404">
        <f>N185</f>
        <v>0</v>
      </c>
      <c r="O179" s="407">
        <f>O185</f>
        <v>0</v>
      </c>
      <c r="P179" s="1"/>
    </row>
    <row r="180" spans="1:16">
      <c r="A180" s="423"/>
      <c r="B180" s="556"/>
      <c r="C180" s="424"/>
      <c r="D180" s="425"/>
      <c r="E180" s="426"/>
      <c r="F180" s="427">
        <f>E180*D180</f>
        <v>0</v>
      </c>
      <c r="G180" s="425"/>
      <c r="H180" s="428"/>
      <c r="I180" s="427">
        <f>H180*G180</f>
        <v>0</v>
      </c>
      <c r="J180" s="429"/>
      <c r="K180" s="425">
        <f>G180*J180</f>
        <v>0</v>
      </c>
      <c r="L180" s="429"/>
      <c r="M180" s="428">
        <f>H180*L180</f>
        <v>0</v>
      </c>
      <c r="N180" s="427">
        <f>K180*M180</f>
        <v>0</v>
      </c>
      <c r="O180" s="427">
        <f>H180*K180</f>
        <v>0</v>
      </c>
      <c r="P180" s="1"/>
    </row>
    <row r="181" spans="1:16">
      <c r="A181" s="423"/>
      <c r="B181" s="556"/>
      <c r="C181" s="424"/>
      <c r="D181" s="425"/>
      <c r="E181" s="426"/>
      <c r="F181" s="427">
        <f>E181*D181</f>
        <v>0</v>
      </c>
      <c r="G181" s="425"/>
      <c r="H181" s="428"/>
      <c r="I181" s="427">
        <f>H181*G181</f>
        <v>0</v>
      </c>
      <c r="J181" s="429"/>
      <c r="K181" s="425">
        <f>G181*J181</f>
        <v>0</v>
      </c>
      <c r="L181" s="429"/>
      <c r="M181" s="428">
        <f>H181*L181</f>
        <v>0</v>
      </c>
      <c r="N181" s="427">
        <f>K181*M181</f>
        <v>0</v>
      </c>
      <c r="O181" s="427">
        <f>H181*K181</f>
        <v>0</v>
      </c>
      <c r="P181" s="1"/>
    </row>
    <row r="182" spans="1:16">
      <c r="A182" s="423"/>
      <c r="B182" s="556"/>
      <c r="C182" s="424"/>
      <c r="D182" s="425"/>
      <c r="E182" s="426"/>
      <c r="F182" s="427">
        <f>E182*D182</f>
        <v>0</v>
      </c>
      <c r="G182" s="425"/>
      <c r="H182" s="428"/>
      <c r="I182" s="427">
        <f>H182*G182</f>
        <v>0</v>
      </c>
      <c r="J182" s="429"/>
      <c r="K182" s="425">
        <f>G182*J182</f>
        <v>0</v>
      </c>
      <c r="L182" s="429"/>
      <c r="M182" s="428">
        <f>H182*L182</f>
        <v>0</v>
      </c>
      <c r="N182" s="427">
        <f>K182*M182</f>
        <v>0</v>
      </c>
      <c r="O182" s="427">
        <f>H182*K182</f>
        <v>0</v>
      </c>
      <c r="P182" s="1"/>
    </row>
    <row r="183" spans="1:16">
      <c r="A183" s="423"/>
      <c r="B183" s="556"/>
      <c r="C183" s="424"/>
      <c r="D183" s="425"/>
      <c r="E183" s="426"/>
      <c r="F183" s="427">
        <f>E183*D183</f>
        <v>0</v>
      </c>
      <c r="G183" s="425"/>
      <c r="H183" s="428"/>
      <c r="I183" s="427">
        <f>H183*G183</f>
        <v>0</v>
      </c>
      <c r="J183" s="429"/>
      <c r="K183" s="425">
        <f>G183*J183</f>
        <v>0</v>
      </c>
      <c r="L183" s="429"/>
      <c r="M183" s="428">
        <f>H183*L183</f>
        <v>0</v>
      </c>
      <c r="N183" s="427">
        <f>K183*M183</f>
        <v>0</v>
      </c>
      <c r="O183" s="427">
        <f>H183*K183</f>
        <v>0</v>
      </c>
      <c r="P183" s="1"/>
    </row>
    <row r="184" spans="1:16">
      <c r="A184" s="423"/>
      <c r="B184" s="556"/>
      <c r="C184" s="424"/>
      <c r="D184" s="425"/>
      <c r="E184" s="426"/>
      <c r="F184" s="427">
        <f>E184*D184</f>
        <v>0</v>
      </c>
      <c r="G184" s="425"/>
      <c r="H184" s="428"/>
      <c r="I184" s="427">
        <f>H184*G184</f>
        <v>0</v>
      </c>
      <c r="J184" s="429"/>
      <c r="K184" s="425">
        <f>G184*J184</f>
        <v>0</v>
      </c>
      <c r="L184" s="429"/>
      <c r="M184" s="428">
        <f>H184*L184</f>
        <v>0</v>
      </c>
      <c r="N184" s="427">
        <f>K184*M184</f>
        <v>0</v>
      </c>
      <c r="O184" s="427">
        <f>H184*K184</f>
        <v>0</v>
      </c>
      <c r="P184" s="1"/>
    </row>
    <row r="185" spans="1:16" ht="12" thickBot="1">
      <c r="A185" s="495" t="s">
        <v>61</v>
      </c>
      <c r="B185" s="557"/>
      <c r="C185" s="544"/>
      <c r="D185" s="196">
        <f>SUM(D180:D184)</f>
        <v>0</v>
      </c>
      <c r="E185" s="553"/>
      <c r="F185" s="190">
        <f>SUM(F180:F184)</f>
        <v>0</v>
      </c>
      <c r="G185" s="196">
        <f>SUM(G180:G184)</f>
        <v>0</v>
      </c>
      <c r="H185" s="553"/>
      <c r="I185" s="190">
        <f>SUM(I180:I184)</f>
        <v>0</v>
      </c>
      <c r="J185" s="544"/>
      <c r="K185" s="198">
        <f>SUM(K180:K184)</f>
        <v>0</v>
      </c>
      <c r="L185" s="544"/>
      <c r="M185" s="553"/>
      <c r="N185" s="191">
        <f>SUM(N180:N184)</f>
        <v>0</v>
      </c>
      <c r="O185" s="192">
        <f>SUM(O180:O184)</f>
        <v>0</v>
      </c>
      <c r="P185" s="1"/>
    </row>
    <row r="186" spans="1:16" s="1" customFormat="1" ht="32.25" hidden="1" customHeight="1" thickTop="1"/>
    <row r="187" spans="1:16" hidden="1">
      <c r="P187" s="1"/>
    </row>
    <row r="188" spans="1:16" hidden="1">
      <c r="P188" s="1"/>
    </row>
  </sheetData>
  <sheetProtection algorithmName="SHA-512" hashValue="bu2/If6pRT8QZqZK1F/Y4i64D6KWrL+Nz+YmR9OW0W+6zPm8O1e6uKtNEl7aSaByN2keZInX2cyYERZr+EoUUg==" saltValue="oBWd3op+Oa353vOBNLMCNQ==" spinCount="100000" sheet="1" selectLockedCells="1"/>
  <dataConsolidate/>
  <mergeCells count="13">
    <mergeCell ref="B10:B13"/>
    <mergeCell ref="A8:B8"/>
    <mergeCell ref="A1:P1"/>
    <mergeCell ref="A2:P2"/>
    <mergeCell ref="A3:P3"/>
    <mergeCell ref="B6:G6"/>
    <mergeCell ref="B5:G5"/>
    <mergeCell ref="D10:F10"/>
    <mergeCell ref="G10:I10"/>
    <mergeCell ref="J10:O10"/>
    <mergeCell ref="A10:A13"/>
    <mergeCell ref="J11:K11"/>
    <mergeCell ref="L11:M11"/>
  </mergeCells>
  <pageMargins left="2.9166666666666668E-3" right="0.7" top="2.9166666666666668E-3" bottom="0.75" header="0.3" footer="0.3"/>
  <pageSetup scale="41" orientation="landscape" r:id="rId1"/>
  <ignoredErrors>
    <ignoredError sqref="I46 K46 K102 K143 K160" formula="1"/>
  </ignoredErrors>
  <legacyDrawing r:id="rId2"/>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100-000000000000}">
          <x14:formula1>
            <xm:f>DESPLEGABLES!$AK$2:$AK$11</xm:f>
          </x14:formula1>
          <xm:sqref>B103:B123 B126:B142 B144:B159 B161:B177 B80:B101 B56:B78</xm:sqref>
        </x14:dataValidation>
        <x14:dataValidation type="list" allowBlank="1" showInputMessage="1" showErrorMessage="1" xr:uid="{00000000-0002-0000-0100-000001000000}">
          <x14:formula1>
            <xm:f>DESPLEGABLES!$Y$13:$Y$15</xm:f>
          </x14:formula1>
          <xm:sqref>A18:A20</xm:sqref>
        </x14:dataValidation>
        <x14:dataValidation type="list" allowBlank="1" showInputMessage="1" showErrorMessage="1" xr:uid="{00000000-0002-0000-0100-000002000000}">
          <x14:formula1>
            <xm:f>DESPLEGABLES!$Y$18:$Y$20</xm:f>
          </x14:formula1>
          <xm:sqref>A23</xm:sqref>
        </x14:dataValidation>
        <x14:dataValidation type="list" allowBlank="1" showInputMessage="1" showErrorMessage="1" xr:uid="{00000000-0002-0000-0100-000003000000}">
          <x14:formula1>
            <xm:f>DESPLEGABLES!$AB$11:$AB$83</xm:f>
          </x14:formula1>
          <xm:sqref>A30:A38</xm:sqref>
        </x14:dataValidation>
        <x14:dataValidation type="list" allowBlank="1" showInputMessage="1" showErrorMessage="1" xr:uid="{00000000-0002-0000-0100-000004000000}">
          <x14:formula1>
            <xm:f>DESPLEGABLES!$Y$50:$Y$57</xm:f>
          </x14:formula1>
          <xm:sqref>A43:A45</xm:sqref>
        </x14:dataValidation>
        <x14:dataValidation type="list" allowBlank="1" showInputMessage="1" showErrorMessage="1" xr:uid="{00000000-0002-0000-0100-000005000000}">
          <x14:formula1>
            <xm:f>DESPLEGABLES!$Y$60:$Y$64</xm:f>
          </x14:formula1>
          <xm:sqref>A50:A52</xm:sqref>
        </x14:dataValidation>
        <x14:dataValidation type="list" allowBlank="1" showInputMessage="1" showErrorMessage="1" xr:uid="{00000000-0002-0000-0100-000006000000}">
          <x14:formula1>
            <xm:f>DESPLEGABLES!$Y$67:$Y$73</xm:f>
          </x14:formula1>
          <xm:sqref>A180:A183</xm:sqref>
        </x14:dataValidation>
        <x14:dataValidation type="list" allowBlank="1" showInputMessage="1" showErrorMessage="1" xr:uid="{00000000-0002-0000-0100-000007000000}">
          <x14:formula1>
            <xm:f>DESPLEGABLES!$Y$23:$Y$44</xm:f>
          </x14:formula1>
          <xm:sqref>A26:A27</xm:sqref>
        </x14:dataValidation>
        <x14:dataValidation type="list" allowBlank="1" showInputMessage="1" showErrorMessage="1" xr:uid="{00000000-0002-0000-0100-000008000000}">
          <x14:formula1>
            <xm:f>DESPLEGABLES!$A$2:$A$190</xm:f>
          </x14:formula1>
          <xm:sqref>B5:G5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dimension ref="A1:AL201"/>
  <sheetViews>
    <sheetView topLeftCell="B2" zoomScaleNormal="100" workbookViewId="0">
      <selection activeCell="D65" sqref="D65"/>
    </sheetView>
  </sheetViews>
  <sheetFormatPr baseColWidth="10" defaultColWidth="11.42578125" defaultRowHeight="15"/>
  <cols>
    <col min="1" max="1" width="8.140625" customWidth="1"/>
    <col min="2" max="2" width="88" customWidth="1"/>
    <col min="3" max="3" width="3.140625" customWidth="1"/>
    <col min="4" max="4" width="70.42578125" customWidth="1"/>
    <col min="5" max="5" width="5" bestFit="1" customWidth="1"/>
    <col min="6" max="6" width="3.140625" customWidth="1"/>
    <col min="7" max="7" width="30.140625" customWidth="1"/>
    <col min="8" max="8" width="5.5703125" style="482" customWidth="1"/>
    <col min="9" max="9" width="3.140625" customWidth="1"/>
    <col min="10" max="10" width="40.85546875" bestFit="1" customWidth="1"/>
    <col min="11" max="11" width="4.140625" style="481" bestFit="1" customWidth="1"/>
    <col min="12" max="12" width="3.140625" customWidth="1"/>
    <col min="13" max="13" width="48.85546875" bestFit="1" customWidth="1"/>
    <col min="14" max="14" width="4.140625" style="481" bestFit="1" customWidth="1"/>
    <col min="15" max="15" width="3.140625" customWidth="1"/>
    <col min="16" max="16" width="64.7109375" bestFit="1" customWidth="1"/>
    <col min="17" max="17" width="4.140625" style="481" bestFit="1" customWidth="1"/>
    <col min="18" max="18" width="3.140625" customWidth="1"/>
    <col min="19" max="19" width="51.42578125" customWidth="1"/>
    <col min="20" max="20" width="7.42578125" style="482" customWidth="1"/>
    <col min="21" max="21" width="3.140625" customWidth="1"/>
    <col min="22" max="22" width="70.42578125" customWidth="1"/>
    <col min="23" max="23" width="4.140625" style="482" customWidth="1"/>
    <col min="24" max="24" width="3.140625" customWidth="1"/>
    <col min="25" max="25" width="62.140625" customWidth="1"/>
    <col min="26" max="26" width="4.140625" style="481" customWidth="1"/>
    <col min="27" max="27" width="3.140625" customWidth="1"/>
    <col min="28" max="28" width="77.28515625" customWidth="1"/>
    <col min="29" max="29" width="4.140625" style="482" customWidth="1"/>
    <col min="30" max="30" width="3.140625" customWidth="1"/>
    <col min="31" max="31" width="87" customWidth="1"/>
    <col min="32" max="32" width="4.140625" style="481" customWidth="1"/>
    <col min="33" max="33" width="3" customWidth="1"/>
    <col min="34" max="34" width="54.85546875" bestFit="1" customWidth="1"/>
    <col min="35" max="35" width="4.140625" style="481" bestFit="1" customWidth="1"/>
    <col min="36" max="36" width="3.140625" customWidth="1"/>
    <col min="37" max="37" width="58" customWidth="1"/>
  </cols>
  <sheetData>
    <row r="1" spans="1:37" ht="15" customHeight="1">
      <c r="A1" s="470" t="s">
        <v>105</v>
      </c>
      <c r="B1" s="471" t="s">
        <v>106</v>
      </c>
      <c r="D1" s="472" t="s">
        <v>889</v>
      </c>
      <c r="E1" s="473" t="s">
        <v>513</v>
      </c>
      <c r="F1" s="474"/>
      <c r="G1" s="472" t="s">
        <v>485</v>
      </c>
      <c r="H1" s="475" t="s">
        <v>369</v>
      </c>
      <c r="I1" s="474"/>
      <c r="J1" s="476" t="s">
        <v>432</v>
      </c>
      <c r="K1" s="477" t="s">
        <v>312</v>
      </c>
      <c r="L1" s="477"/>
      <c r="M1" s="472" t="s">
        <v>433</v>
      </c>
      <c r="N1" s="472" t="s">
        <v>312</v>
      </c>
      <c r="O1" s="477"/>
      <c r="P1" s="472" t="s">
        <v>375</v>
      </c>
      <c r="Q1" s="472" t="s">
        <v>312</v>
      </c>
      <c r="R1" s="477"/>
      <c r="S1" s="476" t="s">
        <v>376</v>
      </c>
      <c r="T1" s="478" t="s">
        <v>312</v>
      </c>
      <c r="V1" s="479" t="s">
        <v>562</v>
      </c>
      <c r="W1" s="478" t="s">
        <v>312</v>
      </c>
      <c r="Y1" s="476" t="s">
        <v>488</v>
      </c>
      <c r="Z1" s="477" t="s">
        <v>312</v>
      </c>
      <c r="AA1" s="477"/>
      <c r="AB1" s="472" t="s">
        <v>489</v>
      </c>
      <c r="AC1" s="475" t="s">
        <v>312</v>
      </c>
      <c r="AD1" s="477"/>
      <c r="AE1" s="476" t="s">
        <v>494</v>
      </c>
      <c r="AF1" s="477" t="s">
        <v>312</v>
      </c>
      <c r="AG1" s="477"/>
      <c r="AH1" s="472" t="s">
        <v>495</v>
      </c>
      <c r="AI1" s="472" t="s">
        <v>312</v>
      </c>
      <c r="AK1" s="480" t="s">
        <v>510</v>
      </c>
    </row>
    <row r="2" spans="1:37">
      <c r="A2" s="54" t="s">
        <v>135</v>
      </c>
      <c r="B2" s="54" t="s">
        <v>1117</v>
      </c>
      <c r="D2" s="54" t="s">
        <v>1676</v>
      </c>
      <c r="E2" s="82">
        <v>602</v>
      </c>
      <c r="G2" s="54" t="s">
        <v>370</v>
      </c>
      <c r="H2" s="85">
        <v>10</v>
      </c>
      <c r="J2" s="54" t="s">
        <v>434</v>
      </c>
      <c r="K2" s="81" t="s">
        <v>380</v>
      </c>
      <c r="L2" s="63"/>
      <c r="M2" s="54" t="s">
        <v>434</v>
      </c>
      <c r="N2" s="81" t="s">
        <v>380</v>
      </c>
      <c r="O2" s="63"/>
      <c r="P2" s="54" t="s">
        <v>377</v>
      </c>
      <c r="Q2" s="81" t="s">
        <v>380</v>
      </c>
      <c r="R2" s="63"/>
      <c r="S2" s="54" t="s">
        <v>1060</v>
      </c>
      <c r="T2" s="503" t="s">
        <v>380</v>
      </c>
      <c r="V2" s="54" t="s">
        <v>435</v>
      </c>
      <c r="W2" s="85" t="s">
        <v>380</v>
      </c>
      <c r="Y2" s="54" t="s">
        <v>490</v>
      </c>
      <c r="Z2" s="81" t="s">
        <v>380</v>
      </c>
      <c r="AA2" s="63"/>
      <c r="AB2" s="54" t="s">
        <v>909</v>
      </c>
      <c r="AC2" s="85" t="s">
        <v>386</v>
      </c>
      <c r="AD2" s="63"/>
      <c r="AE2" s="54" t="s">
        <v>23</v>
      </c>
      <c r="AF2" s="81" t="s">
        <v>380</v>
      </c>
      <c r="AG2" s="63"/>
      <c r="AH2" s="54" t="s">
        <v>23</v>
      </c>
      <c r="AI2" s="81" t="s">
        <v>380</v>
      </c>
      <c r="AK2" s="54" t="s">
        <v>64</v>
      </c>
    </row>
    <row r="3" spans="1:37">
      <c r="A3" s="54" t="s">
        <v>136</v>
      </c>
      <c r="B3" s="54" t="s">
        <v>1118</v>
      </c>
      <c r="D3" s="54" t="s">
        <v>316</v>
      </c>
      <c r="E3" s="82">
        <v>603</v>
      </c>
      <c r="G3" s="54" t="s">
        <v>486</v>
      </c>
      <c r="H3" s="85">
        <v>11</v>
      </c>
      <c r="J3" s="54" t="s">
        <v>501</v>
      </c>
      <c r="K3" s="81" t="s">
        <v>381</v>
      </c>
      <c r="L3" s="63"/>
      <c r="M3" s="54" t="s">
        <v>501</v>
      </c>
      <c r="N3" s="81" t="s">
        <v>381</v>
      </c>
      <c r="O3" s="63"/>
      <c r="P3" s="54" t="s">
        <v>378</v>
      </c>
      <c r="Q3" s="81" t="s">
        <v>381</v>
      </c>
      <c r="R3" s="63"/>
      <c r="S3" s="54" t="s">
        <v>311</v>
      </c>
      <c r="T3" s="83" t="s">
        <v>384</v>
      </c>
      <c r="V3" s="54" t="s">
        <v>436</v>
      </c>
      <c r="W3" s="85" t="s">
        <v>381</v>
      </c>
      <c r="Y3" s="54" t="s">
        <v>491</v>
      </c>
      <c r="Z3" s="81" t="s">
        <v>381</v>
      </c>
      <c r="AA3" s="63"/>
      <c r="AB3" s="54"/>
      <c r="AC3" s="85"/>
      <c r="AD3" s="63"/>
      <c r="AE3" s="54" t="s">
        <v>85</v>
      </c>
      <c r="AF3" s="81" t="s">
        <v>381</v>
      </c>
      <c r="AG3" s="63"/>
      <c r="AH3" s="54" t="s">
        <v>85</v>
      </c>
      <c r="AI3" s="81" t="s">
        <v>381</v>
      </c>
      <c r="AK3" s="54" t="s">
        <v>65</v>
      </c>
    </row>
    <row r="4" spans="1:37">
      <c r="A4" s="54" t="s">
        <v>137</v>
      </c>
      <c r="B4" s="54" t="s">
        <v>1687</v>
      </c>
      <c r="D4" s="54" t="s">
        <v>1677</v>
      </c>
      <c r="E4" s="82">
        <v>609</v>
      </c>
      <c r="G4" s="54" t="s">
        <v>487</v>
      </c>
      <c r="H4" s="85">
        <v>12</v>
      </c>
      <c r="J4" s="54" t="s">
        <v>373</v>
      </c>
      <c r="K4" s="81" t="s">
        <v>382</v>
      </c>
      <c r="L4" s="63"/>
      <c r="O4" s="63"/>
      <c r="P4" s="54" t="s">
        <v>379</v>
      </c>
      <c r="Q4" s="81" t="s">
        <v>382</v>
      </c>
      <c r="R4" s="63"/>
      <c r="S4" s="54" t="s">
        <v>383</v>
      </c>
      <c r="T4" s="83" t="s">
        <v>385</v>
      </c>
      <c r="V4" s="54" t="s">
        <v>437</v>
      </c>
      <c r="W4" s="85" t="s">
        <v>382</v>
      </c>
      <c r="Y4" s="54" t="s">
        <v>492</v>
      </c>
      <c r="Z4" s="81" t="s">
        <v>382</v>
      </c>
      <c r="AA4" s="63"/>
      <c r="AD4" s="63"/>
      <c r="AE4" s="54" t="s">
        <v>975</v>
      </c>
      <c r="AF4" s="81" t="s">
        <v>384</v>
      </c>
      <c r="AG4" s="63"/>
      <c r="AH4" s="54" t="s">
        <v>496</v>
      </c>
      <c r="AI4" s="81" t="s">
        <v>382</v>
      </c>
      <c r="AK4" s="54" t="s">
        <v>66</v>
      </c>
    </row>
    <row r="5" spans="1:37">
      <c r="A5" s="54" t="s">
        <v>138</v>
      </c>
      <c r="B5" s="54" t="s">
        <v>1688</v>
      </c>
      <c r="D5" s="54" t="s">
        <v>317</v>
      </c>
      <c r="E5" s="82" t="s">
        <v>979</v>
      </c>
      <c r="G5" s="54" t="s">
        <v>371</v>
      </c>
      <c r="H5" s="85">
        <v>13</v>
      </c>
      <c r="P5" s="54" t="s">
        <v>387</v>
      </c>
      <c r="Q5" s="81" t="s">
        <v>388</v>
      </c>
      <c r="S5" s="54" t="s">
        <v>1062</v>
      </c>
      <c r="T5" s="83" t="s">
        <v>386</v>
      </c>
      <c r="V5" s="54" t="s">
        <v>438</v>
      </c>
      <c r="W5" s="85" t="s">
        <v>384</v>
      </c>
      <c r="Y5" s="54" t="s">
        <v>493</v>
      </c>
      <c r="Z5" s="81" t="s">
        <v>385</v>
      </c>
      <c r="AE5" s="54" t="s">
        <v>497</v>
      </c>
      <c r="AF5" s="81" t="s">
        <v>385</v>
      </c>
      <c r="AH5" s="54" t="s">
        <v>918</v>
      </c>
      <c r="AI5" s="81" t="s">
        <v>384</v>
      </c>
      <c r="AK5" s="54" t="s">
        <v>67</v>
      </c>
    </row>
    <row r="6" spans="1:37">
      <c r="A6" s="54" t="s">
        <v>139</v>
      </c>
      <c r="B6" s="54" t="s">
        <v>1689</v>
      </c>
      <c r="D6" s="54" t="s">
        <v>318</v>
      </c>
      <c r="E6" s="82" t="s">
        <v>980</v>
      </c>
      <c r="G6" s="54"/>
      <c r="H6" s="86"/>
      <c r="J6" s="476" t="s">
        <v>426</v>
      </c>
      <c r="K6" s="477" t="s">
        <v>312</v>
      </c>
      <c r="L6" s="477"/>
      <c r="M6" s="472" t="s">
        <v>427</v>
      </c>
      <c r="N6" s="472" t="s">
        <v>312</v>
      </c>
      <c r="P6" s="54" t="s">
        <v>397</v>
      </c>
      <c r="Q6" s="81">
        <v>13</v>
      </c>
      <c r="S6" s="54" t="s">
        <v>389</v>
      </c>
      <c r="T6" s="85" t="s">
        <v>392</v>
      </c>
      <c r="V6" s="54" t="s">
        <v>439</v>
      </c>
      <c r="W6" s="85" t="s">
        <v>385</v>
      </c>
      <c r="Y6" s="54" t="s">
        <v>1083</v>
      </c>
      <c r="Z6" s="505" t="s">
        <v>388</v>
      </c>
      <c r="AA6" s="477"/>
      <c r="AB6" s="477"/>
      <c r="AC6" s="478"/>
      <c r="AE6" s="54" t="s">
        <v>498</v>
      </c>
      <c r="AF6" s="81" t="s">
        <v>388</v>
      </c>
      <c r="AG6" s="477"/>
      <c r="AH6" s="54" t="s">
        <v>497</v>
      </c>
      <c r="AI6" s="81" t="s">
        <v>385</v>
      </c>
      <c r="AK6" s="54" t="s">
        <v>68</v>
      </c>
    </row>
    <row r="7" spans="1:37">
      <c r="A7" s="54" t="s">
        <v>140</v>
      </c>
      <c r="B7" s="54" t="s">
        <v>1592</v>
      </c>
      <c r="D7" s="54" t="s">
        <v>319</v>
      </c>
      <c r="E7" s="82" t="s">
        <v>981</v>
      </c>
      <c r="J7" s="54" t="s">
        <v>133</v>
      </c>
      <c r="K7" s="81" t="s">
        <v>380</v>
      </c>
      <c r="L7" s="63"/>
      <c r="M7" s="54" t="s">
        <v>428</v>
      </c>
      <c r="N7" s="81" t="s">
        <v>384</v>
      </c>
      <c r="P7" s="54" t="s">
        <v>398</v>
      </c>
      <c r="Q7" s="81">
        <v>14</v>
      </c>
      <c r="S7" s="54" t="s">
        <v>390</v>
      </c>
      <c r="T7" s="83" t="s">
        <v>393</v>
      </c>
      <c r="V7" s="54" t="s">
        <v>440</v>
      </c>
      <c r="W7" s="85" t="s">
        <v>386</v>
      </c>
      <c r="Y7" s="54"/>
      <c r="Z7" s="81"/>
      <c r="AA7" s="63"/>
      <c r="AB7" s="54"/>
      <c r="AC7" s="85"/>
      <c r="AE7" s="54" t="s">
        <v>500</v>
      </c>
      <c r="AF7" s="81" t="s">
        <v>393</v>
      </c>
      <c r="AG7" s="63"/>
      <c r="AH7" s="54" t="s">
        <v>919</v>
      </c>
      <c r="AI7" s="81" t="s">
        <v>386</v>
      </c>
      <c r="AK7" s="54" t="s">
        <v>69</v>
      </c>
    </row>
    <row r="8" spans="1:37">
      <c r="A8" s="54" t="s">
        <v>308</v>
      </c>
      <c r="B8" s="54" t="s">
        <v>339</v>
      </c>
      <c r="D8" s="54" t="s">
        <v>1678</v>
      </c>
      <c r="E8" s="82" t="s">
        <v>982</v>
      </c>
      <c r="G8" s="472" t="s">
        <v>485</v>
      </c>
      <c r="H8" s="475" t="s">
        <v>369</v>
      </c>
      <c r="J8" s="54" t="s">
        <v>132</v>
      </c>
      <c r="K8" s="81" t="s">
        <v>381</v>
      </c>
      <c r="L8" s="63"/>
      <c r="M8" s="242" t="s">
        <v>429</v>
      </c>
      <c r="N8" s="243" t="s">
        <v>385</v>
      </c>
      <c r="P8" s="54" t="s">
        <v>399</v>
      </c>
      <c r="Q8" s="81">
        <v>15</v>
      </c>
      <c r="S8" s="54" t="s">
        <v>391</v>
      </c>
      <c r="T8" s="83" t="s">
        <v>394</v>
      </c>
      <c r="V8" s="54" t="s">
        <v>441</v>
      </c>
      <c r="W8" s="85" t="s">
        <v>388</v>
      </c>
      <c r="Z8" s="81"/>
      <c r="AA8" s="63"/>
      <c r="AB8" s="54"/>
      <c r="AC8" s="85"/>
      <c r="AE8" s="54" t="s">
        <v>978</v>
      </c>
      <c r="AF8" s="81" t="s">
        <v>396</v>
      </c>
      <c r="AG8" s="63"/>
      <c r="AH8" s="54" t="s">
        <v>499</v>
      </c>
      <c r="AI8" s="81" t="s">
        <v>392</v>
      </c>
      <c r="AK8" s="54" t="s">
        <v>70</v>
      </c>
    </row>
    <row r="9" spans="1:37">
      <c r="A9" s="54" t="s">
        <v>1047</v>
      </c>
      <c r="B9" s="54" t="s">
        <v>1690</v>
      </c>
      <c r="D9" s="54" t="s">
        <v>320</v>
      </c>
      <c r="E9" s="82" t="s">
        <v>983</v>
      </c>
      <c r="G9" s="54" t="s">
        <v>1110</v>
      </c>
      <c r="H9" s="85">
        <v>13</v>
      </c>
      <c r="J9" s="54" t="s">
        <v>131</v>
      </c>
      <c r="K9" s="81" t="s">
        <v>382</v>
      </c>
      <c r="L9" s="63"/>
      <c r="M9" s="54"/>
      <c r="N9" s="81"/>
      <c r="P9" s="54" t="s">
        <v>400</v>
      </c>
      <c r="Q9" s="81">
        <v>16</v>
      </c>
      <c r="S9" s="54" t="s">
        <v>395</v>
      </c>
      <c r="T9" s="83" t="s">
        <v>396</v>
      </c>
      <c r="V9" s="54" t="s">
        <v>442</v>
      </c>
      <c r="W9" s="85" t="s">
        <v>392</v>
      </c>
      <c r="Z9" s="81"/>
      <c r="AA9" s="63"/>
      <c r="AB9" s="54"/>
      <c r="AC9" s="85"/>
      <c r="AF9" s="81"/>
      <c r="AG9" s="63"/>
      <c r="AH9" s="54" t="s">
        <v>500</v>
      </c>
      <c r="AI9" s="81" t="s">
        <v>393</v>
      </c>
      <c r="AK9" s="54" t="s">
        <v>71</v>
      </c>
    </row>
    <row r="10" spans="1:37">
      <c r="A10" s="54" t="s">
        <v>1048</v>
      </c>
      <c r="B10" s="54" t="s">
        <v>1691</v>
      </c>
      <c r="D10" s="54" t="s">
        <v>1679</v>
      </c>
      <c r="E10" s="82" t="s">
        <v>984</v>
      </c>
      <c r="J10" s="54"/>
      <c r="K10" s="81"/>
      <c r="L10" s="63" t="s">
        <v>710</v>
      </c>
      <c r="P10" s="54" t="s">
        <v>401</v>
      </c>
      <c r="Q10" s="81">
        <v>17</v>
      </c>
      <c r="S10" s="54" t="s">
        <v>1680</v>
      </c>
      <c r="T10" s="84">
        <v>12</v>
      </c>
      <c r="V10" s="54" t="s">
        <v>443</v>
      </c>
      <c r="W10" s="85" t="s">
        <v>393</v>
      </c>
      <c r="Y10" s="416" t="s">
        <v>584</v>
      </c>
      <c r="Z10" s="81"/>
      <c r="AA10" s="63"/>
      <c r="AB10" s="479" t="s">
        <v>562</v>
      </c>
      <c r="AE10" s="472" t="s">
        <v>485</v>
      </c>
      <c r="AF10" s="81"/>
      <c r="AG10" s="63"/>
      <c r="AH10" s="54" t="s">
        <v>914</v>
      </c>
      <c r="AI10" s="81">
        <v>10</v>
      </c>
      <c r="AK10" s="54" t="s">
        <v>72</v>
      </c>
    </row>
    <row r="11" spans="1:37" ht="15" customHeight="1">
      <c r="A11" s="54" t="s">
        <v>141</v>
      </c>
      <c r="B11" s="54" t="s">
        <v>1692</v>
      </c>
      <c r="D11" s="54" t="s">
        <v>985</v>
      </c>
      <c r="E11" s="82" t="s">
        <v>986</v>
      </c>
      <c r="J11" s="476" t="s">
        <v>1042</v>
      </c>
      <c r="K11" s="477" t="s">
        <v>312</v>
      </c>
      <c r="P11" s="54" t="s">
        <v>402</v>
      </c>
      <c r="Q11" s="81">
        <v>18</v>
      </c>
      <c r="S11" s="54" t="s">
        <v>1681</v>
      </c>
      <c r="T11" s="84">
        <v>23</v>
      </c>
      <c r="V11" s="54" t="s">
        <v>444</v>
      </c>
      <c r="W11" s="85" t="s">
        <v>394</v>
      </c>
      <c r="Y11" s="54"/>
      <c r="AB11" s="54" t="s">
        <v>597</v>
      </c>
      <c r="AE11" s="54" t="s">
        <v>672</v>
      </c>
      <c r="AH11" s="54" t="s">
        <v>915</v>
      </c>
      <c r="AI11" s="81">
        <v>12</v>
      </c>
      <c r="AK11" s="54" t="s">
        <v>73</v>
      </c>
    </row>
    <row r="12" spans="1:37" ht="15" customHeight="1">
      <c r="A12" s="54" t="s">
        <v>142</v>
      </c>
      <c r="B12" s="54" t="s">
        <v>1693</v>
      </c>
      <c r="D12" s="54" t="s">
        <v>321</v>
      </c>
      <c r="E12" s="82" t="s">
        <v>987</v>
      </c>
      <c r="J12" s="487"/>
      <c r="K12" s="81"/>
      <c r="L12" s="477"/>
      <c r="M12" s="472" t="s">
        <v>430</v>
      </c>
      <c r="N12" s="472" t="s">
        <v>312</v>
      </c>
      <c r="P12" s="54" t="s">
        <v>403</v>
      </c>
      <c r="Q12" s="81">
        <v>19</v>
      </c>
      <c r="S12" s="54" t="s">
        <v>413</v>
      </c>
      <c r="T12" s="84">
        <v>33</v>
      </c>
      <c r="V12" s="54" t="s">
        <v>445</v>
      </c>
      <c r="W12" s="85" t="s">
        <v>396</v>
      </c>
      <c r="Y12" s="476" t="s">
        <v>432</v>
      </c>
      <c r="Z12" s="477"/>
      <c r="AA12" s="477"/>
      <c r="AB12" s="54" t="s">
        <v>598</v>
      </c>
      <c r="AC12" s="478"/>
      <c r="AE12" s="54" t="s">
        <v>673</v>
      </c>
      <c r="AF12" s="477"/>
      <c r="AG12" s="477"/>
      <c r="AH12" s="54" t="s">
        <v>916</v>
      </c>
      <c r="AI12" s="81">
        <v>13</v>
      </c>
    </row>
    <row r="13" spans="1:37">
      <c r="A13" s="54" t="s">
        <v>143</v>
      </c>
      <c r="B13" s="54" t="s">
        <v>1682</v>
      </c>
      <c r="D13" s="54" t="s">
        <v>1683</v>
      </c>
      <c r="E13" s="82" t="s">
        <v>988</v>
      </c>
      <c r="G13" s="476" t="s">
        <v>797</v>
      </c>
      <c r="H13" s="476" t="s">
        <v>369</v>
      </c>
      <c r="M13" s="54" t="s">
        <v>86</v>
      </c>
      <c r="N13" s="81" t="s">
        <v>380</v>
      </c>
      <c r="P13" s="54" t="s">
        <v>568</v>
      </c>
      <c r="Q13" s="81">
        <v>20</v>
      </c>
      <c r="S13" s="54" t="s">
        <v>414</v>
      </c>
      <c r="T13" s="84">
        <v>34</v>
      </c>
      <c r="V13" s="54" t="s">
        <v>446</v>
      </c>
      <c r="W13" s="85" t="s">
        <v>465</v>
      </c>
      <c r="Y13" s="54" t="s">
        <v>578</v>
      </c>
      <c r="AB13" s="54" t="s">
        <v>599</v>
      </c>
      <c r="AC13" s="85"/>
      <c r="AE13" s="54" t="s">
        <v>674</v>
      </c>
      <c r="AH13" s="54" t="s">
        <v>917</v>
      </c>
      <c r="AI13" s="81">
        <v>14</v>
      </c>
    </row>
    <row r="14" spans="1:37">
      <c r="A14" s="54" t="s">
        <v>144</v>
      </c>
      <c r="B14" s="54" t="s">
        <v>1593</v>
      </c>
      <c r="D14" s="54" t="s">
        <v>1685</v>
      </c>
      <c r="E14" s="82" t="s">
        <v>989</v>
      </c>
      <c r="G14" s="54" t="s">
        <v>949</v>
      </c>
      <c r="H14" s="81" t="s">
        <v>380</v>
      </c>
      <c r="M14" s="54" t="s">
        <v>431</v>
      </c>
      <c r="N14" s="81" t="s">
        <v>381</v>
      </c>
      <c r="P14" s="54" t="s">
        <v>404</v>
      </c>
      <c r="Q14" s="81">
        <v>21</v>
      </c>
      <c r="S14" s="54" t="s">
        <v>419</v>
      </c>
      <c r="T14" s="84">
        <v>40</v>
      </c>
      <c r="V14" s="54" t="s">
        <v>514</v>
      </c>
      <c r="W14" s="85" t="s">
        <v>466</v>
      </c>
      <c r="Y14" s="54" t="s">
        <v>579</v>
      </c>
      <c r="AB14" s="54" t="s">
        <v>600</v>
      </c>
      <c r="AC14" s="85"/>
      <c r="AE14" s="54" t="s">
        <v>675</v>
      </c>
      <c r="AH14" s="54" t="s">
        <v>1684</v>
      </c>
      <c r="AI14" s="81" t="s">
        <v>468</v>
      </c>
    </row>
    <row r="15" spans="1:37">
      <c r="A15" s="54" t="s">
        <v>145</v>
      </c>
      <c r="B15" s="54" t="s">
        <v>340</v>
      </c>
      <c r="D15" s="54" t="s">
        <v>322</v>
      </c>
      <c r="E15" s="82" t="s">
        <v>990</v>
      </c>
      <c r="G15" s="54" t="s">
        <v>950</v>
      </c>
      <c r="H15" s="81" t="s">
        <v>381</v>
      </c>
      <c r="J15" s="487" t="s">
        <v>1562</v>
      </c>
      <c r="K15" s="477" t="s">
        <v>312</v>
      </c>
      <c r="M15" s="54"/>
      <c r="N15" s="81"/>
      <c r="P15" s="54" t="s">
        <v>405</v>
      </c>
      <c r="Q15" s="81">
        <v>22</v>
      </c>
      <c r="S15" s="54" t="s">
        <v>1055</v>
      </c>
      <c r="T15" s="84">
        <v>44</v>
      </c>
      <c r="V15" s="54" t="s">
        <v>450</v>
      </c>
      <c r="W15" s="85" t="s">
        <v>467</v>
      </c>
      <c r="Y15" s="54" t="s">
        <v>580</v>
      </c>
      <c r="AB15" s="54" t="s">
        <v>601</v>
      </c>
      <c r="AC15" s="85"/>
      <c r="AE15" s="54"/>
      <c r="AI15" s="81"/>
    </row>
    <row r="16" spans="1:37">
      <c r="A16" s="54" t="s">
        <v>146</v>
      </c>
      <c r="B16" s="54" t="s">
        <v>1686</v>
      </c>
      <c r="D16" s="54" t="s">
        <v>323</v>
      </c>
      <c r="E16" s="82" t="s">
        <v>991</v>
      </c>
      <c r="G16" s="54" t="s">
        <v>895</v>
      </c>
      <c r="H16" s="81" t="s">
        <v>382</v>
      </c>
      <c r="J16" s="54" t="s">
        <v>1043</v>
      </c>
      <c r="K16" s="81" t="s">
        <v>380</v>
      </c>
      <c r="P16" s="54" t="s">
        <v>406</v>
      </c>
      <c r="Q16" s="81">
        <v>24</v>
      </c>
      <c r="S16" s="54" t="s">
        <v>425</v>
      </c>
      <c r="T16" s="84">
        <v>45</v>
      </c>
      <c r="V16" s="54" t="s">
        <v>451</v>
      </c>
      <c r="W16" s="85" t="s">
        <v>468</v>
      </c>
      <c r="AB16" s="54" t="s">
        <v>602</v>
      </c>
      <c r="AH16" s="483" t="s">
        <v>561</v>
      </c>
    </row>
    <row r="17" spans="1:38">
      <c r="A17" s="54" t="s">
        <v>147</v>
      </c>
      <c r="B17" s="54" t="s">
        <v>1694</v>
      </c>
      <c r="D17" s="54" t="s">
        <v>1594</v>
      </c>
      <c r="E17" s="82" t="s">
        <v>992</v>
      </c>
      <c r="G17" s="54" t="s">
        <v>896</v>
      </c>
      <c r="H17" s="81" t="s">
        <v>384</v>
      </c>
      <c r="J17" s="54" t="s">
        <v>1044</v>
      </c>
      <c r="K17" s="81" t="s">
        <v>381</v>
      </c>
      <c r="P17" s="54" t="s">
        <v>407</v>
      </c>
      <c r="Q17" s="81">
        <v>25</v>
      </c>
      <c r="S17" s="54" t="s">
        <v>957</v>
      </c>
      <c r="T17" s="84">
        <v>48</v>
      </c>
      <c r="V17" s="54" t="s">
        <v>452</v>
      </c>
      <c r="W17" s="85" t="s">
        <v>469</v>
      </c>
      <c r="Y17" s="476" t="s">
        <v>426</v>
      </c>
      <c r="AB17" s="54" t="s">
        <v>603</v>
      </c>
      <c r="AE17" s="472" t="s">
        <v>430</v>
      </c>
      <c r="AH17" s="54" t="s">
        <v>940</v>
      </c>
      <c r="AL17" s="85"/>
    </row>
    <row r="18" spans="1:38">
      <c r="A18" s="54" t="s">
        <v>148</v>
      </c>
      <c r="B18" s="54" t="s">
        <v>1695</v>
      </c>
      <c r="D18" s="54" t="s">
        <v>1596</v>
      </c>
      <c r="E18" s="82" t="s">
        <v>993</v>
      </c>
      <c r="G18" s="54" t="s">
        <v>897</v>
      </c>
      <c r="H18" s="81" t="s">
        <v>385</v>
      </c>
      <c r="J18" s="54" t="s">
        <v>1045</v>
      </c>
      <c r="K18" s="81" t="s">
        <v>382</v>
      </c>
      <c r="P18" s="54" t="s">
        <v>408</v>
      </c>
      <c r="Q18" s="81">
        <v>27</v>
      </c>
      <c r="S18" s="54" t="s">
        <v>1595</v>
      </c>
      <c r="T18" s="84">
        <v>51</v>
      </c>
      <c r="V18" s="54" t="s">
        <v>453</v>
      </c>
      <c r="W18" s="85" t="s">
        <v>470</v>
      </c>
      <c r="Y18" s="54" t="s">
        <v>581</v>
      </c>
      <c r="AB18" s="54" t="s">
        <v>604</v>
      </c>
      <c r="AE18" s="54" t="s">
        <v>677</v>
      </c>
      <c r="AH18" s="54" t="s">
        <v>941</v>
      </c>
      <c r="AL18" s="85"/>
    </row>
    <row r="19" spans="1:38">
      <c r="A19" s="54" t="s">
        <v>149</v>
      </c>
      <c r="B19" s="54" t="s">
        <v>1696</v>
      </c>
      <c r="D19" s="54" t="s">
        <v>324</v>
      </c>
      <c r="E19" s="82" t="s">
        <v>994</v>
      </c>
      <c r="G19" s="54" t="s">
        <v>951</v>
      </c>
      <c r="H19" s="81" t="s">
        <v>386</v>
      </c>
      <c r="J19" s="54" t="s">
        <v>1046</v>
      </c>
      <c r="K19" s="81" t="s">
        <v>384</v>
      </c>
      <c r="P19" s="54" t="s">
        <v>409</v>
      </c>
      <c r="Q19" s="81">
        <v>28</v>
      </c>
      <c r="S19" s="504" t="s">
        <v>1057</v>
      </c>
      <c r="T19" s="84" t="s">
        <v>1056</v>
      </c>
      <c r="V19" s="54" t="s">
        <v>454</v>
      </c>
      <c r="W19" s="85" t="s">
        <v>471</v>
      </c>
      <c r="Y19" s="54" t="s">
        <v>582</v>
      </c>
      <c r="AB19" s="54" t="s">
        <v>605</v>
      </c>
      <c r="AE19" s="54" t="s">
        <v>678</v>
      </c>
      <c r="AH19" s="54" t="s">
        <v>942</v>
      </c>
      <c r="AL19" s="85"/>
    </row>
    <row r="20" spans="1:38">
      <c r="A20" s="54" t="s">
        <v>150</v>
      </c>
      <c r="B20" s="54" t="s">
        <v>341</v>
      </c>
      <c r="D20" s="54" t="s">
        <v>1598</v>
      </c>
      <c r="E20" s="82" t="s">
        <v>995</v>
      </c>
      <c r="G20" s="54" t="s">
        <v>952</v>
      </c>
      <c r="H20" s="81" t="s">
        <v>388</v>
      </c>
      <c r="P20" s="54" t="s">
        <v>410</v>
      </c>
      <c r="Q20" s="81">
        <v>29</v>
      </c>
      <c r="S20" s="504" t="s">
        <v>1058</v>
      </c>
      <c r="T20" s="84" t="s">
        <v>1059</v>
      </c>
      <c r="V20" s="54" t="s">
        <v>455</v>
      </c>
      <c r="W20" s="85" t="s">
        <v>472</v>
      </c>
      <c r="Y20" s="54" t="s">
        <v>583</v>
      </c>
      <c r="AB20" s="54" t="s">
        <v>606</v>
      </c>
      <c r="AE20" s="54"/>
      <c r="AH20" s="54" t="s">
        <v>713</v>
      </c>
      <c r="AK20" s="54"/>
      <c r="AL20" s="85"/>
    </row>
    <row r="21" spans="1:38">
      <c r="A21" s="54" t="s">
        <v>151</v>
      </c>
      <c r="B21" s="54" t="s">
        <v>1597</v>
      </c>
      <c r="D21" s="54" t="s">
        <v>325</v>
      </c>
      <c r="E21" s="82" t="s">
        <v>996</v>
      </c>
      <c r="G21" s="54" t="s">
        <v>1599</v>
      </c>
      <c r="H21" s="81" t="s">
        <v>392</v>
      </c>
      <c r="P21" s="54" t="s">
        <v>411</v>
      </c>
      <c r="Q21" s="81">
        <v>30</v>
      </c>
      <c r="S21" s="504" t="s">
        <v>1092</v>
      </c>
      <c r="T21" s="84">
        <v>57</v>
      </c>
      <c r="V21" s="54" t="s">
        <v>456</v>
      </c>
      <c r="W21" s="85" t="s">
        <v>473</v>
      </c>
      <c r="Y21" s="54"/>
      <c r="AB21" s="54" t="s">
        <v>607</v>
      </c>
      <c r="AH21" s="54" t="s">
        <v>943</v>
      </c>
      <c r="AL21" s="85"/>
    </row>
    <row r="22" spans="1:38">
      <c r="A22" s="54" t="s">
        <v>152</v>
      </c>
      <c r="B22" s="54" t="s">
        <v>342</v>
      </c>
      <c r="D22" s="54" t="s">
        <v>997</v>
      </c>
      <c r="E22" s="82" t="s">
        <v>998</v>
      </c>
      <c r="G22" s="54"/>
      <c r="H22" s="81"/>
      <c r="P22" s="54" t="s">
        <v>412</v>
      </c>
      <c r="Q22" s="81">
        <v>31</v>
      </c>
      <c r="S22" s="558" t="s">
        <v>1108</v>
      </c>
      <c r="T22" s="84">
        <v>58</v>
      </c>
      <c r="V22" s="54" t="s">
        <v>457</v>
      </c>
      <c r="W22" s="85" t="s">
        <v>474</v>
      </c>
      <c r="Y22" s="476" t="s">
        <v>376</v>
      </c>
      <c r="AB22" s="54" t="s">
        <v>608</v>
      </c>
      <c r="AE22" s="472" t="s">
        <v>375</v>
      </c>
      <c r="AH22" s="54" t="s">
        <v>711</v>
      </c>
      <c r="AK22" s="54"/>
      <c r="AL22" s="85"/>
    </row>
    <row r="23" spans="1:38">
      <c r="A23" s="54" t="s">
        <v>153</v>
      </c>
      <c r="B23" s="54" t="s">
        <v>343</v>
      </c>
      <c r="D23" s="54" t="s">
        <v>999</v>
      </c>
      <c r="E23" s="82" t="s">
        <v>1000</v>
      </c>
      <c r="G23" s="54"/>
      <c r="H23" s="81"/>
      <c r="P23" s="54" t="s">
        <v>415</v>
      </c>
      <c r="Q23" s="81">
        <v>36</v>
      </c>
      <c r="S23" s="564" t="s">
        <v>1106</v>
      </c>
      <c r="T23" s="565">
        <v>60</v>
      </c>
      <c r="V23" s="54" t="s">
        <v>458</v>
      </c>
      <c r="W23" s="85" t="s">
        <v>475</v>
      </c>
      <c r="Y23" s="54" t="s">
        <v>1061</v>
      </c>
      <c r="AB23" s="54" t="s">
        <v>609</v>
      </c>
      <c r="AE23" s="54" t="s">
        <v>679</v>
      </c>
      <c r="AH23" s="54" t="s">
        <v>712</v>
      </c>
      <c r="AK23" s="54"/>
      <c r="AL23" s="85"/>
    </row>
    <row r="24" spans="1:38">
      <c r="A24" s="54" t="s">
        <v>154</v>
      </c>
      <c r="B24" s="54" t="s">
        <v>344</v>
      </c>
      <c r="D24" s="54" t="s">
        <v>326</v>
      </c>
      <c r="E24" s="82" t="s">
        <v>1001</v>
      </c>
      <c r="G24" s="54"/>
      <c r="H24" s="81"/>
      <c r="P24" s="54" t="s">
        <v>416</v>
      </c>
      <c r="Q24" s="81">
        <v>37</v>
      </c>
      <c r="V24" s="54" t="s">
        <v>459</v>
      </c>
      <c r="W24" s="85" t="s">
        <v>476</v>
      </c>
      <c r="Y24" s="54" t="s">
        <v>585</v>
      </c>
      <c r="AB24" s="54" t="s">
        <v>610</v>
      </c>
      <c r="AE24" s="54" t="s">
        <v>680</v>
      </c>
      <c r="AH24" s="54" t="s">
        <v>939</v>
      </c>
      <c r="AK24" s="54"/>
      <c r="AL24" s="85"/>
    </row>
    <row r="25" spans="1:38">
      <c r="A25" s="54" t="s">
        <v>155</v>
      </c>
      <c r="B25" s="54" t="s">
        <v>1600</v>
      </c>
      <c r="D25" s="54" t="s">
        <v>1002</v>
      </c>
      <c r="E25" s="82" t="s">
        <v>1003</v>
      </c>
      <c r="G25" s="54"/>
      <c r="H25" s="81"/>
      <c r="P25" s="54" t="s">
        <v>417</v>
      </c>
      <c r="Q25" s="81">
        <v>38</v>
      </c>
      <c r="R25" s="477"/>
      <c r="S25" s="477"/>
      <c r="T25" s="478"/>
      <c r="V25" s="54" t="s">
        <v>460</v>
      </c>
      <c r="W25" s="85" t="s">
        <v>477</v>
      </c>
      <c r="Y25" s="54" t="s">
        <v>586</v>
      </c>
      <c r="AB25" s="54" t="s">
        <v>611</v>
      </c>
      <c r="AE25" s="54" t="s">
        <v>681</v>
      </c>
      <c r="AH25" s="54" t="s">
        <v>944</v>
      </c>
      <c r="AK25" s="54"/>
      <c r="AL25" s="85"/>
    </row>
    <row r="26" spans="1:38">
      <c r="A26" s="54" t="s">
        <v>156</v>
      </c>
      <c r="B26" s="54" t="s">
        <v>345</v>
      </c>
      <c r="D26" s="54" t="s">
        <v>327</v>
      </c>
      <c r="E26" s="82" t="s">
        <v>1004</v>
      </c>
      <c r="P26" s="54" t="s">
        <v>418</v>
      </c>
      <c r="Q26" s="81">
        <v>39</v>
      </c>
      <c r="V26" s="54" t="s">
        <v>515</v>
      </c>
      <c r="W26" s="85" t="s">
        <v>478</v>
      </c>
      <c r="Y26" s="54" t="s">
        <v>1063</v>
      </c>
      <c r="AB26" s="54" t="s">
        <v>612</v>
      </c>
      <c r="AE26" s="54" t="s">
        <v>682</v>
      </c>
      <c r="AH26" s="54" t="s">
        <v>945</v>
      </c>
      <c r="AK26" s="54"/>
      <c r="AL26" s="85"/>
    </row>
    <row r="27" spans="1:38">
      <c r="A27" s="54" t="s">
        <v>157</v>
      </c>
      <c r="B27" s="54" t="s">
        <v>1697</v>
      </c>
      <c r="D27" s="54" t="s">
        <v>1601</v>
      </c>
      <c r="E27" s="82" t="s">
        <v>1005</v>
      </c>
      <c r="P27" s="242" t="s">
        <v>420</v>
      </c>
      <c r="Q27" s="272">
        <v>41</v>
      </c>
      <c r="V27" s="54" t="s">
        <v>516</v>
      </c>
      <c r="W27" s="85" t="s">
        <v>479</v>
      </c>
      <c r="Y27" s="54" t="s">
        <v>587</v>
      </c>
      <c r="AB27" s="54" t="s">
        <v>613</v>
      </c>
      <c r="AE27" s="54" t="s">
        <v>684</v>
      </c>
      <c r="AH27" s="54" t="s">
        <v>946</v>
      </c>
      <c r="AK27" s="54"/>
      <c r="AL27" s="85"/>
    </row>
    <row r="28" spans="1:38">
      <c r="A28" s="54" t="s">
        <v>158</v>
      </c>
      <c r="B28" s="54" t="s">
        <v>1698</v>
      </c>
      <c r="D28" s="54" t="s">
        <v>328</v>
      </c>
      <c r="E28" s="82" t="s">
        <v>1006</v>
      </c>
      <c r="P28" s="54" t="s">
        <v>421</v>
      </c>
      <c r="Q28" s="81">
        <v>42</v>
      </c>
      <c r="V28" s="54" t="s">
        <v>517</v>
      </c>
      <c r="W28" s="85" t="s">
        <v>480</v>
      </c>
      <c r="Y28" s="54" t="s">
        <v>588</v>
      </c>
      <c r="AB28" s="54" t="s">
        <v>614</v>
      </c>
      <c r="AE28" s="54" t="s">
        <v>685</v>
      </c>
      <c r="AH28" s="54" t="s">
        <v>947</v>
      </c>
      <c r="AK28" s="54"/>
      <c r="AL28" s="85"/>
    </row>
    <row r="29" spans="1:38">
      <c r="A29" s="54" t="s">
        <v>159</v>
      </c>
      <c r="B29" s="54" t="s">
        <v>1699</v>
      </c>
      <c r="D29" s="54" t="s">
        <v>1007</v>
      </c>
      <c r="E29" s="82" t="s">
        <v>1008</v>
      </c>
      <c r="P29" s="54" t="s">
        <v>422</v>
      </c>
      <c r="Q29" s="81">
        <v>43</v>
      </c>
      <c r="V29" s="54" t="s">
        <v>518</v>
      </c>
      <c r="W29" s="85" t="s">
        <v>481</v>
      </c>
      <c r="Y29" s="54" t="s">
        <v>589</v>
      </c>
      <c r="AB29" s="54" t="s">
        <v>615</v>
      </c>
      <c r="AE29" s="54" t="s">
        <v>686</v>
      </c>
      <c r="AH29" s="54" t="s">
        <v>948</v>
      </c>
      <c r="AK29" s="54"/>
      <c r="AL29" s="85"/>
    </row>
    <row r="30" spans="1:38">
      <c r="A30" s="54" t="s">
        <v>160</v>
      </c>
      <c r="B30" s="54" t="s">
        <v>1602</v>
      </c>
      <c r="D30" s="54" t="s">
        <v>1009</v>
      </c>
      <c r="E30" s="82" t="s">
        <v>1010</v>
      </c>
      <c r="P30" s="54" t="s">
        <v>423</v>
      </c>
      <c r="Q30" s="81">
        <v>44</v>
      </c>
      <c r="V30" s="54" t="s">
        <v>461</v>
      </c>
      <c r="W30" s="85" t="s">
        <v>482</v>
      </c>
      <c r="Y30" s="54" t="s">
        <v>590</v>
      </c>
      <c r="AB30" s="54" t="s">
        <v>616</v>
      </c>
      <c r="AE30" s="54" t="s">
        <v>687</v>
      </c>
      <c r="AH30" s="54" t="s">
        <v>1081</v>
      </c>
    </row>
    <row r="31" spans="1:38">
      <c r="A31" s="54" t="s">
        <v>161</v>
      </c>
      <c r="B31" s="54" t="s">
        <v>1603</v>
      </c>
      <c r="D31" s="54" t="s">
        <v>1604</v>
      </c>
      <c r="E31" s="82" t="s">
        <v>1011</v>
      </c>
      <c r="P31" s="54" t="s">
        <v>424</v>
      </c>
      <c r="Q31" s="81">
        <v>46</v>
      </c>
      <c r="V31" s="54" t="s">
        <v>462</v>
      </c>
      <c r="W31" s="85" t="s">
        <v>483</v>
      </c>
      <c r="Y31" s="54" t="s">
        <v>683</v>
      </c>
      <c r="AB31" s="54" t="s">
        <v>617</v>
      </c>
      <c r="AE31" s="54" t="s">
        <v>688</v>
      </c>
      <c r="AH31" s="54" t="s">
        <v>1082</v>
      </c>
    </row>
    <row r="32" spans="1:38">
      <c r="A32" s="54" t="s">
        <v>162</v>
      </c>
      <c r="B32" s="54" t="s">
        <v>1606</v>
      </c>
      <c r="D32" s="54" t="s">
        <v>329</v>
      </c>
      <c r="E32" s="82" t="s">
        <v>1012</v>
      </c>
      <c r="P32" s="54" t="s">
        <v>1605</v>
      </c>
      <c r="Q32" s="81">
        <v>49</v>
      </c>
      <c r="V32" s="54" t="s">
        <v>463</v>
      </c>
      <c r="W32" s="85" t="s">
        <v>484</v>
      </c>
      <c r="Y32" s="54" t="s">
        <v>591</v>
      </c>
      <c r="AB32" s="54" t="s">
        <v>618</v>
      </c>
      <c r="AE32" s="54" t="s">
        <v>689</v>
      </c>
    </row>
    <row r="33" spans="1:34" ht="15" customHeight="1">
      <c r="A33" s="54" t="s">
        <v>163</v>
      </c>
      <c r="B33" s="54" t="s">
        <v>1607</v>
      </c>
      <c r="D33" s="54" t="s">
        <v>1013</v>
      </c>
      <c r="E33" s="82" t="s">
        <v>1014</v>
      </c>
      <c r="P33" s="54" t="s">
        <v>906</v>
      </c>
      <c r="Q33" s="81">
        <v>50</v>
      </c>
      <c r="V33" s="54" t="s">
        <v>464</v>
      </c>
      <c r="W33" s="85" t="s">
        <v>519</v>
      </c>
      <c r="Y33" s="54" t="s">
        <v>592</v>
      </c>
      <c r="AB33" s="54" t="s">
        <v>619</v>
      </c>
      <c r="AE33" s="54" t="s">
        <v>690</v>
      </c>
    </row>
    <row r="34" spans="1:34">
      <c r="A34" s="54" t="s">
        <v>164</v>
      </c>
      <c r="B34" s="54" t="s">
        <v>134</v>
      </c>
      <c r="D34" s="54" t="s">
        <v>1608</v>
      </c>
      <c r="E34" s="82" t="s">
        <v>1015</v>
      </c>
      <c r="P34" s="54" t="s">
        <v>907</v>
      </c>
      <c r="Q34" s="81">
        <v>51</v>
      </c>
      <c r="V34" s="54" t="s">
        <v>530</v>
      </c>
      <c r="W34" s="85" t="s">
        <v>520</v>
      </c>
      <c r="Y34" s="54" t="s">
        <v>593</v>
      </c>
      <c r="AB34" s="54" t="s">
        <v>620</v>
      </c>
      <c r="AE34" s="54" t="s">
        <v>691</v>
      </c>
    </row>
    <row r="35" spans="1:34">
      <c r="A35" s="54" t="s">
        <v>165</v>
      </c>
      <c r="B35" s="54" t="s">
        <v>1700</v>
      </c>
      <c r="D35" s="54" t="s">
        <v>569</v>
      </c>
      <c r="E35" s="82" t="s">
        <v>1016</v>
      </c>
      <c r="P35" s="54" t="s">
        <v>908</v>
      </c>
      <c r="Q35" s="81">
        <v>52</v>
      </c>
      <c r="V35" s="54" t="s">
        <v>531</v>
      </c>
      <c r="W35" s="85" t="s">
        <v>521</v>
      </c>
      <c r="Y35" s="54" t="s">
        <v>594</v>
      </c>
      <c r="AB35" s="54" t="s">
        <v>621</v>
      </c>
      <c r="AE35" s="54" t="s">
        <v>692</v>
      </c>
      <c r="AH35" s="472" t="s">
        <v>495</v>
      </c>
    </row>
    <row r="36" spans="1:34">
      <c r="A36" s="54" t="s">
        <v>166</v>
      </c>
      <c r="B36" s="54" t="s">
        <v>1609</v>
      </c>
      <c r="D36" s="54" t="s">
        <v>1610</v>
      </c>
      <c r="E36" s="82" t="s">
        <v>1017</v>
      </c>
      <c r="P36" s="54" t="s">
        <v>1067</v>
      </c>
      <c r="Q36" s="54">
        <v>54</v>
      </c>
      <c r="V36" s="54" t="s">
        <v>532</v>
      </c>
      <c r="W36" s="85" t="s">
        <v>522</v>
      </c>
      <c r="Y36" s="54" t="s">
        <v>1064</v>
      </c>
      <c r="AB36" s="54" t="s">
        <v>622</v>
      </c>
      <c r="AE36" s="54" t="s">
        <v>693</v>
      </c>
      <c r="AH36" s="54" t="s">
        <v>661</v>
      </c>
    </row>
    <row r="37" spans="1:34">
      <c r="A37" s="54" t="s">
        <v>167</v>
      </c>
      <c r="B37" s="54" t="s">
        <v>1611</v>
      </c>
      <c r="D37" s="54" t="s">
        <v>330</v>
      </c>
      <c r="E37" s="82" t="s">
        <v>1018</v>
      </c>
      <c r="P37" s="54" t="s">
        <v>1113</v>
      </c>
      <c r="Q37" s="81" t="s">
        <v>933</v>
      </c>
      <c r="V37" s="54" t="s">
        <v>533</v>
      </c>
      <c r="W37" s="85" t="s">
        <v>523</v>
      </c>
      <c r="Y37" s="54" t="s">
        <v>595</v>
      </c>
      <c r="AB37" s="54" t="s">
        <v>623</v>
      </c>
      <c r="AE37" s="54" t="s">
        <v>694</v>
      </c>
      <c r="AH37" s="54" t="s">
        <v>663</v>
      </c>
    </row>
    <row r="38" spans="1:34">
      <c r="A38" s="54" t="s">
        <v>168</v>
      </c>
      <c r="B38" s="54" t="s">
        <v>1701</v>
      </c>
      <c r="D38" s="54" t="s">
        <v>1612</v>
      </c>
      <c r="E38" s="82" t="s">
        <v>1019</v>
      </c>
      <c r="V38" s="54" t="s">
        <v>534</v>
      </c>
      <c r="W38" s="85" t="s">
        <v>524</v>
      </c>
      <c r="Y38" s="54" t="s">
        <v>976</v>
      </c>
      <c r="AB38" s="54" t="s">
        <v>624</v>
      </c>
      <c r="AE38" s="54" t="s">
        <v>695</v>
      </c>
      <c r="AH38" s="54" t="s">
        <v>669</v>
      </c>
    </row>
    <row r="39" spans="1:34" ht="15" customHeight="1">
      <c r="A39" s="54" t="s">
        <v>169</v>
      </c>
      <c r="B39" s="54" t="s">
        <v>1702</v>
      </c>
      <c r="D39" s="54" t="s">
        <v>1614</v>
      </c>
      <c r="E39" s="82" t="s">
        <v>1020</v>
      </c>
      <c r="P39" s="67"/>
      <c r="Q39" s="81"/>
      <c r="V39" s="54" t="s">
        <v>447</v>
      </c>
      <c r="W39" s="85" t="s">
        <v>525</v>
      </c>
      <c r="Y39" s="54" t="s">
        <v>1613</v>
      </c>
      <c r="AB39" s="54" t="s">
        <v>625</v>
      </c>
      <c r="AE39" s="54" t="s">
        <v>696</v>
      </c>
      <c r="AH39" s="54" t="s">
        <v>664</v>
      </c>
    </row>
    <row r="40" spans="1:34" ht="15" customHeight="1">
      <c r="A40" s="54" t="s">
        <v>170</v>
      </c>
      <c r="B40" s="54" t="s">
        <v>1703</v>
      </c>
      <c r="D40" s="54" t="s">
        <v>1021</v>
      </c>
      <c r="E40" s="82" t="s">
        <v>1022</v>
      </c>
      <c r="V40" s="54" t="s">
        <v>535</v>
      </c>
      <c r="W40" s="85" t="s">
        <v>526</v>
      </c>
      <c r="Y40" s="54" t="s">
        <v>1065</v>
      </c>
      <c r="AB40" s="54" t="s">
        <v>626</v>
      </c>
      <c r="AE40" s="54" t="s">
        <v>699</v>
      </c>
      <c r="AH40" s="54" t="s">
        <v>665</v>
      </c>
    </row>
    <row r="41" spans="1:34">
      <c r="A41" s="54" t="s">
        <v>171</v>
      </c>
      <c r="B41" s="54" t="s">
        <v>1704</v>
      </c>
      <c r="D41" s="54" t="s">
        <v>1023</v>
      </c>
      <c r="E41" s="82" t="s">
        <v>1024</v>
      </c>
      <c r="V41" s="54" t="s">
        <v>536</v>
      </c>
      <c r="W41" s="85" t="s">
        <v>527</v>
      </c>
      <c r="Y41" s="54" t="s">
        <v>1066</v>
      </c>
      <c r="AB41" s="54" t="s">
        <v>627</v>
      </c>
      <c r="AE41" s="54" t="s">
        <v>697</v>
      </c>
      <c r="AH41" s="54" t="s">
        <v>667</v>
      </c>
    </row>
    <row r="42" spans="1:34">
      <c r="A42" s="54" t="s">
        <v>172</v>
      </c>
      <c r="B42" s="54" t="s">
        <v>346</v>
      </c>
      <c r="D42" s="54" t="s">
        <v>331</v>
      </c>
      <c r="E42" s="82" t="s">
        <v>1025</v>
      </c>
      <c r="V42" s="54" t="s">
        <v>448</v>
      </c>
      <c r="W42" s="85" t="s">
        <v>529</v>
      </c>
      <c r="Y42" s="54" t="s">
        <v>1093</v>
      </c>
      <c r="AB42" s="54" t="s">
        <v>628</v>
      </c>
      <c r="AE42" s="54" t="s">
        <v>698</v>
      </c>
      <c r="AH42" s="54" t="s">
        <v>668</v>
      </c>
    </row>
    <row r="43" spans="1:34" ht="15" customHeight="1">
      <c r="A43" s="54" t="s">
        <v>173</v>
      </c>
      <c r="B43" s="54" t="s">
        <v>1705</v>
      </c>
      <c r="D43" s="54" t="s">
        <v>332</v>
      </c>
      <c r="E43" s="82" t="s">
        <v>1026</v>
      </c>
      <c r="V43" s="54" t="s">
        <v>550</v>
      </c>
      <c r="W43" s="85" t="s">
        <v>538</v>
      </c>
      <c r="Y43" s="54" t="s">
        <v>1107</v>
      </c>
      <c r="AB43" s="54" t="s">
        <v>629</v>
      </c>
      <c r="AE43" s="54" t="s">
        <v>700</v>
      </c>
      <c r="AH43" s="54" t="s">
        <v>920</v>
      </c>
    </row>
    <row r="44" spans="1:34">
      <c r="A44" s="54" t="s">
        <v>309</v>
      </c>
      <c r="B44" s="54" t="s">
        <v>1706</v>
      </c>
      <c r="D44" s="54" t="s">
        <v>1027</v>
      </c>
      <c r="E44" s="82" t="s">
        <v>1028</v>
      </c>
      <c r="V44" s="54" t="s">
        <v>449</v>
      </c>
      <c r="W44" s="85" t="s">
        <v>539</v>
      </c>
      <c r="Y44" s="54" t="s">
        <v>1109</v>
      </c>
      <c r="AB44" s="54" t="s">
        <v>630</v>
      </c>
      <c r="AE44" s="54" t="s">
        <v>701</v>
      </c>
      <c r="AH44" s="54" t="s">
        <v>921</v>
      </c>
    </row>
    <row r="45" spans="1:34" ht="15" customHeight="1">
      <c r="A45" s="54" t="s">
        <v>174</v>
      </c>
      <c r="B45" s="54" t="s">
        <v>107</v>
      </c>
      <c r="D45" s="54" t="s">
        <v>333</v>
      </c>
      <c r="E45" s="82" t="s">
        <v>1029</v>
      </c>
      <c r="V45" s="54" t="s">
        <v>552</v>
      </c>
      <c r="W45" s="85" t="s">
        <v>540</v>
      </c>
      <c r="AB45" s="54" t="s">
        <v>631</v>
      </c>
      <c r="AE45" s="54" t="s">
        <v>702</v>
      </c>
      <c r="AH45" s="54" t="s">
        <v>922</v>
      </c>
    </row>
    <row r="46" spans="1:34" ht="15" customHeight="1">
      <c r="A46" s="54" t="s">
        <v>175</v>
      </c>
      <c r="B46" s="54" t="s">
        <v>1707</v>
      </c>
      <c r="D46" s="54" t="s">
        <v>334</v>
      </c>
      <c r="E46" s="82" t="s">
        <v>1030</v>
      </c>
      <c r="V46" s="54" t="s">
        <v>551</v>
      </c>
      <c r="W46" s="85" t="s">
        <v>541</v>
      </c>
      <c r="AB46" s="54" t="s">
        <v>632</v>
      </c>
      <c r="AE46" s="54" t="s">
        <v>703</v>
      </c>
      <c r="AH46" s="54" t="s">
        <v>923</v>
      </c>
    </row>
    <row r="47" spans="1:34">
      <c r="A47" s="54" t="s">
        <v>176</v>
      </c>
      <c r="B47" s="54" t="s">
        <v>347</v>
      </c>
      <c r="D47" s="54" t="s">
        <v>335</v>
      </c>
      <c r="E47" s="82" t="s">
        <v>1031</v>
      </c>
      <c r="V47" s="54" t="s">
        <v>553</v>
      </c>
      <c r="W47" s="85" t="s">
        <v>542</v>
      </c>
      <c r="AB47" s="54" t="s">
        <v>633</v>
      </c>
      <c r="AE47" s="54" t="s">
        <v>704</v>
      </c>
      <c r="AH47" s="54" t="s">
        <v>924</v>
      </c>
    </row>
    <row r="48" spans="1:34" ht="15" customHeight="1">
      <c r="A48" s="54" t="s">
        <v>177</v>
      </c>
      <c r="B48" s="54" t="s">
        <v>108</v>
      </c>
      <c r="D48" s="54" t="s">
        <v>1615</v>
      </c>
      <c r="E48" s="82" t="s">
        <v>1032</v>
      </c>
      <c r="V48" s="54" t="s">
        <v>555</v>
      </c>
      <c r="W48" s="85" t="s">
        <v>543</v>
      </c>
      <c r="AB48" s="54" t="s">
        <v>634</v>
      </c>
      <c r="AE48" s="54" t="s">
        <v>705</v>
      </c>
      <c r="AH48" s="54"/>
    </row>
    <row r="49" spans="1:34">
      <c r="A49" s="54" t="s">
        <v>178</v>
      </c>
      <c r="B49" s="54" t="s">
        <v>1616</v>
      </c>
      <c r="D49" s="54" t="s">
        <v>1053</v>
      </c>
      <c r="E49" s="82">
        <v>6079</v>
      </c>
      <c r="V49" s="54" t="s">
        <v>554</v>
      </c>
      <c r="W49" s="85" t="s">
        <v>544</v>
      </c>
      <c r="Y49" s="479" t="s">
        <v>651</v>
      </c>
      <c r="AB49" s="54" t="s">
        <v>635</v>
      </c>
      <c r="AE49" s="54" t="s">
        <v>706</v>
      </c>
      <c r="AH49" s="54"/>
    </row>
    <row r="50" spans="1:34" ht="15" customHeight="1">
      <c r="A50" s="54" t="s">
        <v>179</v>
      </c>
      <c r="B50" s="54" t="s">
        <v>1708</v>
      </c>
      <c r="D50" s="54" t="s">
        <v>1054</v>
      </c>
      <c r="E50" s="82">
        <v>6080</v>
      </c>
      <c r="V50" s="54" t="s">
        <v>557</v>
      </c>
      <c r="W50" s="85" t="s">
        <v>546</v>
      </c>
      <c r="Y50" s="54" t="s">
        <v>953</v>
      </c>
      <c r="AB50" s="54" t="s">
        <v>636</v>
      </c>
      <c r="AE50" s="54" t="s">
        <v>707</v>
      </c>
      <c r="AH50" s="54"/>
    </row>
    <row r="51" spans="1:34">
      <c r="A51" s="54" t="s">
        <v>180</v>
      </c>
      <c r="B51" s="54" t="s">
        <v>109</v>
      </c>
      <c r="D51" s="54" t="s">
        <v>1116</v>
      </c>
      <c r="E51" s="82">
        <v>6081</v>
      </c>
      <c r="V51" s="54" t="s">
        <v>559</v>
      </c>
      <c r="W51" s="85" t="s">
        <v>548</v>
      </c>
      <c r="Y51" s="54" t="s">
        <v>954</v>
      </c>
      <c r="AB51" s="54" t="s">
        <v>637</v>
      </c>
      <c r="AE51" s="54" t="s">
        <v>708</v>
      </c>
      <c r="AH51" s="54"/>
    </row>
    <row r="52" spans="1:34">
      <c r="A52" s="54" t="s">
        <v>181</v>
      </c>
      <c r="B52" s="54" t="s">
        <v>110</v>
      </c>
      <c r="D52" s="54" t="s">
        <v>1757</v>
      </c>
      <c r="E52" s="82">
        <v>6082</v>
      </c>
      <c r="V52" s="54" t="s">
        <v>560</v>
      </c>
      <c r="W52" s="85" t="s">
        <v>549</v>
      </c>
      <c r="Y52" s="54" t="s">
        <v>903</v>
      </c>
      <c r="AB52" s="54" t="s">
        <v>638</v>
      </c>
      <c r="AE52" s="54" t="s">
        <v>709</v>
      </c>
      <c r="AH52" s="54"/>
    </row>
    <row r="53" spans="1:34">
      <c r="A53" s="54" t="s">
        <v>182</v>
      </c>
      <c r="B53" s="54" t="s">
        <v>1617</v>
      </c>
      <c r="D53" s="54" t="s">
        <v>1758</v>
      </c>
      <c r="E53" s="82">
        <v>6083</v>
      </c>
      <c r="V53" s="54" t="s">
        <v>890</v>
      </c>
      <c r="W53" s="85">
        <v>55</v>
      </c>
      <c r="Y53" s="54" t="s">
        <v>904</v>
      </c>
      <c r="AB53" s="54" t="s">
        <v>639</v>
      </c>
      <c r="AE53" s="54" t="s">
        <v>910</v>
      </c>
      <c r="AH53" s="54"/>
    </row>
    <row r="54" spans="1:34" ht="15" customHeight="1">
      <c r="A54" s="54" t="s">
        <v>1119</v>
      </c>
      <c r="B54" s="54" t="s">
        <v>1120</v>
      </c>
      <c r="D54" s="54" t="s">
        <v>1759</v>
      </c>
      <c r="E54" s="82">
        <v>6084</v>
      </c>
      <c r="V54" s="54" t="s">
        <v>891</v>
      </c>
      <c r="W54" s="85">
        <v>56</v>
      </c>
      <c r="Y54" s="54" t="s">
        <v>905</v>
      </c>
      <c r="AB54" s="54" t="s">
        <v>640</v>
      </c>
      <c r="AE54" s="54" t="s">
        <v>911</v>
      </c>
    </row>
    <row r="55" spans="1:34" ht="15" customHeight="1">
      <c r="A55" s="54" t="s">
        <v>183</v>
      </c>
      <c r="B55" s="54" t="s">
        <v>1618</v>
      </c>
      <c r="D55" s="54" t="s">
        <v>1033</v>
      </c>
      <c r="E55" s="82">
        <v>321</v>
      </c>
      <c r="V55" s="54" t="s">
        <v>892</v>
      </c>
      <c r="W55" s="85">
        <v>57</v>
      </c>
      <c r="Y55" s="54" t="s">
        <v>955</v>
      </c>
      <c r="AB55" s="54" t="s">
        <v>641</v>
      </c>
      <c r="AE55" s="54" t="s">
        <v>912</v>
      </c>
    </row>
    <row r="56" spans="1:34" ht="15" customHeight="1">
      <c r="A56" s="54" t="s">
        <v>184</v>
      </c>
      <c r="B56" s="54" t="s">
        <v>1620</v>
      </c>
      <c r="D56" s="54" t="s">
        <v>313</v>
      </c>
      <c r="E56" s="82">
        <v>322</v>
      </c>
      <c r="V56" s="54" t="s">
        <v>893</v>
      </c>
      <c r="W56" s="85">
        <v>61</v>
      </c>
      <c r="Y56" s="54" t="s">
        <v>956</v>
      </c>
      <c r="AB56" s="54" t="s">
        <v>642</v>
      </c>
      <c r="AE56" s="54" t="s">
        <v>913</v>
      </c>
    </row>
    <row r="57" spans="1:34">
      <c r="A57" s="54" t="s">
        <v>185</v>
      </c>
      <c r="B57" s="54" t="s">
        <v>1709</v>
      </c>
      <c r="D57" s="54" t="s">
        <v>1034</v>
      </c>
      <c r="E57" s="82">
        <v>323</v>
      </c>
      <c r="V57" s="54" t="s">
        <v>894</v>
      </c>
      <c r="W57" s="85">
        <v>62</v>
      </c>
      <c r="Y57" s="54" t="s">
        <v>1619</v>
      </c>
      <c r="AB57" s="54" t="s">
        <v>643</v>
      </c>
      <c r="AE57" s="54" t="s">
        <v>1114</v>
      </c>
    </row>
    <row r="58" spans="1:34" ht="15" customHeight="1">
      <c r="A58" s="54" t="s">
        <v>186</v>
      </c>
      <c r="B58" s="54" t="s">
        <v>1710</v>
      </c>
      <c r="D58" s="54" t="s">
        <v>1035</v>
      </c>
      <c r="E58" s="82">
        <v>324</v>
      </c>
      <c r="V58" s="54" t="s">
        <v>958</v>
      </c>
      <c r="W58" s="85" t="s">
        <v>959</v>
      </c>
      <c r="AB58" s="54" t="s">
        <v>644</v>
      </c>
      <c r="AE58" s="559" t="s">
        <v>1115</v>
      </c>
      <c r="AF58" s="559"/>
    </row>
    <row r="59" spans="1:34" ht="15" customHeight="1">
      <c r="A59" s="54" t="s">
        <v>187</v>
      </c>
      <c r="B59" s="54" t="s">
        <v>348</v>
      </c>
      <c r="D59" s="54" t="s">
        <v>1036</v>
      </c>
      <c r="E59" s="82">
        <v>325</v>
      </c>
      <c r="V59" s="54" t="s">
        <v>960</v>
      </c>
      <c r="W59" s="85" t="s">
        <v>961</v>
      </c>
      <c r="Y59" s="476" t="s">
        <v>488</v>
      </c>
      <c r="AB59" s="54" t="s">
        <v>645</v>
      </c>
      <c r="AE59" s="559"/>
      <c r="AF59" s="566"/>
    </row>
    <row r="60" spans="1:34">
      <c r="A60" s="54" t="s">
        <v>188</v>
      </c>
      <c r="B60" s="54" t="s">
        <v>111</v>
      </c>
      <c r="D60" s="54" t="s">
        <v>1037</v>
      </c>
      <c r="E60" s="82">
        <v>326</v>
      </c>
      <c r="V60" s="54" t="s">
        <v>1621</v>
      </c>
      <c r="W60" s="85" t="s">
        <v>962</v>
      </c>
      <c r="Y60" s="54" t="s">
        <v>653</v>
      </c>
      <c r="AB60" s="54" t="s">
        <v>646</v>
      </c>
    </row>
    <row r="61" spans="1:34">
      <c r="A61" s="54" t="s">
        <v>189</v>
      </c>
      <c r="B61" s="54" t="s">
        <v>336</v>
      </c>
      <c r="D61" s="54" t="s">
        <v>1760</v>
      </c>
      <c r="E61" s="82">
        <v>327</v>
      </c>
      <c r="V61" s="54" t="s">
        <v>1622</v>
      </c>
      <c r="W61" s="85" t="s">
        <v>963</v>
      </c>
      <c r="Y61" s="54" t="s">
        <v>654</v>
      </c>
      <c r="AB61" s="54" t="s">
        <v>647</v>
      </c>
    </row>
    <row r="62" spans="1:34">
      <c r="A62" s="54" t="s">
        <v>190</v>
      </c>
      <c r="B62" s="54" t="s">
        <v>112</v>
      </c>
      <c r="D62" s="54" t="s">
        <v>314</v>
      </c>
      <c r="E62" s="82">
        <v>328</v>
      </c>
      <c r="V62" s="54" t="s">
        <v>964</v>
      </c>
      <c r="W62" s="85" t="s">
        <v>967</v>
      </c>
      <c r="Y62" s="54" t="s">
        <v>655</v>
      </c>
      <c r="AB62" s="54" t="s">
        <v>898</v>
      </c>
      <c r="AC62" s="85"/>
      <c r="AE62" s="472" t="s">
        <v>1111</v>
      </c>
    </row>
    <row r="63" spans="1:34">
      <c r="A63" s="54" t="s">
        <v>191</v>
      </c>
      <c r="B63" s="54" t="s">
        <v>113</v>
      </c>
      <c r="D63" s="54" t="s">
        <v>315</v>
      </c>
      <c r="E63" s="82">
        <v>329</v>
      </c>
      <c r="V63" s="54" t="s">
        <v>965</v>
      </c>
      <c r="W63" s="85" t="s">
        <v>968</v>
      </c>
      <c r="Y63" s="54" t="s">
        <v>656</v>
      </c>
      <c r="AB63" s="54" t="s">
        <v>899</v>
      </c>
      <c r="AC63" s="85"/>
      <c r="AE63" s="559" t="s">
        <v>1112</v>
      </c>
    </row>
    <row r="64" spans="1:34">
      <c r="A64" s="54" t="s">
        <v>192</v>
      </c>
      <c r="B64" s="54" t="s">
        <v>1623</v>
      </c>
      <c r="D64" s="54" t="s">
        <v>504</v>
      </c>
      <c r="E64" s="82" t="s">
        <v>1038</v>
      </c>
      <c r="V64" s="54" t="s">
        <v>966</v>
      </c>
      <c r="W64" s="85" t="s">
        <v>969</v>
      </c>
      <c r="Y64" s="54" t="s">
        <v>1084</v>
      </c>
      <c r="AB64" s="54" t="s">
        <v>900</v>
      </c>
      <c r="AC64" s="85"/>
    </row>
    <row r="65" spans="1:29">
      <c r="A65" s="54" t="s">
        <v>193</v>
      </c>
      <c r="B65" s="54" t="s">
        <v>1711</v>
      </c>
      <c r="D65" s="54" t="s">
        <v>1039</v>
      </c>
      <c r="E65" s="82" t="s">
        <v>1040</v>
      </c>
      <c r="V65" s="54" t="s">
        <v>1068</v>
      </c>
      <c r="W65" s="85">
        <v>77</v>
      </c>
      <c r="AB65" s="54" t="s">
        <v>901</v>
      </c>
      <c r="AC65" s="85"/>
    </row>
    <row r="66" spans="1:29" ht="15" customHeight="1">
      <c r="A66" s="54" t="s">
        <v>194</v>
      </c>
      <c r="B66" s="54" t="s">
        <v>349</v>
      </c>
      <c r="D66" s="54" t="s">
        <v>1761</v>
      </c>
      <c r="E66" s="82" t="s">
        <v>1041</v>
      </c>
      <c r="V66" s="54" t="s">
        <v>1069</v>
      </c>
      <c r="W66" s="85" t="s">
        <v>1070</v>
      </c>
      <c r="Y66" s="476" t="s">
        <v>494</v>
      </c>
      <c r="AB66" s="54" t="s">
        <v>902</v>
      </c>
      <c r="AC66" s="85"/>
    </row>
    <row r="67" spans="1:29">
      <c r="A67" s="54" t="s">
        <v>195</v>
      </c>
      <c r="B67" s="54" t="s">
        <v>350</v>
      </c>
      <c r="D67" s="54" t="s">
        <v>511</v>
      </c>
      <c r="E67" s="82">
        <v>501</v>
      </c>
      <c r="V67" s="54" t="s">
        <v>1624</v>
      </c>
      <c r="W67" s="85" t="s">
        <v>1071</v>
      </c>
      <c r="Y67" s="54" t="s">
        <v>661</v>
      </c>
      <c r="AB67" s="54" t="s">
        <v>970</v>
      </c>
    </row>
    <row r="68" spans="1:29">
      <c r="A68" s="54" t="s">
        <v>196</v>
      </c>
      <c r="B68" s="54" t="s">
        <v>114</v>
      </c>
      <c r="D68" s="54" t="s">
        <v>512</v>
      </c>
      <c r="E68" s="82">
        <v>502</v>
      </c>
      <c r="V68" s="54" t="s">
        <v>1072</v>
      </c>
      <c r="W68" s="85" t="s">
        <v>1073</v>
      </c>
      <c r="Y68" s="54" t="s">
        <v>662</v>
      </c>
      <c r="AB68" s="54" t="s">
        <v>971</v>
      </c>
    </row>
    <row r="69" spans="1:29">
      <c r="A69" s="54" t="s">
        <v>197</v>
      </c>
      <c r="B69" s="54" t="s">
        <v>1627</v>
      </c>
      <c r="V69" s="54" t="s">
        <v>1074</v>
      </c>
      <c r="W69" s="85">
        <v>81</v>
      </c>
      <c r="Y69" s="54" t="s">
        <v>977</v>
      </c>
      <c r="AB69" s="54" t="s">
        <v>1625</v>
      </c>
    </row>
    <row r="70" spans="1:29">
      <c r="A70" s="54" t="s">
        <v>198</v>
      </c>
      <c r="B70" s="54" t="s">
        <v>1629</v>
      </c>
      <c r="V70" s="54" t="s">
        <v>1080</v>
      </c>
      <c r="W70" s="85">
        <v>82</v>
      </c>
      <c r="Y70" s="54" t="s">
        <v>664</v>
      </c>
      <c r="AB70" s="54" t="s">
        <v>1626</v>
      </c>
    </row>
    <row r="71" spans="1:29">
      <c r="A71" s="54" t="s">
        <v>199</v>
      </c>
      <c r="B71" s="54" t="s">
        <v>351</v>
      </c>
      <c r="V71" s="54" t="s">
        <v>1094</v>
      </c>
      <c r="W71" s="85">
        <v>83</v>
      </c>
      <c r="Y71" s="54" t="s">
        <v>666</v>
      </c>
      <c r="AB71" s="54" t="s">
        <v>972</v>
      </c>
    </row>
    <row r="72" spans="1:29">
      <c r="A72" s="54" t="s">
        <v>200</v>
      </c>
      <c r="B72" s="54" t="s">
        <v>1712</v>
      </c>
      <c r="V72" s="54" t="s">
        <v>1095</v>
      </c>
      <c r="W72" s="85" t="s">
        <v>1096</v>
      </c>
      <c r="Y72" s="54" t="s">
        <v>668</v>
      </c>
      <c r="Z72" s="477"/>
      <c r="AB72" s="54" t="s">
        <v>973</v>
      </c>
    </row>
    <row r="73" spans="1:29">
      <c r="A73" s="54" t="s">
        <v>201</v>
      </c>
      <c r="B73" s="54" t="s">
        <v>1713</v>
      </c>
      <c r="V73" s="54" t="s">
        <v>1097</v>
      </c>
      <c r="W73" s="85" t="s">
        <v>1098</v>
      </c>
      <c r="Y73" s="54" t="s">
        <v>1628</v>
      </c>
      <c r="Z73" s="81"/>
      <c r="AB73" s="54" t="s">
        <v>974</v>
      </c>
    </row>
    <row r="74" spans="1:29">
      <c r="A74" s="54" t="s">
        <v>202</v>
      </c>
      <c r="B74" s="54" t="s">
        <v>1714</v>
      </c>
      <c r="V74" s="54" t="s">
        <v>1099</v>
      </c>
      <c r="W74" s="85">
        <v>87</v>
      </c>
      <c r="Z74" s="81"/>
      <c r="AB74" s="54" t="s">
        <v>1075</v>
      </c>
    </row>
    <row r="75" spans="1:29">
      <c r="A75" s="54" t="s">
        <v>203</v>
      </c>
      <c r="B75" s="54" t="s">
        <v>115</v>
      </c>
      <c r="Y75" s="54"/>
      <c r="AB75" s="54" t="s">
        <v>1076</v>
      </c>
    </row>
    <row r="76" spans="1:29">
      <c r="A76" s="54" t="s">
        <v>204</v>
      </c>
      <c r="B76" s="54" t="s">
        <v>1715</v>
      </c>
      <c r="D76" s="67"/>
      <c r="Y76" s="472" t="s">
        <v>433</v>
      </c>
      <c r="AB76" s="54" t="s">
        <v>1630</v>
      </c>
    </row>
    <row r="77" spans="1:29">
      <c r="A77" s="54" t="s">
        <v>205</v>
      </c>
      <c r="B77" s="54" t="s">
        <v>1716</v>
      </c>
      <c r="D77" s="67"/>
      <c r="Y77" s="54" t="s">
        <v>578</v>
      </c>
      <c r="Z77" s="477"/>
      <c r="AB77" s="54" t="s">
        <v>1077</v>
      </c>
    </row>
    <row r="78" spans="1:29">
      <c r="A78" s="54" t="s">
        <v>206</v>
      </c>
      <c r="B78" s="54" t="s">
        <v>352</v>
      </c>
      <c r="D78" s="67"/>
      <c r="Y78" s="54" t="s">
        <v>579</v>
      </c>
      <c r="Z78" s="81"/>
      <c r="AB78" s="54" t="s">
        <v>1078</v>
      </c>
      <c r="AC78" s="85"/>
    </row>
    <row r="79" spans="1:29">
      <c r="A79" s="54" t="s">
        <v>207</v>
      </c>
      <c r="B79" s="54" t="s">
        <v>353</v>
      </c>
      <c r="D79" s="67"/>
      <c r="Z79" s="243"/>
      <c r="AB79" s="559" t="s">
        <v>1100</v>
      </c>
      <c r="AC79" s="85"/>
    </row>
    <row r="80" spans="1:29">
      <c r="A80" s="54" t="s">
        <v>208</v>
      </c>
      <c r="B80" s="54" t="s">
        <v>1631</v>
      </c>
      <c r="AB80" s="559" t="s">
        <v>1101</v>
      </c>
      <c r="AC80" s="85"/>
    </row>
    <row r="81" spans="1:29">
      <c r="A81" s="54" t="s">
        <v>209</v>
      </c>
      <c r="B81" s="54" t="s">
        <v>354</v>
      </c>
      <c r="Y81" s="472" t="s">
        <v>427</v>
      </c>
      <c r="AB81" s="559" t="s">
        <v>1102</v>
      </c>
      <c r="AC81" s="85"/>
    </row>
    <row r="82" spans="1:29">
      <c r="A82" s="54" t="s">
        <v>210</v>
      </c>
      <c r="B82" s="54" t="s">
        <v>355</v>
      </c>
      <c r="Y82" s="54" t="s">
        <v>676</v>
      </c>
      <c r="AB82" s="559" t="s">
        <v>1103</v>
      </c>
      <c r="AC82" s="85"/>
    </row>
    <row r="83" spans="1:29">
      <c r="A83" s="54" t="s">
        <v>211</v>
      </c>
      <c r="B83" s="54" t="s">
        <v>1632</v>
      </c>
      <c r="Y83" s="242" t="s">
        <v>714</v>
      </c>
      <c r="AB83" s="559" t="s">
        <v>1104</v>
      </c>
      <c r="AC83" s="85"/>
    </row>
    <row r="84" spans="1:29">
      <c r="A84" s="54" t="s">
        <v>212</v>
      </c>
      <c r="B84" s="54" t="s">
        <v>1717</v>
      </c>
      <c r="AC84" s="85"/>
    </row>
    <row r="85" spans="1:29">
      <c r="A85" s="54" t="s">
        <v>213</v>
      </c>
      <c r="B85" s="54" t="s">
        <v>1633</v>
      </c>
    </row>
    <row r="86" spans="1:29">
      <c r="A86" s="54" t="s">
        <v>214</v>
      </c>
      <c r="B86" s="54" t="s">
        <v>1634</v>
      </c>
      <c r="Y86" s="472" t="s">
        <v>561</v>
      </c>
      <c r="Z86" s="472" t="s">
        <v>312</v>
      </c>
    </row>
    <row r="87" spans="1:29">
      <c r="A87" s="54" t="s">
        <v>215</v>
      </c>
      <c r="B87" s="54" t="s">
        <v>1718</v>
      </c>
      <c r="Y87" s="54" t="s">
        <v>925</v>
      </c>
      <c r="Z87" s="85">
        <v>15</v>
      </c>
    </row>
    <row r="88" spans="1:29">
      <c r="A88" s="54" t="s">
        <v>1121</v>
      </c>
      <c r="B88" s="54" t="s">
        <v>1719</v>
      </c>
      <c r="Y88" s="54" t="s">
        <v>535</v>
      </c>
      <c r="Z88" s="85" t="s">
        <v>526</v>
      </c>
    </row>
    <row r="89" spans="1:29">
      <c r="A89" s="54" t="s">
        <v>216</v>
      </c>
      <c r="B89" s="54" t="s">
        <v>1635</v>
      </c>
      <c r="Y89" s="54" t="s">
        <v>536</v>
      </c>
      <c r="Z89" s="85" t="s">
        <v>527</v>
      </c>
    </row>
    <row r="90" spans="1:29">
      <c r="A90" s="54" t="s">
        <v>217</v>
      </c>
      <c r="B90" s="54" t="s">
        <v>1122</v>
      </c>
      <c r="Y90" s="54" t="s">
        <v>537</v>
      </c>
      <c r="Z90" s="85" t="s">
        <v>528</v>
      </c>
    </row>
    <row r="91" spans="1:29">
      <c r="A91" s="54" t="s">
        <v>1123</v>
      </c>
      <c r="B91" s="54" t="s">
        <v>1636</v>
      </c>
      <c r="Y91" s="54" t="s">
        <v>926</v>
      </c>
      <c r="Z91" s="85" t="s">
        <v>538</v>
      </c>
    </row>
    <row r="92" spans="1:29">
      <c r="A92" s="54" t="s">
        <v>218</v>
      </c>
      <c r="B92" s="54" t="s">
        <v>356</v>
      </c>
      <c r="Y92" s="54" t="s">
        <v>556</v>
      </c>
      <c r="Z92" s="85" t="s">
        <v>545</v>
      </c>
    </row>
    <row r="93" spans="1:29">
      <c r="A93" s="502" t="s">
        <v>1049</v>
      </c>
      <c r="B93" s="54" t="s">
        <v>1720</v>
      </c>
      <c r="Y93" s="54" t="s">
        <v>558</v>
      </c>
      <c r="Z93" s="85" t="s">
        <v>547</v>
      </c>
    </row>
    <row r="94" spans="1:29">
      <c r="A94" s="54" t="s">
        <v>1124</v>
      </c>
      <c r="B94" s="54" t="s">
        <v>1050</v>
      </c>
      <c r="Y94" s="54" t="s">
        <v>927</v>
      </c>
      <c r="Z94" s="85" t="s">
        <v>933</v>
      </c>
    </row>
    <row r="95" spans="1:29">
      <c r="A95" s="54" t="s">
        <v>219</v>
      </c>
      <c r="B95" s="54" t="s">
        <v>1637</v>
      </c>
      <c r="Y95" s="54" t="s">
        <v>928</v>
      </c>
      <c r="Z95" s="85" t="s">
        <v>934</v>
      </c>
    </row>
    <row r="96" spans="1:29">
      <c r="A96" s="54" t="s">
        <v>220</v>
      </c>
      <c r="B96" s="54" t="s">
        <v>1638</v>
      </c>
      <c r="Y96" s="54" t="s">
        <v>929</v>
      </c>
      <c r="Z96" s="85" t="s">
        <v>935</v>
      </c>
    </row>
    <row r="97" spans="1:26">
      <c r="A97" s="502" t="s">
        <v>221</v>
      </c>
      <c r="B97" s="54" t="s">
        <v>1639</v>
      </c>
      <c r="Y97" s="54" t="s">
        <v>930</v>
      </c>
      <c r="Z97" s="85" t="s">
        <v>936</v>
      </c>
    </row>
    <row r="98" spans="1:26">
      <c r="A98" s="54" t="s">
        <v>222</v>
      </c>
      <c r="B98" s="54" t="s">
        <v>116</v>
      </c>
      <c r="Y98" s="54" t="s">
        <v>932</v>
      </c>
      <c r="Z98" s="85" t="s">
        <v>937</v>
      </c>
    </row>
    <row r="99" spans="1:26">
      <c r="A99" s="54" t="s">
        <v>305</v>
      </c>
      <c r="B99" s="54" t="s">
        <v>1721</v>
      </c>
      <c r="Y99" s="54" t="s">
        <v>931</v>
      </c>
      <c r="Z99" s="85" t="s">
        <v>938</v>
      </c>
    </row>
    <row r="100" spans="1:26">
      <c r="A100" s="54" t="s">
        <v>306</v>
      </c>
      <c r="B100" s="54" t="s">
        <v>1640</v>
      </c>
      <c r="Y100" s="54" t="s">
        <v>1079</v>
      </c>
      <c r="Z100" s="85">
        <v>76</v>
      </c>
    </row>
    <row r="101" spans="1:26">
      <c r="A101" s="502" t="s">
        <v>307</v>
      </c>
      <c r="B101" s="54" t="s">
        <v>357</v>
      </c>
      <c r="Y101" s="54" t="s">
        <v>1080</v>
      </c>
      <c r="Z101" s="85">
        <v>82</v>
      </c>
    </row>
    <row r="102" spans="1:26">
      <c r="A102" s="54" t="s">
        <v>310</v>
      </c>
      <c r="B102" s="54" t="s">
        <v>358</v>
      </c>
    </row>
    <row r="103" spans="1:26">
      <c r="A103" s="54" t="s">
        <v>223</v>
      </c>
      <c r="B103" s="54" t="s">
        <v>1641</v>
      </c>
    </row>
    <row r="104" spans="1:26">
      <c r="A104" s="54" t="s">
        <v>224</v>
      </c>
      <c r="B104" s="54" t="s">
        <v>1722</v>
      </c>
    </row>
    <row r="105" spans="1:26">
      <c r="A105" s="54" t="s">
        <v>225</v>
      </c>
      <c r="B105" s="54" t="s">
        <v>1642</v>
      </c>
    </row>
    <row r="106" spans="1:26">
      <c r="A106" s="54" t="s">
        <v>226</v>
      </c>
      <c r="B106" s="54" t="s">
        <v>1723</v>
      </c>
    </row>
    <row r="107" spans="1:26">
      <c r="A107" s="54" t="s">
        <v>227</v>
      </c>
      <c r="B107" s="54" t="s">
        <v>1724</v>
      </c>
    </row>
    <row r="108" spans="1:26">
      <c r="A108" s="54" t="s">
        <v>228</v>
      </c>
      <c r="B108" s="54" t="s">
        <v>1725</v>
      </c>
    </row>
    <row r="109" spans="1:26">
      <c r="A109" s="54" t="s">
        <v>229</v>
      </c>
      <c r="B109" s="54" t="s">
        <v>1726</v>
      </c>
    </row>
    <row r="110" spans="1:26">
      <c r="A110" s="54" t="s">
        <v>230</v>
      </c>
      <c r="B110" s="54" t="s">
        <v>1727</v>
      </c>
    </row>
    <row r="111" spans="1:26">
      <c r="A111" s="54" t="s">
        <v>231</v>
      </c>
      <c r="B111" s="54" t="s">
        <v>1728</v>
      </c>
    </row>
    <row r="112" spans="1:26">
      <c r="A112" s="54" t="s">
        <v>232</v>
      </c>
      <c r="B112" s="54" t="s">
        <v>1729</v>
      </c>
    </row>
    <row r="113" spans="1:2">
      <c r="A113" s="54" t="s">
        <v>1756</v>
      </c>
      <c r="B113" s="54" t="s">
        <v>1730</v>
      </c>
    </row>
    <row r="114" spans="1:2">
      <c r="A114" s="54" t="s">
        <v>233</v>
      </c>
      <c r="B114" s="54" t="s">
        <v>1643</v>
      </c>
    </row>
    <row r="115" spans="1:2">
      <c r="A115" s="54" t="s">
        <v>234</v>
      </c>
      <c r="B115" s="54" t="s">
        <v>1731</v>
      </c>
    </row>
    <row r="116" spans="1:2">
      <c r="A116" s="54" t="s">
        <v>235</v>
      </c>
      <c r="B116" s="54" t="s">
        <v>1644</v>
      </c>
    </row>
    <row r="117" spans="1:2">
      <c r="A117" s="54" t="s">
        <v>236</v>
      </c>
      <c r="B117" s="54" t="s">
        <v>1645</v>
      </c>
    </row>
    <row r="118" spans="1:2">
      <c r="A118" s="54" t="s">
        <v>237</v>
      </c>
      <c r="B118" s="54" t="s">
        <v>1646</v>
      </c>
    </row>
    <row r="119" spans="1:2">
      <c r="A119" s="54" t="s">
        <v>238</v>
      </c>
      <c r="B119" s="54" t="s">
        <v>359</v>
      </c>
    </row>
    <row r="120" spans="1:2">
      <c r="A120" s="54" t="s">
        <v>1125</v>
      </c>
      <c r="B120" s="54" t="s">
        <v>1647</v>
      </c>
    </row>
    <row r="121" spans="1:2">
      <c r="A121" s="54" t="s">
        <v>239</v>
      </c>
      <c r="B121" s="54" t="s">
        <v>1648</v>
      </c>
    </row>
    <row r="122" spans="1:2">
      <c r="A122" s="54" t="s">
        <v>240</v>
      </c>
      <c r="B122" s="54" t="s">
        <v>360</v>
      </c>
    </row>
    <row r="123" spans="1:2">
      <c r="A123" s="54" t="s">
        <v>241</v>
      </c>
      <c r="B123" s="54" t="s">
        <v>361</v>
      </c>
    </row>
    <row r="124" spans="1:2">
      <c r="A124" s="54" t="s">
        <v>242</v>
      </c>
      <c r="B124" s="54" t="s">
        <v>1732</v>
      </c>
    </row>
    <row r="125" spans="1:2">
      <c r="A125" s="54" t="s">
        <v>243</v>
      </c>
      <c r="B125" s="54" t="s">
        <v>1649</v>
      </c>
    </row>
    <row r="126" spans="1:2">
      <c r="A126" s="502" t="s">
        <v>244</v>
      </c>
      <c r="B126" s="54" t="s">
        <v>1650</v>
      </c>
    </row>
    <row r="127" spans="1:2">
      <c r="A127" s="502" t="s">
        <v>245</v>
      </c>
      <c r="B127" s="54" t="s">
        <v>1651</v>
      </c>
    </row>
    <row r="128" spans="1:2">
      <c r="A128" s="54" t="s">
        <v>246</v>
      </c>
      <c r="B128" s="54" t="s">
        <v>1733</v>
      </c>
    </row>
    <row r="129" spans="1:2">
      <c r="A129" s="54" t="s">
        <v>247</v>
      </c>
      <c r="B129" s="54" t="s">
        <v>1652</v>
      </c>
    </row>
    <row r="130" spans="1:2">
      <c r="A130" s="54" t="s">
        <v>248</v>
      </c>
      <c r="B130" s="54" t="s">
        <v>1734</v>
      </c>
    </row>
    <row r="131" spans="1:2">
      <c r="A131" s="54" t="s">
        <v>304</v>
      </c>
      <c r="B131" s="54" t="s">
        <v>1735</v>
      </c>
    </row>
    <row r="132" spans="1:2">
      <c r="A132" s="54" t="s">
        <v>249</v>
      </c>
      <c r="B132" s="54" t="s">
        <v>1653</v>
      </c>
    </row>
    <row r="133" spans="1:2">
      <c r="A133" s="54" t="s">
        <v>250</v>
      </c>
      <c r="B133" s="54" t="s">
        <v>1654</v>
      </c>
    </row>
    <row r="134" spans="1:2">
      <c r="A134" s="54" t="s">
        <v>251</v>
      </c>
      <c r="B134" s="54" t="s">
        <v>1736</v>
      </c>
    </row>
    <row r="135" spans="1:2">
      <c r="A135" s="54" t="s">
        <v>252</v>
      </c>
      <c r="B135" s="54" t="s">
        <v>1655</v>
      </c>
    </row>
    <row r="136" spans="1:2">
      <c r="A136" s="54" t="s">
        <v>253</v>
      </c>
      <c r="B136" s="54" t="s">
        <v>1656</v>
      </c>
    </row>
    <row r="137" spans="1:2">
      <c r="A137" s="54" t="s">
        <v>254</v>
      </c>
      <c r="B137" s="54" t="s">
        <v>1657</v>
      </c>
    </row>
    <row r="138" spans="1:2">
      <c r="A138" s="54" t="s">
        <v>255</v>
      </c>
      <c r="B138" s="54" t="s">
        <v>1658</v>
      </c>
    </row>
    <row r="139" spans="1:2">
      <c r="A139" s="54" t="s">
        <v>256</v>
      </c>
      <c r="B139" s="54" t="s">
        <v>1659</v>
      </c>
    </row>
    <row r="140" spans="1:2">
      <c r="A140" s="54" t="s">
        <v>257</v>
      </c>
      <c r="B140" s="54" t="s">
        <v>1737</v>
      </c>
    </row>
    <row r="141" spans="1:2">
      <c r="A141" s="54" t="s">
        <v>258</v>
      </c>
      <c r="B141" s="54" t="s">
        <v>1738</v>
      </c>
    </row>
    <row r="142" spans="1:2">
      <c r="A142" s="54" t="s">
        <v>259</v>
      </c>
      <c r="B142" s="54" t="s">
        <v>1739</v>
      </c>
    </row>
    <row r="143" spans="1:2">
      <c r="A143" s="54" t="s">
        <v>260</v>
      </c>
      <c r="B143" s="54" t="s">
        <v>1740</v>
      </c>
    </row>
    <row r="144" spans="1:2">
      <c r="A144" s="54" t="s">
        <v>261</v>
      </c>
      <c r="B144" s="54" t="s">
        <v>1741</v>
      </c>
    </row>
    <row r="145" spans="1:2">
      <c r="A145" s="54" t="s">
        <v>262</v>
      </c>
      <c r="B145" s="54" t="s">
        <v>1660</v>
      </c>
    </row>
    <row r="146" spans="1:2">
      <c r="A146" s="54" t="s">
        <v>263</v>
      </c>
      <c r="B146" s="54" t="s">
        <v>1661</v>
      </c>
    </row>
    <row r="147" spans="1:2">
      <c r="A147" s="54" t="s">
        <v>264</v>
      </c>
      <c r="B147" s="54" t="s">
        <v>1662</v>
      </c>
    </row>
    <row r="148" spans="1:2">
      <c r="A148" s="54" t="s">
        <v>265</v>
      </c>
      <c r="B148" s="54" t="s">
        <v>1663</v>
      </c>
    </row>
    <row r="149" spans="1:2">
      <c r="A149" s="54" t="s">
        <v>266</v>
      </c>
      <c r="B149" s="54" t="s">
        <v>1742</v>
      </c>
    </row>
    <row r="150" spans="1:2">
      <c r="A150" s="54" t="s">
        <v>267</v>
      </c>
      <c r="B150" s="54" t="s">
        <v>1664</v>
      </c>
    </row>
    <row r="151" spans="1:2">
      <c r="A151" s="54" t="s">
        <v>268</v>
      </c>
      <c r="B151" s="54" t="s">
        <v>1743</v>
      </c>
    </row>
    <row r="152" spans="1:2">
      <c r="A152" s="54" t="s">
        <v>269</v>
      </c>
      <c r="B152" s="54" t="s">
        <v>1665</v>
      </c>
    </row>
    <row r="153" spans="1:2">
      <c r="A153" s="54" t="s">
        <v>270</v>
      </c>
      <c r="B153" s="54" t="s">
        <v>1666</v>
      </c>
    </row>
    <row r="154" spans="1:2">
      <c r="A154" s="54" t="s">
        <v>271</v>
      </c>
      <c r="B154" s="54" t="s">
        <v>1667</v>
      </c>
    </row>
    <row r="155" spans="1:2">
      <c r="A155" s="54" t="s">
        <v>272</v>
      </c>
      <c r="B155" s="54" t="s">
        <v>1744</v>
      </c>
    </row>
    <row r="156" spans="1:2">
      <c r="A156" s="54" t="s">
        <v>273</v>
      </c>
      <c r="B156" s="54" t="s">
        <v>1668</v>
      </c>
    </row>
    <row r="157" spans="1:2">
      <c r="A157" s="54" t="s">
        <v>274</v>
      </c>
      <c r="B157" s="54" t="s">
        <v>1669</v>
      </c>
    </row>
    <row r="158" spans="1:2">
      <c r="A158" s="54" t="s">
        <v>275</v>
      </c>
      <c r="B158" s="54" t="s">
        <v>1670</v>
      </c>
    </row>
    <row r="159" spans="1:2">
      <c r="A159" s="54" t="s">
        <v>276</v>
      </c>
      <c r="B159" s="54" t="s">
        <v>117</v>
      </c>
    </row>
    <row r="160" spans="1:2">
      <c r="A160" s="54" t="s">
        <v>277</v>
      </c>
      <c r="B160" s="54" t="s">
        <v>1745</v>
      </c>
    </row>
    <row r="161" spans="1:2">
      <c r="A161" s="54" t="s">
        <v>278</v>
      </c>
      <c r="B161" s="54" t="s">
        <v>1746</v>
      </c>
    </row>
    <row r="162" spans="1:2">
      <c r="A162" s="54" t="s">
        <v>279</v>
      </c>
      <c r="B162" s="54" t="s">
        <v>1747</v>
      </c>
    </row>
    <row r="163" spans="1:2">
      <c r="A163" s="54" t="s">
        <v>280</v>
      </c>
      <c r="B163" s="54" t="s">
        <v>118</v>
      </c>
    </row>
    <row r="164" spans="1:2">
      <c r="A164" s="54" t="s">
        <v>281</v>
      </c>
      <c r="B164" s="54" t="s">
        <v>119</v>
      </c>
    </row>
    <row r="165" spans="1:2">
      <c r="A165" s="54" t="s">
        <v>282</v>
      </c>
      <c r="B165" s="54" t="s">
        <v>120</v>
      </c>
    </row>
    <row r="166" spans="1:2">
      <c r="A166" s="54" t="s">
        <v>283</v>
      </c>
      <c r="B166" s="54" t="s">
        <v>362</v>
      </c>
    </row>
    <row r="167" spans="1:2">
      <c r="A167" s="54" t="s">
        <v>284</v>
      </c>
      <c r="B167" s="54" t="s">
        <v>1671</v>
      </c>
    </row>
    <row r="168" spans="1:2">
      <c r="A168" s="54" t="s">
        <v>285</v>
      </c>
      <c r="B168" s="54" t="s">
        <v>1748</v>
      </c>
    </row>
    <row r="169" spans="1:2">
      <c r="A169" s="54" t="s">
        <v>286</v>
      </c>
      <c r="B169" s="54" t="s">
        <v>1126</v>
      </c>
    </row>
    <row r="170" spans="1:2">
      <c r="A170" s="54" t="s">
        <v>287</v>
      </c>
      <c r="B170" s="54" t="s">
        <v>363</v>
      </c>
    </row>
    <row r="171" spans="1:2">
      <c r="A171" s="54" t="s">
        <v>288</v>
      </c>
      <c r="B171" s="54" t="s">
        <v>1749</v>
      </c>
    </row>
    <row r="172" spans="1:2">
      <c r="A172" s="54" t="s">
        <v>289</v>
      </c>
      <c r="B172" s="54" t="s">
        <v>364</v>
      </c>
    </row>
    <row r="173" spans="1:2">
      <c r="A173" s="54" t="s">
        <v>1127</v>
      </c>
      <c r="B173" s="54" t="s">
        <v>1051</v>
      </c>
    </row>
    <row r="174" spans="1:2">
      <c r="A174" s="54" t="s">
        <v>290</v>
      </c>
      <c r="B174" s="54" t="s">
        <v>1672</v>
      </c>
    </row>
    <row r="175" spans="1:2">
      <c r="A175" s="54" t="s">
        <v>291</v>
      </c>
      <c r="B175" s="54" t="s">
        <v>1750</v>
      </c>
    </row>
    <row r="176" spans="1:2">
      <c r="A176" s="54" t="s">
        <v>292</v>
      </c>
      <c r="B176" s="54" t="s">
        <v>1673</v>
      </c>
    </row>
    <row r="177" spans="1:2">
      <c r="A177" s="54" t="s">
        <v>293</v>
      </c>
      <c r="B177" s="54" t="s">
        <v>1674</v>
      </c>
    </row>
    <row r="178" spans="1:2">
      <c r="A178" s="54" t="s">
        <v>294</v>
      </c>
      <c r="B178" s="54" t="s">
        <v>1675</v>
      </c>
    </row>
    <row r="179" spans="1:2">
      <c r="A179" s="54" t="s">
        <v>1128</v>
      </c>
      <c r="B179" s="54" t="s">
        <v>1052</v>
      </c>
    </row>
    <row r="180" spans="1:2">
      <c r="A180" s="54" t="s">
        <v>295</v>
      </c>
      <c r="B180" s="54" t="s">
        <v>365</v>
      </c>
    </row>
    <row r="181" spans="1:2">
      <c r="A181" s="502" t="s">
        <v>296</v>
      </c>
      <c r="B181" s="54" t="s">
        <v>1751</v>
      </c>
    </row>
    <row r="182" spans="1:2">
      <c r="A182" s="54" t="s">
        <v>297</v>
      </c>
      <c r="B182" s="54" t="s">
        <v>366</v>
      </c>
    </row>
    <row r="183" spans="1:2">
      <c r="A183" s="54" t="s">
        <v>298</v>
      </c>
      <c r="B183" s="54" t="s">
        <v>367</v>
      </c>
    </row>
    <row r="184" spans="1:2">
      <c r="A184" s="54" t="s">
        <v>299</v>
      </c>
      <c r="B184" s="54" t="s">
        <v>1752</v>
      </c>
    </row>
    <row r="185" spans="1:2">
      <c r="A185" s="54" t="s">
        <v>300</v>
      </c>
      <c r="B185" s="54" t="s">
        <v>121</v>
      </c>
    </row>
    <row r="186" spans="1:2">
      <c r="A186" s="54" t="s">
        <v>301</v>
      </c>
      <c r="B186" s="54" t="s">
        <v>1129</v>
      </c>
    </row>
    <row r="187" spans="1:2">
      <c r="A187" s="502" t="s">
        <v>302</v>
      </c>
      <c r="B187" s="54" t="s">
        <v>368</v>
      </c>
    </row>
    <row r="188" spans="1:2">
      <c r="A188" s="54" t="s">
        <v>303</v>
      </c>
      <c r="B188" s="54" t="s">
        <v>1753</v>
      </c>
    </row>
    <row r="189" spans="1:2">
      <c r="A189" s="54" t="s">
        <v>1130</v>
      </c>
      <c r="B189" s="54" t="s">
        <v>1754</v>
      </c>
    </row>
    <row r="190" spans="1:2">
      <c r="A190" s="54" t="s">
        <v>1131</v>
      </c>
      <c r="B190" s="54" t="s">
        <v>1755</v>
      </c>
    </row>
    <row r="191" spans="1:2">
      <c r="A191" s="502"/>
      <c r="B191" s="54"/>
    </row>
    <row r="193" spans="1:2">
      <c r="A193" s="484"/>
      <c r="B193" s="485"/>
    </row>
    <row r="194" spans="1:2">
      <c r="A194" s="484"/>
      <c r="B194" s="485"/>
    </row>
    <row r="195" spans="1:2">
      <c r="A195" s="484"/>
      <c r="B195" s="485"/>
    </row>
    <row r="196" spans="1:2">
      <c r="A196" s="484"/>
      <c r="B196" s="485"/>
    </row>
    <row r="197" spans="1:2">
      <c r="A197" s="484"/>
      <c r="B197" s="485"/>
    </row>
    <row r="198" spans="1:2">
      <c r="A198" s="484"/>
      <c r="B198" s="485"/>
    </row>
    <row r="199" spans="1:2">
      <c r="A199" s="484"/>
      <c r="B199" s="485"/>
    </row>
    <row r="200" spans="1:2">
      <c r="A200" s="484"/>
      <c r="B200" s="485"/>
    </row>
    <row r="201" spans="1:2">
      <c r="A201" s="486"/>
    </row>
  </sheetData>
  <sheetProtection selectLockedCells="1" selectUnlockedCells="1"/>
  <sortState xmlns:xlrd2="http://schemas.microsoft.com/office/spreadsheetml/2017/richdata2" ref="P2:Q32">
    <sortCondition ref="Q2:Q32"/>
  </sortState>
  <phoneticPr fontId="13" type="noConversion"/>
  <hyperlinks>
    <hyperlink ref="P19" location="_ftn1" display="_ftn1" xr:uid="{00000000-0004-0000-0400-000000000000}"/>
    <hyperlink ref="AE40" location="_ftn1" display="_ftn1" xr:uid="{00000000-0004-0000-0400-000001000000}"/>
    <hyperlink ref="AH38" location="_ftn1" display="_ftn1" xr:uid="{00000000-0004-0000-0400-000002000000}"/>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outlinePr summaryBelow="0"/>
    <pageSetUpPr fitToPage="1"/>
  </sheetPr>
  <dimension ref="A1:XEN536"/>
  <sheetViews>
    <sheetView showGridLines="0" topLeftCell="A13" zoomScale="80" zoomScaleNormal="80" zoomScalePageLayoutView="125" workbookViewId="0">
      <pane xSplit="5" ySplit="2" topLeftCell="G508" activePane="bottomRight" state="frozen"/>
      <selection activeCell="A13" sqref="A13"/>
      <selection pane="topRight" activeCell="F13" sqref="F13"/>
      <selection pane="bottomLeft" activeCell="A15" sqref="A15"/>
      <selection pane="bottomRight" activeCell="I512" sqref="I512"/>
    </sheetView>
  </sheetViews>
  <sheetFormatPr baseColWidth="10" defaultColWidth="0" defaultRowHeight="0.75" customHeight="1" outlineLevelRow="4"/>
  <cols>
    <col min="1" max="4" width="4.42578125" style="366" customWidth="1"/>
    <col min="5" max="5" width="72.7109375" style="53" customWidth="1"/>
    <col min="6" max="6" width="30.42578125" style="2" customWidth="1"/>
    <col min="7" max="7" width="30.85546875" style="2" customWidth="1"/>
    <col min="8" max="8" width="31.85546875" style="2" customWidth="1"/>
    <col min="9" max="9" width="30.7109375" style="2" customWidth="1"/>
    <col min="10" max="10" width="29.42578125" style="2" customWidth="1"/>
    <col min="11" max="11" width="30.42578125" style="2" customWidth="1"/>
    <col min="12" max="12" width="29.7109375" style="2" customWidth="1"/>
    <col min="13" max="13" width="31.42578125" style="2" customWidth="1"/>
    <col min="14" max="14" width="30.7109375" style="2" customWidth="1"/>
    <col min="15" max="15" width="28.140625" style="2" customWidth="1"/>
    <col min="16" max="16" width="11.42578125" style="1" customWidth="1"/>
    <col min="17" max="16368" width="11.42578125" style="2" hidden="1"/>
    <col min="16369" max="16384" width="17.42578125" style="2" hidden="1"/>
  </cols>
  <sheetData>
    <row r="1" spans="1:15" ht="11.25">
      <c r="A1" s="347"/>
      <c r="B1" s="347"/>
      <c r="C1" s="347"/>
      <c r="D1" s="850" t="s">
        <v>40</v>
      </c>
      <c r="E1" s="850"/>
      <c r="F1" s="850"/>
      <c r="G1" s="850"/>
      <c r="H1" s="850"/>
      <c r="I1" s="850"/>
      <c r="J1" s="850"/>
      <c r="K1" s="850"/>
      <c r="L1" s="850"/>
      <c r="M1" s="850"/>
      <c r="N1" s="850"/>
      <c r="O1" s="96"/>
    </row>
    <row r="2" spans="1:15" ht="11.25">
      <c r="A2" s="347"/>
      <c r="B2" s="347"/>
      <c r="C2" s="347"/>
      <c r="D2" s="850" t="s">
        <v>74</v>
      </c>
      <c r="E2" s="850"/>
      <c r="F2" s="850"/>
      <c r="G2" s="850"/>
      <c r="H2" s="850"/>
      <c r="I2" s="850"/>
      <c r="J2" s="850"/>
      <c r="K2" s="850"/>
      <c r="L2" s="850"/>
      <c r="M2" s="850"/>
      <c r="N2" s="850"/>
      <c r="O2" s="96"/>
    </row>
    <row r="3" spans="1:15" ht="11.25">
      <c r="A3" s="347"/>
      <c r="B3" s="347"/>
      <c r="C3" s="347"/>
      <c r="D3" s="850" t="s">
        <v>337</v>
      </c>
      <c r="E3" s="850"/>
      <c r="F3" s="850"/>
      <c r="G3" s="850"/>
      <c r="H3" s="850"/>
      <c r="I3" s="850"/>
      <c r="J3" s="850"/>
      <c r="K3" s="850"/>
      <c r="L3" s="850"/>
      <c r="M3" s="850"/>
      <c r="N3" s="850"/>
      <c r="O3" s="96"/>
    </row>
    <row r="4" spans="1:15" ht="11.25">
      <c r="A4" s="347"/>
      <c r="B4" s="347"/>
      <c r="C4" s="347"/>
      <c r="D4" s="347"/>
      <c r="E4" s="3"/>
      <c r="F4" s="1"/>
      <c r="G4" s="1"/>
      <c r="H4" s="1"/>
      <c r="I4" s="1"/>
      <c r="J4" s="1"/>
      <c r="K4" s="1"/>
      <c r="L4" s="1"/>
      <c r="M4" s="1"/>
      <c r="N4" s="1"/>
      <c r="O4" s="1"/>
    </row>
    <row r="5" spans="1:15" ht="11.25">
      <c r="A5" s="868" t="s">
        <v>33</v>
      </c>
      <c r="B5" s="869"/>
      <c r="C5" s="869"/>
      <c r="D5" s="870"/>
      <c r="E5" s="821" t="s">
        <v>1123</v>
      </c>
      <c r="F5" s="821"/>
      <c r="G5" s="821"/>
      <c r="H5" s="1"/>
      <c r="I5" s="1"/>
      <c r="J5" s="1"/>
      <c r="K5" s="1"/>
      <c r="L5" s="1"/>
      <c r="M5" s="1"/>
      <c r="N5" s="1"/>
      <c r="O5" s="1"/>
    </row>
    <row r="6" spans="1:15" ht="11.25">
      <c r="A6" s="865" t="s">
        <v>124</v>
      </c>
      <c r="B6" s="866"/>
      <c r="C6" s="866"/>
      <c r="D6" s="867"/>
      <c r="E6" s="858" t="str">
        <f>IFERROR(VLOOKUP(E5,DESPLEGABLES!A1:B191,2,FALSE),"")</f>
        <v>UNIDAD ADMINISTRATIVA ESPECIAL COMISIÓN DE REGULACIÓN DE COMUNICACIONES</v>
      </c>
      <c r="F6" s="859"/>
      <c r="G6" s="860"/>
      <c r="I6" s="1"/>
      <c r="J6" s="1"/>
      <c r="K6" s="1"/>
      <c r="L6" s="1"/>
      <c r="M6" s="1"/>
      <c r="N6" s="1"/>
      <c r="O6" s="1"/>
    </row>
    <row r="7" spans="1:15" ht="11.25">
      <c r="A7" s="347"/>
      <c r="B7" s="347"/>
      <c r="C7" s="347"/>
      <c r="D7" s="348"/>
      <c r="E7" s="3"/>
      <c r="F7" s="1"/>
      <c r="G7" s="1"/>
      <c r="H7" s="1"/>
      <c r="I7" s="1"/>
      <c r="J7" s="1"/>
      <c r="K7" s="1"/>
      <c r="L7" s="1"/>
      <c r="M7" s="1"/>
      <c r="N7" s="1"/>
      <c r="O7" s="1"/>
    </row>
    <row r="8" spans="1:15" ht="11.25">
      <c r="A8" s="347"/>
      <c r="B8" s="861" t="s">
        <v>93</v>
      </c>
      <c r="C8" s="861"/>
      <c r="D8" s="861"/>
      <c r="E8" s="861"/>
      <c r="F8" s="861"/>
      <c r="G8" s="201">
        <f>+'F1.1A - Cálculo I-E.P'!C8</f>
        <v>2023</v>
      </c>
      <c r="H8" s="1"/>
      <c r="I8" s="1"/>
      <c r="J8" s="1"/>
      <c r="K8" s="1"/>
      <c r="L8" s="1"/>
      <c r="M8" s="1"/>
      <c r="N8" s="1"/>
      <c r="O8" s="1"/>
    </row>
    <row r="9" spans="1:15" ht="11.25">
      <c r="A9" s="347"/>
      <c r="B9" s="347"/>
      <c r="C9" s="347"/>
      <c r="D9" s="347"/>
      <c r="E9" s="3"/>
      <c r="F9" s="1"/>
      <c r="G9" s="1"/>
      <c r="H9" s="1"/>
      <c r="I9" s="1"/>
      <c r="J9" s="1"/>
      <c r="K9" s="1"/>
      <c r="L9" s="1"/>
      <c r="M9" s="1"/>
      <c r="N9" s="1"/>
      <c r="O9" s="1"/>
    </row>
    <row r="10" spans="1:15" ht="11.25">
      <c r="A10" s="347"/>
      <c r="B10" s="347"/>
      <c r="C10" s="347"/>
      <c r="D10" s="347"/>
      <c r="E10" s="3"/>
      <c r="F10" s="1"/>
      <c r="G10" s="1"/>
      <c r="H10" s="1"/>
      <c r="I10" s="1"/>
      <c r="J10" s="1"/>
      <c r="K10" s="1"/>
      <c r="L10" s="1"/>
      <c r="M10" s="1"/>
      <c r="N10" s="1"/>
      <c r="O10" s="1"/>
    </row>
    <row r="11" spans="1:15" ht="11.25">
      <c r="A11" s="347"/>
      <c r="B11" s="347"/>
      <c r="C11" s="347"/>
      <c r="D11" s="347"/>
      <c r="E11" s="3"/>
      <c r="F11" s="1"/>
      <c r="G11" s="381" t="s">
        <v>887</v>
      </c>
      <c r="H11" s="1"/>
      <c r="I11" s="1"/>
      <c r="J11" s="1"/>
      <c r="K11" s="1"/>
      <c r="L11" s="1"/>
      <c r="M11" s="1"/>
      <c r="N11" s="1"/>
      <c r="O11" s="1"/>
    </row>
    <row r="12" spans="1:15" ht="12" thickBot="1">
      <c r="A12" s="347"/>
      <c r="B12" s="347"/>
      <c r="C12" s="347"/>
      <c r="D12" s="347"/>
      <c r="E12" s="3"/>
      <c r="F12" s="1"/>
      <c r="G12" s="1"/>
      <c r="H12" s="1"/>
      <c r="I12" s="1"/>
      <c r="J12" s="1"/>
      <c r="K12" s="1"/>
      <c r="L12" s="1"/>
      <c r="M12" s="1"/>
      <c r="N12" s="1"/>
      <c r="O12" s="1"/>
    </row>
    <row r="13" spans="1:15" ht="12.75" thickTop="1" thickBot="1">
      <c r="A13" s="837" t="s">
        <v>122</v>
      </c>
      <c r="B13" s="838"/>
      <c r="C13" s="838"/>
      <c r="D13" s="838"/>
      <c r="E13" s="855" t="s">
        <v>30</v>
      </c>
      <c r="F13" s="851" t="s">
        <v>75</v>
      </c>
      <c r="G13" s="852"/>
      <c r="H13" s="853"/>
      <c r="I13" s="854" t="s">
        <v>76</v>
      </c>
      <c r="J13" s="854"/>
      <c r="K13" s="854"/>
      <c r="L13" s="862" t="s">
        <v>77</v>
      </c>
      <c r="M13" s="863"/>
      <c r="N13" s="864"/>
      <c r="O13" s="830" t="s">
        <v>125</v>
      </c>
    </row>
    <row r="14" spans="1:15" ht="21.75" customHeight="1" thickBot="1">
      <c r="A14" s="848" t="s">
        <v>126</v>
      </c>
      <c r="B14" s="833" t="s">
        <v>127</v>
      </c>
      <c r="C14" s="833" t="s">
        <v>128</v>
      </c>
      <c r="D14" s="833" t="s">
        <v>123</v>
      </c>
      <c r="E14" s="856"/>
      <c r="F14" s="4" t="s">
        <v>35</v>
      </c>
      <c r="G14" s="4" t="s">
        <v>82</v>
      </c>
      <c r="H14" s="4" t="s">
        <v>78</v>
      </c>
      <c r="I14" s="4" t="s">
        <v>35</v>
      </c>
      <c r="J14" s="4" t="s">
        <v>82</v>
      </c>
      <c r="K14" s="4" t="s">
        <v>78</v>
      </c>
      <c r="L14" s="4" t="s">
        <v>35</v>
      </c>
      <c r="M14" s="4" t="s">
        <v>82</v>
      </c>
      <c r="N14" s="5" t="s">
        <v>78</v>
      </c>
      <c r="O14" s="831"/>
    </row>
    <row r="15" spans="1:15" ht="18" customHeight="1" thickBot="1">
      <c r="A15" s="849"/>
      <c r="B15" s="834"/>
      <c r="C15" s="834"/>
      <c r="D15" s="834"/>
      <c r="E15" s="857"/>
      <c r="F15" s="6">
        <v>1</v>
      </c>
      <c r="G15" s="6">
        <v>2</v>
      </c>
      <c r="H15" s="6" t="s">
        <v>79</v>
      </c>
      <c r="I15" s="6">
        <v>4</v>
      </c>
      <c r="J15" s="6">
        <v>5</v>
      </c>
      <c r="K15" s="6" t="s">
        <v>80</v>
      </c>
      <c r="L15" s="6">
        <v>7</v>
      </c>
      <c r="M15" s="6">
        <v>8</v>
      </c>
      <c r="N15" s="7" t="s">
        <v>81</v>
      </c>
      <c r="O15" s="832"/>
    </row>
    <row r="16" spans="1:15" ht="12.75" thickTop="1" thickBot="1">
      <c r="A16" s="349" t="s">
        <v>380</v>
      </c>
      <c r="B16" s="350"/>
      <c r="C16" s="350"/>
      <c r="D16" s="350"/>
      <c r="E16" s="75" t="s">
        <v>1135</v>
      </c>
      <c r="F16" s="100">
        <f>F17+F23</f>
        <v>0</v>
      </c>
      <c r="G16" s="100">
        <f>G17+G23</f>
        <v>20584627000</v>
      </c>
      <c r="H16" s="100">
        <f t="shared" ref="H16:H22" si="0">F16+G16</f>
        <v>20584627000</v>
      </c>
      <c r="I16" s="100">
        <f>I17+I23</f>
        <v>0</v>
      </c>
      <c r="J16" s="100">
        <f>J17+J23</f>
        <v>22587000000</v>
      </c>
      <c r="K16" s="100">
        <f>I16+J16</f>
        <v>22587000000</v>
      </c>
      <c r="L16" s="100">
        <f>L17+L23</f>
        <v>0</v>
      </c>
      <c r="M16" s="100">
        <f>M17+M23</f>
        <v>0</v>
      </c>
      <c r="N16" s="100">
        <f t="shared" ref="N16:N22" si="1">L16+M16</f>
        <v>0</v>
      </c>
      <c r="O16" s="38"/>
    </row>
    <row r="17" spans="1:16" ht="12" outlineLevel="1" thickBot="1">
      <c r="A17" s="351" t="s">
        <v>380</v>
      </c>
      <c r="B17" s="351" t="s">
        <v>380</v>
      </c>
      <c r="C17" s="351"/>
      <c r="D17" s="351"/>
      <c r="E17" s="76" t="s">
        <v>1136</v>
      </c>
      <c r="F17" s="115">
        <f>SUM(F18:F22)</f>
        <v>0</v>
      </c>
      <c r="G17" s="115">
        <f>SUM(G18:G22)</f>
        <v>20584627000</v>
      </c>
      <c r="H17" s="115">
        <f>F17+G17</f>
        <v>20584627000</v>
      </c>
      <c r="I17" s="115">
        <f>SUM(I18:I22)</f>
        <v>0</v>
      </c>
      <c r="J17" s="115">
        <f>SUM(J18:J22)</f>
        <v>22587000000</v>
      </c>
      <c r="K17" s="115">
        <f>I17+J17</f>
        <v>22587000000</v>
      </c>
      <c r="L17" s="115">
        <f>SUM(L18:L22)</f>
        <v>0</v>
      </c>
      <c r="M17" s="115">
        <f>SUM(M18:M22)</f>
        <v>0</v>
      </c>
      <c r="N17" s="115">
        <f t="shared" si="1"/>
        <v>0</v>
      </c>
      <c r="O17" s="137"/>
    </row>
    <row r="18" spans="1:16" s="8" customFormat="1" ht="11.25" outlineLevel="2">
      <c r="A18" s="352" t="s">
        <v>380</v>
      </c>
      <c r="B18" s="353" t="s">
        <v>380</v>
      </c>
      <c r="C18" s="354" t="s">
        <v>380</v>
      </c>
      <c r="D18" s="353"/>
      <c r="E18" s="147" t="s">
        <v>1133</v>
      </c>
      <c r="F18" s="108"/>
      <c r="G18" s="108">
        <v>12779202000</v>
      </c>
      <c r="H18" s="102">
        <f t="shared" si="0"/>
        <v>12779202000</v>
      </c>
      <c r="I18" s="108"/>
      <c r="J18" s="108">
        <v>15095000000</v>
      </c>
      <c r="K18" s="102">
        <f t="shared" ref="K18:K27" si="2">I18+J18</f>
        <v>15095000000</v>
      </c>
      <c r="L18" s="108"/>
      <c r="M18" s="108"/>
      <c r="N18" s="105">
        <f t="shared" si="1"/>
        <v>0</v>
      </c>
      <c r="O18" s="51"/>
      <c r="P18" s="1"/>
    </row>
    <row r="19" spans="1:16" s="8" customFormat="1" ht="11.25" outlineLevel="2">
      <c r="A19" s="355" t="s">
        <v>380</v>
      </c>
      <c r="B19" s="356" t="s">
        <v>380</v>
      </c>
      <c r="C19" s="357" t="s">
        <v>381</v>
      </c>
      <c r="D19" s="356"/>
      <c r="E19" s="77" t="s">
        <v>1134</v>
      </c>
      <c r="F19" s="104"/>
      <c r="G19" s="104">
        <v>4730166000</v>
      </c>
      <c r="H19" s="102">
        <f t="shared" si="0"/>
        <v>4730166000</v>
      </c>
      <c r="I19" s="104"/>
      <c r="J19" s="104">
        <v>5584000000</v>
      </c>
      <c r="K19" s="102">
        <f t="shared" si="2"/>
        <v>5584000000</v>
      </c>
      <c r="L19" s="104"/>
      <c r="M19" s="104"/>
      <c r="N19" s="105">
        <f t="shared" si="1"/>
        <v>0</v>
      </c>
      <c r="O19" s="55"/>
      <c r="P19" s="1"/>
    </row>
    <row r="20" spans="1:16" ht="11.25" outlineLevel="2">
      <c r="A20" s="353" t="s">
        <v>380</v>
      </c>
      <c r="B20" s="353" t="s">
        <v>380</v>
      </c>
      <c r="C20" s="353" t="s">
        <v>382</v>
      </c>
      <c r="D20" s="353"/>
      <c r="E20" s="77" t="s">
        <v>1137</v>
      </c>
      <c r="F20" s="104"/>
      <c r="G20" s="104">
        <v>2162485000</v>
      </c>
      <c r="H20" s="102">
        <f t="shared" si="0"/>
        <v>2162485000</v>
      </c>
      <c r="I20" s="104"/>
      <c r="J20" s="104">
        <v>1908000000</v>
      </c>
      <c r="K20" s="102">
        <f t="shared" si="2"/>
        <v>1908000000</v>
      </c>
      <c r="L20" s="106"/>
      <c r="M20" s="106"/>
      <c r="N20" s="105">
        <f t="shared" si="1"/>
        <v>0</v>
      </c>
      <c r="O20" s="35"/>
    </row>
    <row r="21" spans="1:16" ht="11.25" outlineLevel="2">
      <c r="A21" s="356" t="s">
        <v>380</v>
      </c>
      <c r="B21" s="356" t="s">
        <v>380</v>
      </c>
      <c r="C21" s="356" t="s">
        <v>384</v>
      </c>
      <c r="D21" s="356"/>
      <c r="E21" s="77" t="s">
        <v>1138</v>
      </c>
      <c r="F21" s="104"/>
      <c r="G21" s="104">
        <v>912774000</v>
      </c>
      <c r="H21" s="102">
        <f t="shared" si="0"/>
        <v>912774000</v>
      </c>
      <c r="I21" s="104"/>
      <c r="J21" s="104">
        <v>0</v>
      </c>
      <c r="K21" s="102">
        <f t="shared" si="2"/>
        <v>0</v>
      </c>
      <c r="L21" s="104"/>
      <c r="M21" s="104"/>
      <c r="N21" s="122">
        <f t="shared" si="1"/>
        <v>0</v>
      </c>
      <c r="O21" s="35"/>
    </row>
    <row r="22" spans="1:16" ht="12" outlineLevel="2" thickBot="1">
      <c r="A22" s="356" t="s">
        <v>380</v>
      </c>
      <c r="B22" s="356" t="s">
        <v>380</v>
      </c>
      <c r="C22" s="356" t="s">
        <v>385</v>
      </c>
      <c r="D22" s="356"/>
      <c r="E22" s="77" t="s">
        <v>1140</v>
      </c>
      <c r="F22" s="104"/>
      <c r="G22" s="104"/>
      <c r="H22" s="102">
        <f t="shared" si="0"/>
        <v>0</v>
      </c>
      <c r="I22" s="104"/>
      <c r="J22" s="104"/>
      <c r="K22" s="102">
        <f t="shared" si="2"/>
        <v>0</v>
      </c>
      <c r="L22" s="104"/>
      <c r="M22" s="104"/>
      <c r="N22" s="105">
        <f t="shared" si="1"/>
        <v>0</v>
      </c>
      <c r="O22" s="35"/>
    </row>
    <row r="23" spans="1:16" ht="12" outlineLevel="1" thickBot="1">
      <c r="A23" s="351" t="s">
        <v>380</v>
      </c>
      <c r="B23" s="351" t="s">
        <v>381</v>
      </c>
      <c r="C23" s="351"/>
      <c r="D23" s="351"/>
      <c r="E23" s="76" t="s">
        <v>1139</v>
      </c>
      <c r="F23" s="115">
        <f>SUM(F24:F27)</f>
        <v>0</v>
      </c>
      <c r="G23" s="115">
        <f>SUM(G24:G27)</f>
        <v>0</v>
      </c>
      <c r="H23" s="115">
        <f>G23+F23</f>
        <v>0</v>
      </c>
      <c r="I23" s="115">
        <f>SUM(I24:I27)</f>
        <v>0</v>
      </c>
      <c r="J23" s="115">
        <f>SUM(J24:J27)</f>
        <v>0</v>
      </c>
      <c r="K23" s="115">
        <f t="shared" si="2"/>
        <v>0</v>
      </c>
      <c r="L23" s="115">
        <f>SUM(L24:L27)</f>
        <v>0</v>
      </c>
      <c r="M23" s="115">
        <f>SUM(M24:M27)</f>
        <v>0</v>
      </c>
      <c r="N23" s="116">
        <f>M23+L23</f>
        <v>0</v>
      </c>
      <c r="O23" s="32"/>
    </row>
    <row r="24" spans="1:16" s="8" customFormat="1" ht="11.25" outlineLevel="2">
      <c r="A24" s="352" t="s">
        <v>380</v>
      </c>
      <c r="B24" s="353" t="s">
        <v>381</v>
      </c>
      <c r="C24" s="354" t="s">
        <v>380</v>
      </c>
      <c r="D24" s="353"/>
      <c r="E24" s="77" t="s">
        <v>1133</v>
      </c>
      <c r="F24" s="108"/>
      <c r="G24" s="108"/>
      <c r="H24" s="109">
        <f>F24+G24</f>
        <v>0</v>
      </c>
      <c r="I24" s="108"/>
      <c r="J24" s="108"/>
      <c r="K24" s="109">
        <f t="shared" si="2"/>
        <v>0</v>
      </c>
      <c r="L24" s="108"/>
      <c r="M24" s="108"/>
      <c r="N24" s="114">
        <f>L24+M24</f>
        <v>0</v>
      </c>
      <c r="O24" s="24"/>
      <c r="P24" s="1"/>
    </row>
    <row r="25" spans="1:16" ht="11.25" outlineLevel="2">
      <c r="A25" s="355" t="s">
        <v>380</v>
      </c>
      <c r="B25" s="356" t="s">
        <v>381</v>
      </c>
      <c r="C25" s="357" t="s">
        <v>381</v>
      </c>
      <c r="D25" s="356"/>
      <c r="E25" s="77" t="s">
        <v>1134</v>
      </c>
      <c r="F25" s="108"/>
      <c r="G25" s="108"/>
      <c r="H25" s="109">
        <f>F25+G25</f>
        <v>0</v>
      </c>
      <c r="I25" s="108"/>
      <c r="J25" s="108"/>
      <c r="K25" s="109">
        <f t="shared" si="2"/>
        <v>0</v>
      </c>
      <c r="L25" s="110"/>
      <c r="M25" s="110"/>
      <c r="N25" s="114">
        <f>L25+M25</f>
        <v>0</v>
      </c>
      <c r="O25" s="24"/>
    </row>
    <row r="26" spans="1:16" ht="11.25" outlineLevel="2">
      <c r="A26" s="353" t="s">
        <v>380</v>
      </c>
      <c r="B26" s="353" t="s">
        <v>381</v>
      </c>
      <c r="C26" s="353" t="s">
        <v>382</v>
      </c>
      <c r="D26" s="353"/>
      <c r="E26" s="77" t="s">
        <v>1137</v>
      </c>
      <c r="F26" s="111"/>
      <c r="G26" s="111"/>
      <c r="H26" s="109">
        <f>F26+G26</f>
        <v>0</v>
      </c>
      <c r="I26" s="111"/>
      <c r="J26" s="111"/>
      <c r="K26" s="112">
        <f t="shared" si="2"/>
        <v>0</v>
      </c>
      <c r="L26" s="113"/>
      <c r="M26" s="113"/>
      <c r="N26" s="122">
        <f>L26+M26</f>
        <v>0</v>
      </c>
      <c r="O26" s="21"/>
    </row>
    <row r="27" spans="1:16" ht="12" outlineLevel="2" thickBot="1">
      <c r="A27" s="356" t="s">
        <v>380</v>
      </c>
      <c r="B27" s="356" t="s">
        <v>381</v>
      </c>
      <c r="C27" s="356" t="s">
        <v>384</v>
      </c>
      <c r="D27" s="356"/>
      <c r="E27" s="77" t="s">
        <v>1138</v>
      </c>
      <c r="F27" s="104"/>
      <c r="G27" s="104"/>
      <c r="H27" s="102">
        <f>F27+G27</f>
        <v>0</v>
      </c>
      <c r="I27" s="104"/>
      <c r="J27" s="104"/>
      <c r="K27" s="102">
        <f t="shared" si="2"/>
        <v>0</v>
      </c>
      <c r="L27" s="104"/>
      <c r="M27" s="104"/>
      <c r="N27" s="105">
        <f>L27+M27</f>
        <v>0</v>
      </c>
      <c r="O27" s="35"/>
    </row>
    <row r="28" spans="1:16" ht="14.25" customHeight="1" thickTop="1" thickBot="1">
      <c r="A28" s="350" t="s">
        <v>381</v>
      </c>
      <c r="B28" s="350"/>
      <c r="C28" s="350"/>
      <c r="D28" s="350"/>
      <c r="E28" s="148" t="s">
        <v>1141</v>
      </c>
      <c r="F28" s="134"/>
      <c r="G28" s="134">
        <v>2824689000</v>
      </c>
      <c r="H28" s="100">
        <f>+F28+G28</f>
        <v>2824689000</v>
      </c>
      <c r="I28" s="134"/>
      <c r="J28" s="134">
        <v>3487095000</v>
      </c>
      <c r="K28" s="100">
        <f>+I28+J28</f>
        <v>3487095000</v>
      </c>
      <c r="L28" s="134"/>
      <c r="M28" s="134"/>
      <c r="N28" s="100">
        <f>+L28+M28</f>
        <v>0</v>
      </c>
      <c r="O28" s="37"/>
    </row>
    <row r="29" spans="1:16" ht="12.75" thickTop="1" thickBot="1">
      <c r="A29" s="350" t="s">
        <v>382</v>
      </c>
      <c r="B29" s="350"/>
      <c r="C29" s="350"/>
      <c r="D29" s="350"/>
      <c r="E29" s="150" t="s">
        <v>1142</v>
      </c>
      <c r="F29" s="100">
        <f>+F30+F43+F46+F219+F339+F356+F357+F361+F364+F365+F404</f>
        <v>0</v>
      </c>
      <c r="G29" s="100">
        <f>+G30+G43+G46+G219+G339+G356+G357+G361+G364+G365+G404</f>
        <v>972427000</v>
      </c>
      <c r="H29" s="100">
        <f t="shared" ref="H29:H51" si="3">F29+G29</f>
        <v>972427000</v>
      </c>
      <c r="I29" s="100">
        <f>+I30+I43+I46+I219+I339+I356+I357+I361+I364+I365+I404</f>
        <v>0</v>
      </c>
      <c r="J29" s="100">
        <f>+J30+J43+J46+J219+J339+J356+J357+J361+J364+J365+J404</f>
        <v>52634000</v>
      </c>
      <c r="K29" s="100">
        <f t="shared" ref="K29:K51" si="4">I29+J29</f>
        <v>52634000</v>
      </c>
      <c r="L29" s="100">
        <f>+L30+L43+L46+L219+L339+L356+L357+L361+L364+L365+L404</f>
        <v>0</v>
      </c>
      <c r="M29" s="100">
        <f>+M30+M43+M46+M219+M339+M356+M357+M361+M364+M365+M404</f>
        <v>0</v>
      </c>
      <c r="N29" s="100">
        <f t="shared" ref="N29:N34" si="5">L29+M29</f>
        <v>0</v>
      </c>
      <c r="O29" s="37"/>
    </row>
    <row r="30" spans="1:16" ht="12" outlineLevel="1" thickBot="1">
      <c r="A30" s="351" t="s">
        <v>382</v>
      </c>
      <c r="B30" s="351" t="s">
        <v>380</v>
      </c>
      <c r="C30" s="351"/>
      <c r="D30" s="351"/>
      <c r="E30" s="76" t="s">
        <v>1143</v>
      </c>
      <c r="F30" s="115">
        <f>F31+F34+F37+F38</f>
        <v>0</v>
      </c>
      <c r="G30" s="115">
        <f>G31+G34+G37+G38</f>
        <v>0</v>
      </c>
      <c r="H30" s="115">
        <f t="shared" si="3"/>
        <v>0</v>
      </c>
      <c r="I30" s="115">
        <f>I31+I34+I37+I38</f>
        <v>0</v>
      </c>
      <c r="J30" s="115">
        <f>J31+J34+J37+J38</f>
        <v>0</v>
      </c>
      <c r="K30" s="115">
        <f t="shared" si="4"/>
        <v>0</v>
      </c>
      <c r="L30" s="115">
        <f>L31+L34+L37+L38</f>
        <v>0</v>
      </c>
      <c r="M30" s="115">
        <f>M31+M34+M37+M38</f>
        <v>0</v>
      </c>
      <c r="N30" s="116">
        <f t="shared" si="5"/>
        <v>0</v>
      </c>
      <c r="O30" s="32"/>
    </row>
    <row r="31" spans="1:16" ht="11.25" outlineLevel="2">
      <c r="A31" s="356" t="s">
        <v>382</v>
      </c>
      <c r="B31" s="356" t="s">
        <v>380</v>
      </c>
      <c r="C31" s="356" t="s">
        <v>380</v>
      </c>
      <c r="D31" s="356"/>
      <c r="E31" s="77" t="s">
        <v>1144</v>
      </c>
      <c r="F31" s="102">
        <f>SUM(F32:F33)</f>
        <v>0</v>
      </c>
      <c r="G31" s="102">
        <f>SUM(G32:G33)</f>
        <v>0</v>
      </c>
      <c r="H31" s="102">
        <f t="shared" si="3"/>
        <v>0</v>
      </c>
      <c r="I31" s="102">
        <f>SUM(I32:I33)</f>
        <v>0</v>
      </c>
      <c r="J31" s="102">
        <f>SUM(J32:J33)</f>
        <v>0</v>
      </c>
      <c r="K31" s="102">
        <f t="shared" si="4"/>
        <v>0</v>
      </c>
      <c r="L31" s="102">
        <f>SUM(L32:L33)</f>
        <v>0</v>
      </c>
      <c r="M31" s="102">
        <f>SUM(M32:M33)</f>
        <v>0</v>
      </c>
      <c r="N31" s="105">
        <f t="shared" si="5"/>
        <v>0</v>
      </c>
      <c r="O31" s="29"/>
    </row>
    <row r="32" spans="1:16" s="94" customFormat="1" ht="22.5" outlineLevel="3">
      <c r="A32" s="337" t="s">
        <v>382</v>
      </c>
      <c r="B32" s="337" t="s">
        <v>380</v>
      </c>
      <c r="C32" s="337" t="s">
        <v>380</v>
      </c>
      <c r="D32" s="337" t="s">
        <v>799</v>
      </c>
      <c r="E32" s="78" t="s">
        <v>1145</v>
      </c>
      <c r="F32" s="107"/>
      <c r="G32" s="107"/>
      <c r="H32" s="126">
        <f t="shared" si="3"/>
        <v>0</v>
      </c>
      <c r="I32" s="107"/>
      <c r="J32" s="107"/>
      <c r="K32" s="126">
        <f t="shared" si="4"/>
        <v>0</v>
      </c>
      <c r="L32" s="107"/>
      <c r="M32" s="107"/>
      <c r="N32" s="378">
        <f t="shared" si="5"/>
        <v>0</v>
      </c>
      <c r="O32" s="329"/>
      <c r="P32" s="93"/>
    </row>
    <row r="33" spans="1:16" s="10" customFormat="1" ht="11.25" outlineLevel="3">
      <c r="A33" s="358" t="s">
        <v>382</v>
      </c>
      <c r="B33" s="358" t="s">
        <v>380</v>
      </c>
      <c r="C33" s="358" t="s">
        <v>380</v>
      </c>
      <c r="D33" s="358" t="s">
        <v>798</v>
      </c>
      <c r="E33" s="78" t="s">
        <v>1146</v>
      </c>
      <c r="F33" s="107"/>
      <c r="G33" s="107"/>
      <c r="H33" s="126">
        <f t="shared" si="3"/>
        <v>0</v>
      </c>
      <c r="I33" s="107"/>
      <c r="J33" s="107"/>
      <c r="K33" s="126">
        <f t="shared" si="4"/>
        <v>0</v>
      </c>
      <c r="L33" s="107"/>
      <c r="M33" s="107"/>
      <c r="N33" s="378">
        <f t="shared" si="5"/>
        <v>0</v>
      </c>
      <c r="O33" s="330"/>
      <c r="P33" s="1"/>
    </row>
    <row r="34" spans="1:16" ht="11.25" outlineLevel="2">
      <c r="A34" s="356" t="s">
        <v>382</v>
      </c>
      <c r="B34" s="356" t="s">
        <v>380</v>
      </c>
      <c r="C34" s="356" t="s">
        <v>381</v>
      </c>
      <c r="D34" s="356"/>
      <c r="E34" s="77" t="s">
        <v>1147</v>
      </c>
      <c r="F34" s="102">
        <f>SUM(F35:F36)</f>
        <v>0</v>
      </c>
      <c r="G34" s="102">
        <f>SUM(G35:G36)</f>
        <v>0</v>
      </c>
      <c r="H34" s="102">
        <f t="shared" si="3"/>
        <v>0</v>
      </c>
      <c r="I34" s="102">
        <f>SUM(I35:I36)</f>
        <v>0</v>
      </c>
      <c r="J34" s="102">
        <f>SUM(J35:J36)</f>
        <v>0</v>
      </c>
      <c r="K34" s="102">
        <f t="shared" si="4"/>
        <v>0</v>
      </c>
      <c r="L34" s="102">
        <f>SUM(L35:L36)</f>
        <v>0</v>
      </c>
      <c r="M34" s="102">
        <f>SUM(M35:M36)</f>
        <v>0</v>
      </c>
      <c r="N34" s="105">
        <f t="shared" si="5"/>
        <v>0</v>
      </c>
      <c r="O34" s="30"/>
    </row>
    <row r="35" spans="1:16" s="10" customFormat="1" ht="22.5" outlineLevel="3">
      <c r="A35" s="337" t="s">
        <v>382</v>
      </c>
      <c r="B35" s="337" t="s">
        <v>380</v>
      </c>
      <c r="C35" s="337" t="s">
        <v>381</v>
      </c>
      <c r="D35" s="337" t="s">
        <v>799</v>
      </c>
      <c r="E35" s="78" t="s">
        <v>1148</v>
      </c>
      <c r="F35" s="107"/>
      <c r="G35" s="107"/>
      <c r="H35" s="126">
        <f t="shared" si="3"/>
        <v>0</v>
      </c>
      <c r="I35" s="107"/>
      <c r="J35" s="107"/>
      <c r="K35" s="126">
        <f t="shared" si="4"/>
        <v>0</v>
      </c>
      <c r="L35" s="107"/>
      <c r="M35" s="107"/>
      <c r="N35" s="377">
        <f t="shared" ref="N35:N51" si="6">L35+M35</f>
        <v>0</v>
      </c>
      <c r="O35" s="25"/>
      <c r="P35" s="1"/>
    </row>
    <row r="36" spans="1:16" s="10" customFormat="1" ht="22.5" outlineLevel="3">
      <c r="A36" s="337" t="s">
        <v>382</v>
      </c>
      <c r="B36" s="337" t="s">
        <v>380</v>
      </c>
      <c r="C36" s="337" t="s">
        <v>381</v>
      </c>
      <c r="D36" s="337" t="s">
        <v>798</v>
      </c>
      <c r="E36" s="11" t="s">
        <v>1149</v>
      </c>
      <c r="F36" s="107"/>
      <c r="G36" s="107"/>
      <c r="H36" s="126">
        <f t="shared" si="3"/>
        <v>0</v>
      </c>
      <c r="I36" s="107"/>
      <c r="J36" s="107"/>
      <c r="K36" s="126">
        <f t="shared" si="4"/>
        <v>0</v>
      </c>
      <c r="L36" s="107"/>
      <c r="M36" s="107"/>
      <c r="N36" s="377">
        <f t="shared" si="6"/>
        <v>0</v>
      </c>
      <c r="O36" s="25"/>
      <c r="P36" s="1"/>
    </row>
    <row r="37" spans="1:16" ht="11.25" outlineLevel="2">
      <c r="A37" s="356" t="s">
        <v>382</v>
      </c>
      <c r="B37" s="356" t="s">
        <v>380</v>
      </c>
      <c r="C37" s="356" t="s">
        <v>382</v>
      </c>
      <c r="D37" s="356"/>
      <c r="E37" s="77" t="s">
        <v>1150</v>
      </c>
      <c r="F37" s="102"/>
      <c r="G37" s="102"/>
      <c r="H37" s="102">
        <f t="shared" si="3"/>
        <v>0</v>
      </c>
      <c r="I37" s="102"/>
      <c r="J37" s="102"/>
      <c r="K37" s="102">
        <f t="shared" si="4"/>
        <v>0</v>
      </c>
      <c r="L37" s="102"/>
      <c r="M37" s="102"/>
      <c r="N37" s="105">
        <f t="shared" si="6"/>
        <v>0</v>
      </c>
      <c r="O37" s="30"/>
    </row>
    <row r="38" spans="1:16" ht="11.25" outlineLevel="2">
      <c r="A38" s="356" t="s">
        <v>382</v>
      </c>
      <c r="B38" s="356" t="s">
        <v>380</v>
      </c>
      <c r="C38" s="356" t="s">
        <v>384</v>
      </c>
      <c r="D38" s="356"/>
      <c r="E38" s="77" t="s">
        <v>1151</v>
      </c>
      <c r="F38" s="102">
        <f>SUM(F39:F42)</f>
        <v>0</v>
      </c>
      <c r="G38" s="102">
        <f>SUM(G39:G42)</f>
        <v>0</v>
      </c>
      <c r="H38" s="102">
        <f t="shared" si="3"/>
        <v>0</v>
      </c>
      <c r="I38" s="102">
        <f>SUM(I39:I42)</f>
        <v>0</v>
      </c>
      <c r="J38" s="102">
        <f>SUM(J39:J42)</f>
        <v>0</v>
      </c>
      <c r="K38" s="102">
        <f t="shared" si="4"/>
        <v>0</v>
      </c>
      <c r="L38" s="102">
        <f>SUM(L39:L42)</f>
        <v>0</v>
      </c>
      <c r="M38" s="102">
        <f>SUM(M39:M42)</f>
        <v>0</v>
      </c>
      <c r="N38" s="105">
        <f t="shared" si="6"/>
        <v>0</v>
      </c>
      <c r="O38" s="30"/>
    </row>
    <row r="39" spans="1:16" s="10" customFormat="1" ht="22.5" outlineLevel="3">
      <c r="A39" s="337" t="s">
        <v>382</v>
      </c>
      <c r="B39" s="337" t="s">
        <v>380</v>
      </c>
      <c r="C39" s="337" t="s">
        <v>384</v>
      </c>
      <c r="D39" s="337" t="s">
        <v>799</v>
      </c>
      <c r="E39" s="78" t="s">
        <v>1152</v>
      </c>
      <c r="F39" s="107"/>
      <c r="G39" s="107"/>
      <c r="H39" s="126">
        <f t="shared" si="3"/>
        <v>0</v>
      </c>
      <c r="I39" s="107"/>
      <c r="J39" s="107"/>
      <c r="K39" s="126">
        <f t="shared" si="4"/>
        <v>0</v>
      </c>
      <c r="L39" s="107"/>
      <c r="M39" s="107"/>
      <c r="N39" s="375">
        <f t="shared" si="6"/>
        <v>0</v>
      </c>
      <c r="O39" s="25"/>
      <c r="P39" s="1"/>
    </row>
    <row r="40" spans="1:16" s="10" customFormat="1" ht="11.25" outlineLevel="3">
      <c r="A40" s="337" t="s">
        <v>382</v>
      </c>
      <c r="B40" s="337" t="s">
        <v>380</v>
      </c>
      <c r="C40" s="337" t="s">
        <v>384</v>
      </c>
      <c r="D40" s="337" t="s">
        <v>798</v>
      </c>
      <c r="E40" s="78" t="s">
        <v>1153</v>
      </c>
      <c r="F40" s="107"/>
      <c r="G40" s="107"/>
      <c r="H40" s="126">
        <f t="shared" si="3"/>
        <v>0</v>
      </c>
      <c r="I40" s="107"/>
      <c r="J40" s="107"/>
      <c r="K40" s="126">
        <f t="shared" si="4"/>
        <v>0</v>
      </c>
      <c r="L40" s="107"/>
      <c r="M40" s="107"/>
      <c r="N40" s="375">
        <f t="shared" si="6"/>
        <v>0</v>
      </c>
      <c r="O40" s="25"/>
      <c r="P40" s="1"/>
    </row>
    <row r="41" spans="1:16" s="10" customFormat="1" ht="22.5" outlineLevel="3">
      <c r="A41" s="337" t="s">
        <v>382</v>
      </c>
      <c r="B41" s="337" t="s">
        <v>380</v>
      </c>
      <c r="C41" s="337" t="s">
        <v>384</v>
      </c>
      <c r="D41" s="337" t="s">
        <v>800</v>
      </c>
      <c r="E41" s="78" t="s">
        <v>1154</v>
      </c>
      <c r="F41" s="107"/>
      <c r="G41" s="107"/>
      <c r="H41" s="126">
        <f t="shared" si="3"/>
        <v>0</v>
      </c>
      <c r="I41" s="107"/>
      <c r="J41" s="107"/>
      <c r="K41" s="126">
        <f t="shared" si="4"/>
        <v>0</v>
      </c>
      <c r="L41" s="107"/>
      <c r="M41" s="107"/>
      <c r="N41" s="375">
        <f t="shared" si="6"/>
        <v>0</v>
      </c>
      <c r="O41" s="25"/>
      <c r="P41" s="1"/>
    </row>
    <row r="42" spans="1:16" s="10" customFormat="1" ht="34.5" outlineLevel="3" thickBot="1">
      <c r="A42" s="337" t="s">
        <v>382</v>
      </c>
      <c r="B42" s="337" t="s">
        <v>380</v>
      </c>
      <c r="C42" s="337" t="s">
        <v>384</v>
      </c>
      <c r="D42" s="337" t="s">
        <v>801</v>
      </c>
      <c r="E42" s="11" t="s">
        <v>1155</v>
      </c>
      <c r="F42" s="107"/>
      <c r="G42" s="107"/>
      <c r="H42" s="126">
        <f t="shared" si="3"/>
        <v>0</v>
      </c>
      <c r="I42" s="107"/>
      <c r="J42" s="107"/>
      <c r="K42" s="126">
        <f t="shared" si="4"/>
        <v>0</v>
      </c>
      <c r="L42" s="107"/>
      <c r="M42" s="107"/>
      <c r="N42" s="375">
        <f t="shared" si="6"/>
        <v>0</v>
      </c>
      <c r="O42" s="25"/>
      <c r="P42" s="1"/>
    </row>
    <row r="43" spans="1:16" ht="12" outlineLevel="1" thickBot="1">
      <c r="A43" s="351" t="s">
        <v>382</v>
      </c>
      <c r="B43" s="351" t="s">
        <v>381</v>
      </c>
      <c r="C43" s="351"/>
      <c r="D43" s="351"/>
      <c r="E43" s="76" t="s">
        <v>1156</v>
      </c>
      <c r="F43" s="115">
        <f>F44+F45</f>
        <v>0</v>
      </c>
      <c r="G43" s="115">
        <f>G44+G45</f>
        <v>0</v>
      </c>
      <c r="H43" s="115">
        <f t="shared" si="3"/>
        <v>0</v>
      </c>
      <c r="I43" s="115">
        <f>I44+I45</f>
        <v>0</v>
      </c>
      <c r="J43" s="115">
        <f>J44+J45</f>
        <v>0</v>
      </c>
      <c r="K43" s="115">
        <f t="shared" si="4"/>
        <v>0</v>
      </c>
      <c r="L43" s="115">
        <f>L44+L45</f>
        <v>0</v>
      </c>
      <c r="M43" s="115">
        <f>M44+M45</f>
        <v>0</v>
      </c>
      <c r="N43" s="116">
        <f t="shared" si="6"/>
        <v>0</v>
      </c>
      <c r="O43" s="32"/>
    </row>
    <row r="44" spans="1:16" ht="11.25" outlineLevel="3">
      <c r="A44" s="356" t="s">
        <v>382</v>
      </c>
      <c r="B44" s="356" t="s">
        <v>381</v>
      </c>
      <c r="C44" s="356" t="s">
        <v>380</v>
      </c>
      <c r="D44" s="356"/>
      <c r="E44" s="77" t="s">
        <v>1157</v>
      </c>
      <c r="F44" s="104">
        <v>0</v>
      </c>
      <c r="G44" s="104">
        <v>0</v>
      </c>
      <c r="H44" s="102">
        <f t="shared" si="3"/>
        <v>0</v>
      </c>
      <c r="I44" s="104">
        <v>0</v>
      </c>
      <c r="J44" s="104">
        <v>0</v>
      </c>
      <c r="K44" s="102">
        <f t="shared" si="4"/>
        <v>0</v>
      </c>
      <c r="L44" s="104">
        <v>0</v>
      </c>
      <c r="M44" s="104">
        <v>0</v>
      </c>
      <c r="N44" s="105">
        <f t="shared" si="6"/>
        <v>0</v>
      </c>
      <c r="O44" s="30"/>
    </row>
    <row r="45" spans="1:16" ht="11.25" outlineLevel="3">
      <c r="A45" s="356" t="s">
        <v>382</v>
      </c>
      <c r="B45" s="356" t="s">
        <v>381</v>
      </c>
      <c r="C45" s="356" t="s">
        <v>381</v>
      </c>
      <c r="D45" s="356"/>
      <c r="E45" s="77" t="s">
        <v>1158</v>
      </c>
      <c r="F45" s="104">
        <v>0</v>
      </c>
      <c r="G45" s="104">
        <v>0</v>
      </c>
      <c r="H45" s="102">
        <f t="shared" si="3"/>
        <v>0</v>
      </c>
      <c r="I45" s="104">
        <v>0</v>
      </c>
      <c r="J45" s="104">
        <v>0</v>
      </c>
      <c r="K45" s="102">
        <f t="shared" si="4"/>
        <v>0</v>
      </c>
      <c r="L45" s="104">
        <v>0</v>
      </c>
      <c r="M45" s="104">
        <v>0</v>
      </c>
      <c r="N45" s="117">
        <f t="shared" si="6"/>
        <v>0</v>
      </c>
      <c r="O45" s="35"/>
    </row>
    <row r="46" spans="1:16" ht="12" outlineLevel="1" thickBot="1">
      <c r="A46" s="361" t="s">
        <v>382</v>
      </c>
      <c r="B46" s="361" t="s">
        <v>382</v>
      </c>
      <c r="C46" s="361"/>
      <c r="D46" s="361"/>
      <c r="E46" s="154" t="s">
        <v>1163</v>
      </c>
      <c r="F46" s="120">
        <f>F47+F149+F150+F209+F113</f>
        <v>0</v>
      </c>
      <c r="G46" s="120">
        <f>G47+G149+G150+G209+G113</f>
        <v>919793000</v>
      </c>
      <c r="H46" s="120">
        <f t="shared" si="3"/>
        <v>919793000</v>
      </c>
      <c r="I46" s="120">
        <f>I47+I149+I150+I209+I113</f>
        <v>0</v>
      </c>
      <c r="J46" s="120">
        <f>J47+J149+J150+J209+J113</f>
        <v>0</v>
      </c>
      <c r="K46" s="120">
        <f t="shared" si="4"/>
        <v>0</v>
      </c>
      <c r="L46" s="120">
        <f>L47+L149+L150+L209+L113</f>
        <v>0</v>
      </c>
      <c r="M46" s="120">
        <f>M47+M149+M150+M209+M113</f>
        <v>0</v>
      </c>
      <c r="N46" s="121">
        <f t="shared" si="6"/>
        <v>0</v>
      </c>
      <c r="O46" s="33"/>
    </row>
    <row r="47" spans="1:16" ht="11.25" outlineLevel="2">
      <c r="A47" s="356" t="s">
        <v>382</v>
      </c>
      <c r="B47" s="356" t="s">
        <v>382</v>
      </c>
      <c r="C47" s="356" t="s">
        <v>380</v>
      </c>
      <c r="D47" s="356"/>
      <c r="E47" s="77" t="s">
        <v>1164</v>
      </c>
      <c r="F47" s="102">
        <f>SUM(F48:F112)</f>
        <v>0</v>
      </c>
      <c r="G47" s="102">
        <f>SUM(G48:G112)</f>
        <v>919793000</v>
      </c>
      <c r="H47" s="102">
        <f t="shared" si="3"/>
        <v>919793000</v>
      </c>
      <c r="I47" s="102">
        <f>SUM(I48:I112)</f>
        <v>0</v>
      </c>
      <c r="J47" s="102">
        <f>SUM(J48:J112)</f>
        <v>0</v>
      </c>
      <c r="K47" s="102">
        <f t="shared" si="4"/>
        <v>0</v>
      </c>
      <c r="L47" s="102">
        <f>SUM(L48:L112)</f>
        <v>0</v>
      </c>
      <c r="M47" s="102">
        <f>SUM(M48:M112)</f>
        <v>0</v>
      </c>
      <c r="N47" s="117">
        <f>L47+M47</f>
        <v>0</v>
      </c>
      <c r="O47" s="95"/>
    </row>
    <row r="48" spans="1:16" s="9" customFormat="1" ht="22.5" outlineLevel="4">
      <c r="A48" s="359" t="s">
        <v>382</v>
      </c>
      <c r="B48" s="359" t="s">
        <v>382</v>
      </c>
      <c r="C48" s="359" t="s">
        <v>380</v>
      </c>
      <c r="D48" s="359" t="s">
        <v>799</v>
      </c>
      <c r="E48" s="78" t="s">
        <v>1165</v>
      </c>
      <c r="F48" s="103"/>
      <c r="G48" s="103"/>
      <c r="H48" s="127">
        <f t="shared" si="3"/>
        <v>0</v>
      </c>
      <c r="I48" s="103"/>
      <c r="J48" s="103"/>
      <c r="K48" s="127">
        <f t="shared" si="4"/>
        <v>0</v>
      </c>
      <c r="L48" s="103"/>
      <c r="M48" s="103"/>
      <c r="N48" s="376">
        <f t="shared" si="6"/>
        <v>0</v>
      </c>
      <c r="O48" s="331"/>
      <c r="P48" s="1"/>
    </row>
    <row r="49" spans="1:16" s="9" customFormat="1" ht="11.25" outlineLevel="4">
      <c r="A49" s="359" t="s">
        <v>382</v>
      </c>
      <c r="B49" s="359" t="s">
        <v>382</v>
      </c>
      <c r="C49" s="359" t="s">
        <v>380</v>
      </c>
      <c r="D49" s="359" t="s">
        <v>798</v>
      </c>
      <c r="E49" s="78" t="s">
        <v>1166</v>
      </c>
      <c r="F49" s="103"/>
      <c r="G49" s="103"/>
      <c r="H49" s="127">
        <f t="shared" si="3"/>
        <v>0</v>
      </c>
      <c r="I49" s="103"/>
      <c r="J49" s="103"/>
      <c r="K49" s="127">
        <f t="shared" si="4"/>
        <v>0</v>
      </c>
      <c r="L49" s="103"/>
      <c r="M49" s="103"/>
      <c r="N49" s="376">
        <f t="shared" si="6"/>
        <v>0</v>
      </c>
      <c r="O49" s="23"/>
      <c r="P49" s="1"/>
    </row>
    <row r="50" spans="1:16" s="9" customFormat="1" ht="11.25" outlineLevel="4">
      <c r="A50" s="359" t="s">
        <v>382</v>
      </c>
      <c r="B50" s="359" t="s">
        <v>382</v>
      </c>
      <c r="C50" s="359" t="s">
        <v>380</v>
      </c>
      <c r="D50" s="359" t="s">
        <v>801</v>
      </c>
      <c r="E50" s="78" t="s">
        <v>1167</v>
      </c>
      <c r="F50" s="103"/>
      <c r="G50" s="103"/>
      <c r="H50" s="127">
        <f t="shared" si="3"/>
        <v>0</v>
      </c>
      <c r="I50" s="103"/>
      <c r="J50" s="103"/>
      <c r="K50" s="127">
        <f t="shared" si="4"/>
        <v>0</v>
      </c>
      <c r="L50" s="103"/>
      <c r="M50" s="103"/>
      <c r="N50" s="376">
        <f t="shared" si="6"/>
        <v>0</v>
      </c>
      <c r="O50" s="28"/>
      <c r="P50" s="1"/>
    </row>
    <row r="51" spans="1:16" s="9" customFormat="1" ht="22.5" outlineLevel="4">
      <c r="A51" s="359" t="s">
        <v>382</v>
      </c>
      <c r="B51" s="359" t="s">
        <v>382</v>
      </c>
      <c r="C51" s="359" t="s">
        <v>380</v>
      </c>
      <c r="D51" s="359" t="s">
        <v>802</v>
      </c>
      <c r="E51" s="78" t="s">
        <v>1168</v>
      </c>
      <c r="F51" s="103"/>
      <c r="G51" s="103"/>
      <c r="H51" s="127">
        <f t="shared" si="3"/>
        <v>0</v>
      </c>
      <c r="I51" s="103"/>
      <c r="J51" s="103"/>
      <c r="K51" s="127">
        <f t="shared" si="4"/>
        <v>0</v>
      </c>
      <c r="L51" s="103"/>
      <c r="M51" s="103"/>
      <c r="N51" s="376">
        <f t="shared" si="6"/>
        <v>0</v>
      </c>
      <c r="O51" s="23"/>
      <c r="P51" s="1"/>
    </row>
    <row r="52" spans="1:16" s="9" customFormat="1" ht="11.25" outlineLevel="4">
      <c r="A52" s="359" t="s">
        <v>382</v>
      </c>
      <c r="B52" s="359" t="s">
        <v>382</v>
      </c>
      <c r="C52" s="359" t="s">
        <v>380</v>
      </c>
      <c r="D52" s="359" t="s">
        <v>805</v>
      </c>
      <c r="E52" s="78" t="s">
        <v>1169</v>
      </c>
      <c r="F52" s="103"/>
      <c r="G52" s="103"/>
      <c r="H52" s="127">
        <f t="shared" ref="H52:H89" si="7">F52+G52</f>
        <v>0</v>
      </c>
      <c r="I52" s="103"/>
      <c r="J52" s="103"/>
      <c r="K52" s="127">
        <f t="shared" ref="K52:K89" si="8">I52+J52</f>
        <v>0</v>
      </c>
      <c r="L52" s="103"/>
      <c r="M52" s="103"/>
      <c r="N52" s="376">
        <f t="shared" ref="N52:N89" si="9">L52+M52</f>
        <v>0</v>
      </c>
      <c r="O52" s="34"/>
      <c r="P52" s="1"/>
    </row>
    <row r="53" spans="1:16" s="9" customFormat="1" ht="11.25" outlineLevel="4">
      <c r="A53" s="359" t="s">
        <v>382</v>
      </c>
      <c r="B53" s="359" t="s">
        <v>382</v>
      </c>
      <c r="C53" s="359" t="s">
        <v>380</v>
      </c>
      <c r="D53" s="359" t="s">
        <v>806</v>
      </c>
      <c r="E53" s="78" t="s">
        <v>1170</v>
      </c>
      <c r="F53" s="103"/>
      <c r="G53" s="103"/>
      <c r="H53" s="127">
        <f t="shared" si="7"/>
        <v>0</v>
      </c>
      <c r="I53" s="103"/>
      <c r="J53" s="103"/>
      <c r="K53" s="127">
        <f t="shared" si="8"/>
        <v>0</v>
      </c>
      <c r="L53" s="103"/>
      <c r="M53" s="103"/>
      <c r="N53" s="376">
        <f t="shared" si="9"/>
        <v>0</v>
      </c>
      <c r="O53" s="23"/>
      <c r="P53" s="1"/>
    </row>
    <row r="54" spans="1:16" s="9" customFormat="1" ht="33.75" outlineLevel="4">
      <c r="A54" s="359" t="s">
        <v>382</v>
      </c>
      <c r="B54" s="359" t="s">
        <v>382</v>
      </c>
      <c r="C54" s="359" t="s">
        <v>380</v>
      </c>
      <c r="D54" s="359" t="s">
        <v>807</v>
      </c>
      <c r="E54" s="78" t="s">
        <v>1171</v>
      </c>
      <c r="F54" s="103"/>
      <c r="G54" s="103"/>
      <c r="H54" s="127">
        <f t="shared" si="7"/>
        <v>0</v>
      </c>
      <c r="I54" s="103"/>
      <c r="J54" s="103"/>
      <c r="K54" s="127">
        <f t="shared" si="8"/>
        <v>0</v>
      </c>
      <c r="L54" s="103"/>
      <c r="M54" s="103"/>
      <c r="N54" s="376">
        <f t="shared" si="9"/>
        <v>0</v>
      </c>
      <c r="O54" s="23"/>
      <c r="P54" s="1"/>
    </row>
    <row r="55" spans="1:16" s="9" customFormat="1" ht="22.5" outlineLevel="4">
      <c r="A55" s="359" t="s">
        <v>382</v>
      </c>
      <c r="B55" s="359" t="s">
        <v>382</v>
      </c>
      <c r="C55" s="359" t="s">
        <v>380</v>
      </c>
      <c r="D55" s="359" t="s">
        <v>803</v>
      </c>
      <c r="E55" s="78" t="s">
        <v>1172</v>
      </c>
      <c r="F55" s="103"/>
      <c r="G55" s="103"/>
      <c r="H55" s="127">
        <f t="shared" si="7"/>
        <v>0</v>
      </c>
      <c r="I55" s="103"/>
      <c r="J55" s="103"/>
      <c r="K55" s="127">
        <f t="shared" si="8"/>
        <v>0</v>
      </c>
      <c r="L55" s="103"/>
      <c r="M55" s="103"/>
      <c r="N55" s="376">
        <f t="shared" si="9"/>
        <v>0</v>
      </c>
      <c r="O55" s="28"/>
      <c r="P55" s="1"/>
    </row>
    <row r="56" spans="1:16" s="9" customFormat="1" ht="22.5" outlineLevel="4">
      <c r="A56" s="359" t="s">
        <v>382</v>
      </c>
      <c r="B56" s="359" t="s">
        <v>382</v>
      </c>
      <c r="C56" s="359" t="s">
        <v>380</v>
      </c>
      <c r="D56" s="359" t="s">
        <v>808</v>
      </c>
      <c r="E56" s="78" t="s">
        <v>1173</v>
      </c>
      <c r="F56" s="103"/>
      <c r="G56" s="103"/>
      <c r="H56" s="127">
        <f t="shared" ref="H56:H67" si="10">F56+G56</f>
        <v>0</v>
      </c>
      <c r="I56" s="103"/>
      <c r="J56" s="103"/>
      <c r="K56" s="127">
        <f t="shared" si="8"/>
        <v>0</v>
      </c>
      <c r="L56" s="103"/>
      <c r="M56" s="103"/>
      <c r="N56" s="376">
        <f t="shared" si="9"/>
        <v>0</v>
      </c>
      <c r="O56" s="23"/>
      <c r="P56" s="1"/>
    </row>
    <row r="57" spans="1:16" s="9" customFormat="1" ht="22.5" outlineLevel="4">
      <c r="A57" s="359" t="s">
        <v>382</v>
      </c>
      <c r="B57" s="359" t="s">
        <v>382</v>
      </c>
      <c r="C57" s="359" t="s">
        <v>380</v>
      </c>
      <c r="D57" s="359" t="s">
        <v>809</v>
      </c>
      <c r="E57" s="78" t="s">
        <v>1174</v>
      </c>
      <c r="F57" s="103"/>
      <c r="G57" s="103"/>
      <c r="H57" s="127">
        <f t="shared" si="10"/>
        <v>0</v>
      </c>
      <c r="I57" s="103"/>
      <c r="J57" s="103"/>
      <c r="K57" s="127">
        <f t="shared" si="8"/>
        <v>0</v>
      </c>
      <c r="L57" s="103"/>
      <c r="M57" s="103"/>
      <c r="N57" s="376">
        <f t="shared" si="9"/>
        <v>0</v>
      </c>
      <c r="O57" s="28"/>
      <c r="P57" s="1"/>
    </row>
    <row r="58" spans="1:16" s="9" customFormat="1" ht="11.25" outlineLevel="4">
      <c r="A58" s="359" t="s">
        <v>382</v>
      </c>
      <c r="B58" s="359" t="s">
        <v>382</v>
      </c>
      <c r="C58" s="359" t="s">
        <v>380</v>
      </c>
      <c r="D58" s="359" t="s">
        <v>810</v>
      </c>
      <c r="E58" s="78" t="s">
        <v>1175</v>
      </c>
      <c r="F58" s="103"/>
      <c r="G58" s="103"/>
      <c r="H58" s="127">
        <f t="shared" si="10"/>
        <v>0</v>
      </c>
      <c r="I58" s="103"/>
      <c r="J58" s="103"/>
      <c r="K58" s="127">
        <f t="shared" si="8"/>
        <v>0</v>
      </c>
      <c r="L58" s="103"/>
      <c r="M58" s="103"/>
      <c r="N58" s="376">
        <f t="shared" si="9"/>
        <v>0</v>
      </c>
      <c r="O58" s="28"/>
      <c r="P58" s="1"/>
    </row>
    <row r="59" spans="1:16" s="9" customFormat="1" ht="11.25" outlineLevel="4">
      <c r="A59" s="359" t="s">
        <v>382</v>
      </c>
      <c r="B59" s="359" t="s">
        <v>382</v>
      </c>
      <c r="C59" s="359" t="s">
        <v>380</v>
      </c>
      <c r="D59" s="359" t="s">
        <v>812</v>
      </c>
      <c r="E59" s="78" t="s">
        <v>1176</v>
      </c>
      <c r="F59" s="103"/>
      <c r="G59" s="103"/>
      <c r="H59" s="127">
        <f t="shared" si="10"/>
        <v>0</v>
      </c>
      <c r="I59" s="103"/>
      <c r="J59" s="103"/>
      <c r="K59" s="127">
        <f t="shared" si="8"/>
        <v>0</v>
      </c>
      <c r="L59" s="103"/>
      <c r="M59" s="103"/>
      <c r="N59" s="376">
        <f t="shared" si="9"/>
        <v>0</v>
      </c>
      <c r="O59" s="28"/>
      <c r="P59" s="1"/>
    </row>
    <row r="60" spans="1:16" s="9" customFormat="1" ht="11.25" outlineLevel="4">
      <c r="A60" s="359" t="s">
        <v>382</v>
      </c>
      <c r="B60" s="359" t="s">
        <v>382</v>
      </c>
      <c r="C60" s="359" t="s">
        <v>380</v>
      </c>
      <c r="D60" s="359" t="s">
        <v>814</v>
      </c>
      <c r="E60" s="78" t="s">
        <v>1177</v>
      </c>
      <c r="F60" s="103"/>
      <c r="G60" s="103"/>
      <c r="H60" s="127">
        <f t="shared" si="10"/>
        <v>0</v>
      </c>
      <c r="I60" s="103"/>
      <c r="J60" s="103"/>
      <c r="K60" s="127">
        <f t="shared" si="8"/>
        <v>0</v>
      </c>
      <c r="L60" s="103"/>
      <c r="M60" s="103"/>
      <c r="N60" s="376">
        <f t="shared" si="9"/>
        <v>0</v>
      </c>
      <c r="O60" s="28"/>
      <c r="P60" s="1"/>
    </row>
    <row r="61" spans="1:16" s="9" customFormat="1" ht="22.5" outlineLevel="4">
      <c r="A61" s="359" t="s">
        <v>382</v>
      </c>
      <c r="B61" s="359" t="s">
        <v>382</v>
      </c>
      <c r="C61" s="359" t="s">
        <v>380</v>
      </c>
      <c r="D61" s="359" t="s">
        <v>815</v>
      </c>
      <c r="E61" s="78" t="s">
        <v>1178</v>
      </c>
      <c r="F61" s="103"/>
      <c r="G61" s="103"/>
      <c r="H61" s="127">
        <f t="shared" si="10"/>
        <v>0</v>
      </c>
      <c r="I61" s="103"/>
      <c r="J61" s="103"/>
      <c r="K61" s="127">
        <f t="shared" si="8"/>
        <v>0</v>
      </c>
      <c r="L61" s="103"/>
      <c r="M61" s="103"/>
      <c r="N61" s="376">
        <f t="shared" si="9"/>
        <v>0</v>
      </c>
      <c r="O61" s="28"/>
      <c r="P61" s="1"/>
    </row>
    <row r="62" spans="1:16" s="9" customFormat="1" ht="11.25" outlineLevel="4">
      <c r="A62" s="359" t="s">
        <v>382</v>
      </c>
      <c r="B62" s="359" t="s">
        <v>382</v>
      </c>
      <c r="C62" s="359" t="s">
        <v>380</v>
      </c>
      <c r="D62" s="359" t="s">
        <v>816</v>
      </c>
      <c r="E62" s="78" t="s">
        <v>1179</v>
      </c>
      <c r="F62" s="103"/>
      <c r="G62" s="103"/>
      <c r="H62" s="127">
        <f t="shared" si="10"/>
        <v>0</v>
      </c>
      <c r="I62" s="103"/>
      <c r="J62" s="103"/>
      <c r="K62" s="127">
        <f t="shared" si="8"/>
        <v>0</v>
      </c>
      <c r="L62" s="103"/>
      <c r="M62" s="103"/>
      <c r="N62" s="376">
        <f t="shared" si="9"/>
        <v>0</v>
      </c>
      <c r="O62" s="28"/>
      <c r="P62" s="1"/>
    </row>
    <row r="63" spans="1:16" s="9" customFormat="1" ht="11.25" outlineLevel="4">
      <c r="A63" s="359" t="s">
        <v>382</v>
      </c>
      <c r="B63" s="359" t="s">
        <v>382</v>
      </c>
      <c r="C63" s="359" t="s">
        <v>380</v>
      </c>
      <c r="D63" s="359" t="s">
        <v>817</v>
      </c>
      <c r="E63" s="78" t="s">
        <v>1180</v>
      </c>
      <c r="F63" s="103"/>
      <c r="G63" s="103"/>
      <c r="H63" s="127">
        <f t="shared" si="10"/>
        <v>0</v>
      </c>
      <c r="I63" s="103"/>
      <c r="J63" s="103"/>
      <c r="K63" s="127">
        <f t="shared" si="8"/>
        <v>0</v>
      </c>
      <c r="L63" s="103"/>
      <c r="M63" s="103"/>
      <c r="N63" s="376">
        <f t="shared" si="9"/>
        <v>0</v>
      </c>
      <c r="O63" s="28"/>
      <c r="P63" s="1"/>
    </row>
    <row r="64" spans="1:16" s="9" customFormat="1" ht="22.5" outlineLevel="4">
      <c r="A64" s="359" t="s">
        <v>382</v>
      </c>
      <c r="B64" s="359" t="s">
        <v>382</v>
      </c>
      <c r="C64" s="359" t="s">
        <v>380</v>
      </c>
      <c r="D64" s="359" t="s">
        <v>818</v>
      </c>
      <c r="E64" s="78" t="s">
        <v>1181</v>
      </c>
      <c r="F64" s="103"/>
      <c r="G64" s="103"/>
      <c r="H64" s="127">
        <f t="shared" si="10"/>
        <v>0</v>
      </c>
      <c r="I64" s="103"/>
      <c r="J64" s="103"/>
      <c r="K64" s="127">
        <f t="shared" si="8"/>
        <v>0</v>
      </c>
      <c r="L64" s="103"/>
      <c r="M64" s="103"/>
      <c r="N64" s="376">
        <f t="shared" si="9"/>
        <v>0</v>
      </c>
      <c r="O64" s="28"/>
      <c r="P64" s="1"/>
    </row>
    <row r="65" spans="1:16" s="9" customFormat="1" ht="11.25" outlineLevel="4">
      <c r="A65" s="359" t="s">
        <v>382</v>
      </c>
      <c r="B65" s="359" t="s">
        <v>382</v>
      </c>
      <c r="C65" s="359" t="s">
        <v>380</v>
      </c>
      <c r="D65" s="359" t="s">
        <v>820</v>
      </c>
      <c r="E65" s="78" t="s">
        <v>1182</v>
      </c>
      <c r="F65" s="103"/>
      <c r="G65" s="103"/>
      <c r="H65" s="127">
        <f t="shared" si="10"/>
        <v>0</v>
      </c>
      <c r="I65" s="103"/>
      <c r="J65" s="103"/>
      <c r="K65" s="127">
        <f t="shared" si="8"/>
        <v>0</v>
      </c>
      <c r="L65" s="103"/>
      <c r="M65" s="103"/>
      <c r="N65" s="376">
        <f t="shared" si="9"/>
        <v>0</v>
      </c>
      <c r="O65" s="28"/>
      <c r="P65" s="1"/>
    </row>
    <row r="66" spans="1:16" s="9" customFormat="1" ht="11.25" outlineLevel="4">
      <c r="A66" s="359" t="s">
        <v>382</v>
      </c>
      <c r="B66" s="359" t="s">
        <v>382</v>
      </c>
      <c r="C66" s="359" t="s">
        <v>380</v>
      </c>
      <c r="D66" s="359" t="s">
        <v>821</v>
      </c>
      <c r="E66" s="78" t="s">
        <v>1183</v>
      </c>
      <c r="F66" s="103"/>
      <c r="G66" s="103"/>
      <c r="H66" s="127">
        <f t="shared" si="10"/>
        <v>0</v>
      </c>
      <c r="I66" s="103"/>
      <c r="J66" s="103"/>
      <c r="K66" s="127">
        <f t="shared" si="8"/>
        <v>0</v>
      </c>
      <c r="L66" s="103"/>
      <c r="M66" s="103"/>
      <c r="N66" s="376">
        <f t="shared" si="9"/>
        <v>0</v>
      </c>
      <c r="O66" s="23"/>
      <c r="P66" s="1"/>
    </row>
    <row r="67" spans="1:16" s="9" customFormat="1" ht="11.25" outlineLevel="4">
      <c r="A67" s="359" t="s">
        <v>382</v>
      </c>
      <c r="B67" s="359" t="s">
        <v>382</v>
      </c>
      <c r="C67" s="359" t="s">
        <v>380</v>
      </c>
      <c r="D67" s="359" t="s">
        <v>822</v>
      </c>
      <c r="E67" s="78" t="s">
        <v>1184</v>
      </c>
      <c r="F67" s="103"/>
      <c r="G67" s="103"/>
      <c r="H67" s="127">
        <f t="shared" si="10"/>
        <v>0</v>
      </c>
      <c r="I67" s="103"/>
      <c r="J67" s="103"/>
      <c r="K67" s="127">
        <f t="shared" si="8"/>
        <v>0</v>
      </c>
      <c r="L67" s="103"/>
      <c r="M67" s="103"/>
      <c r="N67" s="376">
        <f t="shared" si="9"/>
        <v>0</v>
      </c>
      <c r="O67" s="28"/>
      <c r="P67" s="1"/>
    </row>
    <row r="68" spans="1:16" s="9" customFormat="1" ht="22.5" outlineLevel="4">
      <c r="A68" s="359" t="s">
        <v>382</v>
      </c>
      <c r="B68" s="359" t="s">
        <v>382</v>
      </c>
      <c r="C68" s="359" t="s">
        <v>380</v>
      </c>
      <c r="D68" s="359" t="s">
        <v>823</v>
      </c>
      <c r="E68" s="78" t="s">
        <v>1185</v>
      </c>
      <c r="F68" s="103"/>
      <c r="G68" s="103"/>
      <c r="H68" s="127">
        <f t="shared" si="7"/>
        <v>0</v>
      </c>
      <c r="I68" s="103"/>
      <c r="J68" s="103"/>
      <c r="K68" s="127">
        <f t="shared" si="8"/>
        <v>0</v>
      </c>
      <c r="L68" s="103"/>
      <c r="M68" s="103"/>
      <c r="N68" s="376">
        <f t="shared" si="9"/>
        <v>0</v>
      </c>
      <c r="O68" s="28"/>
      <c r="P68" s="1"/>
    </row>
    <row r="69" spans="1:16" s="9" customFormat="1" ht="11.25" outlineLevel="4">
      <c r="A69" s="359" t="s">
        <v>382</v>
      </c>
      <c r="B69" s="359" t="s">
        <v>382</v>
      </c>
      <c r="C69" s="359" t="s">
        <v>380</v>
      </c>
      <c r="D69" s="359" t="s">
        <v>825</v>
      </c>
      <c r="E69" s="78" t="s">
        <v>1186</v>
      </c>
      <c r="F69" s="103"/>
      <c r="G69" s="103"/>
      <c r="H69" s="127">
        <f t="shared" si="7"/>
        <v>0</v>
      </c>
      <c r="I69" s="103"/>
      <c r="J69" s="103"/>
      <c r="K69" s="127">
        <f t="shared" si="8"/>
        <v>0</v>
      </c>
      <c r="L69" s="103"/>
      <c r="M69" s="103"/>
      <c r="N69" s="376">
        <f t="shared" si="9"/>
        <v>0</v>
      </c>
      <c r="O69" s="28"/>
      <c r="P69" s="1"/>
    </row>
    <row r="70" spans="1:16" s="9" customFormat="1" ht="22.5" outlineLevel="4">
      <c r="A70" s="359" t="s">
        <v>382</v>
      </c>
      <c r="B70" s="359" t="s">
        <v>382</v>
      </c>
      <c r="C70" s="359" t="s">
        <v>380</v>
      </c>
      <c r="D70" s="359" t="s">
        <v>826</v>
      </c>
      <c r="E70" s="78" t="s">
        <v>1187</v>
      </c>
      <c r="F70" s="103"/>
      <c r="G70" s="103"/>
      <c r="H70" s="127">
        <f t="shared" si="7"/>
        <v>0</v>
      </c>
      <c r="I70" s="103"/>
      <c r="J70" s="103"/>
      <c r="K70" s="127">
        <f t="shared" si="8"/>
        <v>0</v>
      </c>
      <c r="L70" s="103"/>
      <c r="M70" s="103"/>
      <c r="N70" s="376">
        <f t="shared" si="9"/>
        <v>0</v>
      </c>
      <c r="O70" s="28"/>
      <c r="P70" s="1"/>
    </row>
    <row r="71" spans="1:16" s="9" customFormat="1" ht="11.25" outlineLevel="4">
      <c r="A71" s="359" t="s">
        <v>382</v>
      </c>
      <c r="B71" s="359" t="s">
        <v>382</v>
      </c>
      <c r="C71" s="359" t="s">
        <v>380</v>
      </c>
      <c r="D71" s="359" t="s">
        <v>827</v>
      </c>
      <c r="E71" s="78" t="s">
        <v>1188</v>
      </c>
      <c r="F71" s="103"/>
      <c r="G71" s="103"/>
      <c r="H71" s="127">
        <f t="shared" si="7"/>
        <v>0</v>
      </c>
      <c r="I71" s="103"/>
      <c r="J71" s="103"/>
      <c r="K71" s="127">
        <f t="shared" si="8"/>
        <v>0</v>
      </c>
      <c r="L71" s="103"/>
      <c r="M71" s="103"/>
      <c r="N71" s="376">
        <f t="shared" si="9"/>
        <v>0</v>
      </c>
      <c r="O71" s="28"/>
      <c r="P71" s="1"/>
    </row>
    <row r="72" spans="1:16" s="9" customFormat="1" ht="11.25" outlineLevel="4">
      <c r="A72" s="359" t="s">
        <v>382</v>
      </c>
      <c r="B72" s="359" t="s">
        <v>382</v>
      </c>
      <c r="C72" s="359" t="s">
        <v>380</v>
      </c>
      <c r="D72" s="359" t="s">
        <v>828</v>
      </c>
      <c r="E72" s="78" t="s">
        <v>1189</v>
      </c>
      <c r="F72" s="103"/>
      <c r="G72" s="103"/>
      <c r="H72" s="127">
        <f t="shared" si="7"/>
        <v>0</v>
      </c>
      <c r="I72" s="103"/>
      <c r="J72" s="103"/>
      <c r="K72" s="127">
        <f t="shared" si="8"/>
        <v>0</v>
      </c>
      <c r="L72" s="103"/>
      <c r="M72" s="103"/>
      <c r="N72" s="376">
        <f t="shared" si="9"/>
        <v>0</v>
      </c>
      <c r="O72" s="28"/>
      <c r="P72" s="1"/>
    </row>
    <row r="73" spans="1:16" s="9" customFormat="1" ht="11.25" outlineLevel="4">
      <c r="A73" s="359" t="s">
        <v>382</v>
      </c>
      <c r="B73" s="359" t="s">
        <v>382</v>
      </c>
      <c r="C73" s="359" t="s">
        <v>380</v>
      </c>
      <c r="D73" s="359" t="s">
        <v>829</v>
      </c>
      <c r="E73" s="78" t="s">
        <v>1190</v>
      </c>
      <c r="F73" s="103"/>
      <c r="G73" s="103"/>
      <c r="H73" s="127">
        <f t="shared" si="7"/>
        <v>0</v>
      </c>
      <c r="I73" s="103"/>
      <c r="J73" s="103"/>
      <c r="K73" s="127">
        <f t="shared" si="8"/>
        <v>0</v>
      </c>
      <c r="L73" s="103"/>
      <c r="M73" s="103"/>
      <c r="N73" s="376">
        <f t="shared" si="9"/>
        <v>0</v>
      </c>
      <c r="O73" s="28"/>
      <c r="P73" s="1"/>
    </row>
    <row r="74" spans="1:16" s="9" customFormat="1" ht="22.5" outlineLevel="4">
      <c r="A74" s="359" t="s">
        <v>382</v>
      </c>
      <c r="B74" s="359" t="s">
        <v>382</v>
      </c>
      <c r="C74" s="359" t="s">
        <v>380</v>
      </c>
      <c r="D74" s="359" t="s">
        <v>830</v>
      </c>
      <c r="E74" s="78" t="s">
        <v>1191</v>
      </c>
      <c r="F74" s="103"/>
      <c r="G74" s="103"/>
      <c r="H74" s="127">
        <f t="shared" si="7"/>
        <v>0</v>
      </c>
      <c r="I74" s="103"/>
      <c r="J74" s="103"/>
      <c r="K74" s="127">
        <f t="shared" si="8"/>
        <v>0</v>
      </c>
      <c r="L74" s="103"/>
      <c r="M74" s="103"/>
      <c r="N74" s="376">
        <f t="shared" si="9"/>
        <v>0</v>
      </c>
      <c r="O74" s="28"/>
      <c r="P74" s="1"/>
    </row>
    <row r="75" spans="1:16" s="9" customFormat="1" ht="11.25" outlineLevel="4">
      <c r="A75" s="359" t="s">
        <v>382</v>
      </c>
      <c r="B75" s="359" t="s">
        <v>382</v>
      </c>
      <c r="C75" s="359" t="s">
        <v>380</v>
      </c>
      <c r="D75" s="359" t="s">
        <v>831</v>
      </c>
      <c r="E75" s="78" t="s">
        <v>1192</v>
      </c>
      <c r="F75" s="103"/>
      <c r="G75" s="103"/>
      <c r="H75" s="127">
        <f t="shared" si="7"/>
        <v>0</v>
      </c>
      <c r="I75" s="103"/>
      <c r="J75" s="103"/>
      <c r="K75" s="127">
        <f t="shared" si="8"/>
        <v>0</v>
      </c>
      <c r="L75" s="103"/>
      <c r="M75" s="103"/>
      <c r="N75" s="376">
        <f t="shared" si="9"/>
        <v>0</v>
      </c>
      <c r="O75" s="28"/>
      <c r="P75" s="1"/>
    </row>
    <row r="76" spans="1:16" s="9" customFormat="1" ht="11.25" outlineLevel="4">
      <c r="A76" s="359" t="s">
        <v>382</v>
      </c>
      <c r="B76" s="359" t="s">
        <v>382</v>
      </c>
      <c r="C76" s="359" t="s">
        <v>380</v>
      </c>
      <c r="D76" s="359" t="s">
        <v>832</v>
      </c>
      <c r="E76" s="78" t="s">
        <v>1193</v>
      </c>
      <c r="F76" s="103"/>
      <c r="G76" s="103"/>
      <c r="H76" s="127">
        <f t="shared" si="7"/>
        <v>0</v>
      </c>
      <c r="I76" s="103"/>
      <c r="J76" s="103"/>
      <c r="K76" s="127">
        <f t="shared" si="8"/>
        <v>0</v>
      </c>
      <c r="L76" s="103"/>
      <c r="M76" s="103"/>
      <c r="N76" s="376">
        <f t="shared" si="9"/>
        <v>0</v>
      </c>
      <c r="O76" s="28"/>
      <c r="P76" s="1"/>
    </row>
    <row r="77" spans="1:16" s="9" customFormat="1" ht="11.25" outlineLevel="4">
      <c r="A77" s="359" t="s">
        <v>382</v>
      </c>
      <c r="B77" s="359" t="s">
        <v>382</v>
      </c>
      <c r="C77" s="359" t="s">
        <v>380</v>
      </c>
      <c r="D77" s="359" t="s">
        <v>836</v>
      </c>
      <c r="E77" s="78" t="s">
        <v>1194</v>
      </c>
      <c r="F77" s="103"/>
      <c r="G77" s="103"/>
      <c r="H77" s="127">
        <f t="shared" si="7"/>
        <v>0</v>
      </c>
      <c r="I77" s="103"/>
      <c r="J77" s="103"/>
      <c r="K77" s="127">
        <f t="shared" si="8"/>
        <v>0</v>
      </c>
      <c r="L77" s="103"/>
      <c r="M77" s="103"/>
      <c r="N77" s="376">
        <f t="shared" si="9"/>
        <v>0</v>
      </c>
      <c r="O77" s="28"/>
      <c r="P77" s="1"/>
    </row>
    <row r="78" spans="1:16" s="9" customFormat="1" ht="11.25" outlineLevel="4">
      <c r="A78" s="359" t="s">
        <v>382</v>
      </c>
      <c r="B78" s="359" t="s">
        <v>382</v>
      </c>
      <c r="C78" s="359" t="s">
        <v>380</v>
      </c>
      <c r="D78" s="359" t="s">
        <v>837</v>
      </c>
      <c r="E78" s="78" t="s">
        <v>1195</v>
      </c>
      <c r="F78" s="103"/>
      <c r="G78" s="103"/>
      <c r="H78" s="127">
        <f t="shared" si="7"/>
        <v>0</v>
      </c>
      <c r="I78" s="103"/>
      <c r="J78" s="103"/>
      <c r="K78" s="127">
        <f t="shared" si="8"/>
        <v>0</v>
      </c>
      <c r="L78" s="103"/>
      <c r="M78" s="103"/>
      <c r="N78" s="376">
        <f t="shared" si="9"/>
        <v>0</v>
      </c>
      <c r="O78" s="28"/>
      <c r="P78" s="1"/>
    </row>
    <row r="79" spans="1:16" s="9" customFormat="1" ht="11.25" outlineLevel="4">
      <c r="A79" s="359" t="s">
        <v>382</v>
      </c>
      <c r="B79" s="359" t="s">
        <v>382</v>
      </c>
      <c r="C79" s="359" t="s">
        <v>380</v>
      </c>
      <c r="D79" s="359" t="s">
        <v>839</v>
      </c>
      <c r="E79" s="78" t="s">
        <v>1196</v>
      </c>
      <c r="F79" s="103"/>
      <c r="G79" s="103"/>
      <c r="H79" s="127">
        <f t="shared" si="7"/>
        <v>0</v>
      </c>
      <c r="I79" s="103"/>
      <c r="J79" s="103"/>
      <c r="K79" s="127">
        <f t="shared" si="8"/>
        <v>0</v>
      </c>
      <c r="L79" s="103"/>
      <c r="M79" s="103"/>
      <c r="N79" s="376">
        <f t="shared" si="9"/>
        <v>0</v>
      </c>
      <c r="O79" s="23"/>
      <c r="P79" s="1"/>
    </row>
    <row r="80" spans="1:16" s="9" customFormat="1" ht="11.25" outlineLevel="4">
      <c r="A80" s="359" t="s">
        <v>382</v>
      </c>
      <c r="B80" s="359" t="s">
        <v>382</v>
      </c>
      <c r="C80" s="359" t="s">
        <v>380</v>
      </c>
      <c r="D80" s="359" t="s">
        <v>847</v>
      </c>
      <c r="E80" s="78" t="s">
        <v>1197</v>
      </c>
      <c r="F80" s="103"/>
      <c r="G80" s="103"/>
      <c r="H80" s="127">
        <f t="shared" si="7"/>
        <v>0</v>
      </c>
      <c r="I80" s="103"/>
      <c r="J80" s="103"/>
      <c r="K80" s="127">
        <f t="shared" si="8"/>
        <v>0</v>
      </c>
      <c r="L80" s="103"/>
      <c r="M80" s="103"/>
      <c r="N80" s="376">
        <f t="shared" si="9"/>
        <v>0</v>
      </c>
      <c r="O80" s="23"/>
      <c r="P80" s="1"/>
    </row>
    <row r="81" spans="1:16" s="9" customFormat="1" ht="11.25" outlineLevel="4">
      <c r="A81" s="359" t="s">
        <v>382</v>
      </c>
      <c r="B81" s="359" t="s">
        <v>382</v>
      </c>
      <c r="C81" s="359" t="s">
        <v>380</v>
      </c>
      <c r="D81" s="359" t="s">
        <v>848</v>
      </c>
      <c r="E81" s="78" t="s">
        <v>1198</v>
      </c>
      <c r="F81" s="103"/>
      <c r="G81" s="103"/>
      <c r="H81" s="127">
        <f t="shared" si="7"/>
        <v>0</v>
      </c>
      <c r="I81" s="103"/>
      <c r="J81" s="103"/>
      <c r="K81" s="127">
        <f t="shared" si="8"/>
        <v>0</v>
      </c>
      <c r="L81" s="103"/>
      <c r="M81" s="103"/>
      <c r="N81" s="376">
        <f t="shared" si="9"/>
        <v>0</v>
      </c>
      <c r="O81" s="23"/>
      <c r="P81" s="1"/>
    </row>
    <row r="82" spans="1:16" s="9" customFormat="1" ht="11.25" outlineLevel="4">
      <c r="A82" s="359" t="s">
        <v>382</v>
      </c>
      <c r="B82" s="359" t="s">
        <v>382</v>
      </c>
      <c r="C82" s="359" t="s">
        <v>380</v>
      </c>
      <c r="D82" s="359" t="s">
        <v>849</v>
      </c>
      <c r="E82" s="78" t="s">
        <v>1199</v>
      </c>
      <c r="F82" s="103"/>
      <c r="G82" s="103"/>
      <c r="H82" s="127">
        <f t="shared" si="7"/>
        <v>0</v>
      </c>
      <c r="I82" s="103"/>
      <c r="J82" s="103"/>
      <c r="K82" s="127">
        <f t="shared" si="8"/>
        <v>0</v>
      </c>
      <c r="L82" s="103"/>
      <c r="M82" s="103"/>
      <c r="N82" s="376">
        <f t="shared" si="9"/>
        <v>0</v>
      </c>
      <c r="O82" s="28"/>
      <c r="P82" s="1"/>
    </row>
    <row r="83" spans="1:16" s="9" customFormat="1" ht="11.25" outlineLevel="4">
      <c r="A83" s="359" t="s">
        <v>382</v>
      </c>
      <c r="B83" s="359" t="s">
        <v>382</v>
      </c>
      <c r="C83" s="359" t="s">
        <v>380</v>
      </c>
      <c r="D83" s="359" t="s">
        <v>850</v>
      </c>
      <c r="E83" s="78" t="s">
        <v>1200</v>
      </c>
      <c r="F83" s="103"/>
      <c r="G83" s="103"/>
      <c r="H83" s="127">
        <f t="shared" si="7"/>
        <v>0</v>
      </c>
      <c r="I83" s="103"/>
      <c r="J83" s="103"/>
      <c r="K83" s="127">
        <f t="shared" si="8"/>
        <v>0</v>
      </c>
      <c r="L83" s="103"/>
      <c r="M83" s="103"/>
      <c r="N83" s="376">
        <f t="shared" si="9"/>
        <v>0</v>
      </c>
      <c r="O83" s="23"/>
      <c r="P83" s="1"/>
    </row>
    <row r="84" spans="1:16" s="9" customFormat="1" ht="11.25" outlineLevel="4">
      <c r="A84" s="359" t="s">
        <v>382</v>
      </c>
      <c r="B84" s="359" t="s">
        <v>382</v>
      </c>
      <c r="C84" s="359" t="s">
        <v>380</v>
      </c>
      <c r="D84" s="359" t="s">
        <v>851</v>
      </c>
      <c r="E84" s="78" t="s">
        <v>1201</v>
      </c>
      <c r="F84" s="103"/>
      <c r="G84" s="103"/>
      <c r="H84" s="127">
        <f t="shared" si="7"/>
        <v>0</v>
      </c>
      <c r="I84" s="103"/>
      <c r="J84" s="103"/>
      <c r="K84" s="127">
        <f t="shared" si="8"/>
        <v>0</v>
      </c>
      <c r="L84" s="103"/>
      <c r="M84" s="103"/>
      <c r="N84" s="376">
        <f t="shared" si="9"/>
        <v>0</v>
      </c>
      <c r="O84" s="23"/>
      <c r="P84" s="1"/>
    </row>
    <row r="85" spans="1:16" s="9" customFormat="1" ht="11.25" outlineLevel="4">
      <c r="A85" s="359" t="s">
        <v>382</v>
      </c>
      <c r="B85" s="359" t="s">
        <v>382</v>
      </c>
      <c r="C85" s="359" t="s">
        <v>380</v>
      </c>
      <c r="D85" s="359" t="s">
        <v>852</v>
      </c>
      <c r="E85" s="78" t="s">
        <v>1202</v>
      </c>
      <c r="F85" s="103"/>
      <c r="G85" s="103"/>
      <c r="H85" s="127">
        <f t="shared" si="7"/>
        <v>0</v>
      </c>
      <c r="I85" s="103"/>
      <c r="J85" s="103"/>
      <c r="K85" s="127">
        <f t="shared" si="8"/>
        <v>0</v>
      </c>
      <c r="L85" s="103"/>
      <c r="M85" s="103"/>
      <c r="N85" s="376">
        <f t="shared" si="9"/>
        <v>0</v>
      </c>
      <c r="O85" s="28"/>
      <c r="P85" s="1"/>
    </row>
    <row r="86" spans="1:16" s="9" customFormat="1" ht="11.25" outlineLevel="4">
      <c r="A86" s="359" t="s">
        <v>382</v>
      </c>
      <c r="B86" s="359" t="s">
        <v>382</v>
      </c>
      <c r="C86" s="359" t="s">
        <v>380</v>
      </c>
      <c r="D86" s="359" t="s">
        <v>853</v>
      </c>
      <c r="E86" s="78" t="s">
        <v>1203</v>
      </c>
      <c r="F86" s="103"/>
      <c r="G86" s="103"/>
      <c r="H86" s="127">
        <f t="shared" si="7"/>
        <v>0</v>
      </c>
      <c r="I86" s="103"/>
      <c r="J86" s="103"/>
      <c r="K86" s="127">
        <f t="shared" si="8"/>
        <v>0</v>
      </c>
      <c r="L86" s="103"/>
      <c r="M86" s="103"/>
      <c r="N86" s="376">
        <f t="shared" si="9"/>
        <v>0</v>
      </c>
      <c r="O86" s="28"/>
      <c r="P86" s="1"/>
    </row>
    <row r="87" spans="1:16" s="9" customFormat="1" ht="11.25" outlineLevel="4">
      <c r="A87" s="359" t="s">
        <v>382</v>
      </c>
      <c r="B87" s="359" t="s">
        <v>382</v>
      </c>
      <c r="C87" s="359" t="s">
        <v>380</v>
      </c>
      <c r="D87" s="359" t="s">
        <v>854</v>
      </c>
      <c r="E87" s="78" t="s">
        <v>1204</v>
      </c>
      <c r="F87" s="103"/>
      <c r="G87" s="103"/>
      <c r="H87" s="127">
        <f t="shared" si="7"/>
        <v>0</v>
      </c>
      <c r="I87" s="103"/>
      <c r="J87" s="103"/>
      <c r="K87" s="127">
        <f t="shared" si="8"/>
        <v>0</v>
      </c>
      <c r="L87" s="103"/>
      <c r="M87" s="103"/>
      <c r="N87" s="376">
        <f t="shared" si="9"/>
        <v>0</v>
      </c>
      <c r="O87" s="28"/>
      <c r="P87" s="1"/>
    </row>
    <row r="88" spans="1:16" s="9" customFormat="1" ht="11.25" outlineLevel="4">
      <c r="A88" s="359" t="s">
        <v>382</v>
      </c>
      <c r="B88" s="359" t="s">
        <v>382</v>
      </c>
      <c r="C88" s="359" t="s">
        <v>380</v>
      </c>
      <c r="D88" s="359" t="s">
        <v>856</v>
      </c>
      <c r="E88" s="78" t="s">
        <v>1205</v>
      </c>
      <c r="F88" s="103"/>
      <c r="G88" s="103"/>
      <c r="H88" s="127">
        <f t="shared" si="7"/>
        <v>0</v>
      </c>
      <c r="I88" s="103"/>
      <c r="J88" s="103"/>
      <c r="K88" s="127">
        <f t="shared" si="8"/>
        <v>0</v>
      </c>
      <c r="L88" s="103"/>
      <c r="M88" s="103"/>
      <c r="N88" s="376">
        <f t="shared" si="9"/>
        <v>0</v>
      </c>
      <c r="O88" s="28"/>
      <c r="P88" s="1"/>
    </row>
    <row r="89" spans="1:16" s="9" customFormat="1" ht="11.25" outlineLevel="4">
      <c r="A89" s="359" t="s">
        <v>382</v>
      </c>
      <c r="B89" s="359" t="s">
        <v>382</v>
      </c>
      <c r="C89" s="359" t="s">
        <v>380</v>
      </c>
      <c r="D89" s="359" t="s">
        <v>858</v>
      </c>
      <c r="E89" s="78" t="s">
        <v>1206</v>
      </c>
      <c r="F89" s="103"/>
      <c r="G89" s="103"/>
      <c r="H89" s="127">
        <f t="shared" si="7"/>
        <v>0</v>
      </c>
      <c r="I89" s="103"/>
      <c r="J89" s="103"/>
      <c r="K89" s="127">
        <f t="shared" si="8"/>
        <v>0</v>
      </c>
      <c r="L89" s="103"/>
      <c r="M89" s="103"/>
      <c r="N89" s="376">
        <f t="shared" si="9"/>
        <v>0</v>
      </c>
      <c r="O89" s="23"/>
      <c r="P89" s="1"/>
    </row>
    <row r="90" spans="1:16" s="9" customFormat="1" ht="11.25" outlineLevel="4">
      <c r="A90" s="359" t="s">
        <v>382</v>
      </c>
      <c r="B90" s="359" t="s">
        <v>382</v>
      </c>
      <c r="C90" s="359" t="s">
        <v>380</v>
      </c>
      <c r="D90" s="359" t="s">
        <v>859</v>
      </c>
      <c r="E90" s="78" t="s">
        <v>1207</v>
      </c>
      <c r="F90" s="103"/>
      <c r="G90" s="103"/>
      <c r="H90" s="127">
        <f>F90+G90</f>
        <v>0</v>
      </c>
      <c r="I90" s="103"/>
      <c r="J90" s="103"/>
      <c r="K90" s="127">
        <f>I90+J90</f>
        <v>0</v>
      </c>
      <c r="L90" s="103"/>
      <c r="M90" s="103"/>
      <c r="N90" s="376">
        <f>L90+M90</f>
        <v>0</v>
      </c>
      <c r="O90" s="34"/>
      <c r="P90" s="1"/>
    </row>
    <row r="91" spans="1:16" s="9" customFormat="1" ht="11.25" outlineLevel="4">
      <c r="A91" s="359" t="s">
        <v>382</v>
      </c>
      <c r="B91" s="359" t="s">
        <v>382</v>
      </c>
      <c r="C91" s="359" t="s">
        <v>380</v>
      </c>
      <c r="D91" s="359" t="s">
        <v>860</v>
      </c>
      <c r="E91" s="78" t="s">
        <v>1208</v>
      </c>
      <c r="F91" s="103"/>
      <c r="G91" s="103"/>
      <c r="H91" s="127">
        <f>F91+G91</f>
        <v>0</v>
      </c>
      <c r="I91" s="103"/>
      <c r="J91" s="103"/>
      <c r="K91" s="127">
        <f>I91+J91</f>
        <v>0</v>
      </c>
      <c r="L91" s="103"/>
      <c r="M91" s="103"/>
      <c r="N91" s="376">
        <f>L91+M91</f>
        <v>0</v>
      </c>
      <c r="O91" s="27"/>
      <c r="P91" s="1"/>
    </row>
    <row r="92" spans="1:16" s="9" customFormat="1" ht="22.5" outlineLevel="4">
      <c r="A92" s="359" t="s">
        <v>382</v>
      </c>
      <c r="B92" s="359" t="s">
        <v>382</v>
      </c>
      <c r="C92" s="359" t="s">
        <v>380</v>
      </c>
      <c r="D92" s="359" t="s">
        <v>862</v>
      </c>
      <c r="E92" s="78" t="s">
        <v>1209</v>
      </c>
      <c r="F92" s="103"/>
      <c r="G92" s="103"/>
      <c r="H92" s="127">
        <f>F92+G92</f>
        <v>0</v>
      </c>
      <c r="I92" s="103"/>
      <c r="J92" s="103"/>
      <c r="K92" s="127">
        <f>I92+J92</f>
        <v>0</v>
      </c>
      <c r="L92" s="103"/>
      <c r="M92" s="103"/>
      <c r="N92" s="376">
        <f>L92+M92</f>
        <v>0</v>
      </c>
      <c r="O92" s="23"/>
      <c r="P92" s="1"/>
    </row>
    <row r="93" spans="1:16" s="9" customFormat="1" ht="11.25" outlineLevel="4">
      <c r="A93" s="359" t="s">
        <v>382</v>
      </c>
      <c r="B93" s="359" t="s">
        <v>382</v>
      </c>
      <c r="C93" s="359" t="s">
        <v>380</v>
      </c>
      <c r="D93" s="359" t="s">
        <v>863</v>
      </c>
      <c r="E93" s="78" t="s">
        <v>1210</v>
      </c>
      <c r="F93" s="103"/>
      <c r="G93" s="103"/>
      <c r="H93" s="127">
        <f t="shared" ref="H93:H112" si="11">F93+G93</f>
        <v>0</v>
      </c>
      <c r="I93" s="103"/>
      <c r="J93" s="103"/>
      <c r="K93" s="127">
        <f t="shared" ref="K93:K112" si="12">I93+J93</f>
        <v>0</v>
      </c>
      <c r="L93" s="103"/>
      <c r="M93" s="103"/>
      <c r="N93" s="376">
        <f t="shared" ref="N93:N104" si="13">L93+M93</f>
        <v>0</v>
      </c>
      <c r="O93" s="28"/>
      <c r="P93" s="1"/>
    </row>
    <row r="94" spans="1:16" s="9" customFormat="1" ht="22.5" outlineLevel="4">
      <c r="A94" s="359" t="s">
        <v>382</v>
      </c>
      <c r="B94" s="359" t="s">
        <v>382</v>
      </c>
      <c r="C94" s="359" t="s">
        <v>380</v>
      </c>
      <c r="D94" s="359" t="s">
        <v>864</v>
      </c>
      <c r="E94" s="78" t="s">
        <v>1211</v>
      </c>
      <c r="F94" s="103"/>
      <c r="G94" s="103"/>
      <c r="H94" s="127">
        <f>F94+G94</f>
        <v>0</v>
      </c>
      <c r="I94" s="103"/>
      <c r="J94" s="103"/>
      <c r="K94" s="127">
        <f t="shared" si="12"/>
        <v>0</v>
      </c>
      <c r="L94" s="103"/>
      <c r="M94" s="103"/>
      <c r="N94" s="376">
        <f t="shared" si="13"/>
        <v>0</v>
      </c>
      <c r="O94" s="28"/>
      <c r="P94" s="1"/>
    </row>
    <row r="95" spans="1:16" s="9" customFormat="1" ht="11.25" outlineLevel="4">
      <c r="A95" s="359" t="s">
        <v>382</v>
      </c>
      <c r="B95" s="359" t="s">
        <v>382</v>
      </c>
      <c r="C95" s="359" t="s">
        <v>380</v>
      </c>
      <c r="D95" s="359" t="s">
        <v>865</v>
      </c>
      <c r="E95" s="78" t="s">
        <v>1212</v>
      </c>
      <c r="F95" s="103"/>
      <c r="G95" s="103"/>
      <c r="H95" s="127">
        <f t="shared" si="11"/>
        <v>0</v>
      </c>
      <c r="I95" s="103"/>
      <c r="J95" s="103"/>
      <c r="K95" s="127">
        <f t="shared" si="12"/>
        <v>0</v>
      </c>
      <c r="L95" s="103"/>
      <c r="M95" s="103"/>
      <c r="N95" s="376">
        <f t="shared" si="13"/>
        <v>0</v>
      </c>
      <c r="O95" s="28"/>
      <c r="P95" s="1"/>
    </row>
    <row r="96" spans="1:16" s="9" customFormat="1" ht="22.5" outlineLevel="4">
      <c r="A96" s="359" t="s">
        <v>382</v>
      </c>
      <c r="B96" s="359" t="s">
        <v>382</v>
      </c>
      <c r="C96" s="359" t="s">
        <v>380</v>
      </c>
      <c r="D96" s="359" t="s">
        <v>867</v>
      </c>
      <c r="E96" s="78" t="s">
        <v>1213</v>
      </c>
      <c r="F96" s="103"/>
      <c r="G96" s="103"/>
      <c r="H96" s="127">
        <f t="shared" si="11"/>
        <v>0</v>
      </c>
      <c r="I96" s="103"/>
      <c r="J96" s="103"/>
      <c r="K96" s="127">
        <f t="shared" si="12"/>
        <v>0</v>
      </c>
      <c r="L96" s="103"/>
      <c r="M96" s="103"/>
      <c r="N96" s="376">
        <f t="shared" si="13"/>
        <v>0</v>
      </c>
      <c r="O96" s="28"/>
      <c r="P96" s="1"/>
    </row>
    <row r="97" spans="1:16" s="9" customFormat="1" ht="22.5" outlineLevel="4">
      <c r="A97" s="359" t="s">
        <v>382</v>
      </c>
      <c r="B97" s="359" t="s">
        <v>382</v>
      </c>
      <c r="C97" s="359" t="s">
        <v>380</v>
      </c>
      <c r="D97" s="359" t="s">
        <v>869</v>
      </c>
      <c r="E97" s="78" t="s">
        <v>1214</v>
      </c>
      <c r="F97" s="103"/>
      <c r="G97" s="103"/>
      <c r="H97" s="127">
        <f t="shared" si="11"/>
        <v>0</v>
      </c>
      <c r="I97" s="103"/>
      <c r="J97" s="103"/>
      <c r="K97" s="127">
        <f t="shared" si="12"/>
        <v>0</v>
      </c>
      <c r="L97" s="103"/>
      <c r="M97" s="103"/>
      <c r="N97" s="376">
        <f t="shared" si="13"/>
        <v>0</v>
      </c>
      <c r="O97" s="28"/>
      <c r="P97" s="1"/>
    </row>
    <row r="98" spans="1:16" s="9" customFormat="1" ht="22.5" outlineLevel="4">
      <c r="A98" s="359" t="s">
        <v>382</v>
      </c>
      <c r="B98" s="359" t="s">
        <v>382</v>
      </c>
      <c r="C98" s="359" t="s">
        <v>380</v>
      </c>
      <c r="D98" s="359" t="s">
        <v>871</v>
      </c>
      <c r="E98" s="78" t="s">
        <v>1215</v>
      </c>
      <c r="F98" s="103"/>
      <c r="G98" s="103"/>
      <c r="H98" s="127">
        <f t="shared" si="11"/>
        <v>0</v>
      </c>
      <c r="I98" s="103"/>
      <c r="J98" s="103"/>
      <c r="K98" s="127">
        <f t="shared" si="12"/>
        <v>0</v>
      </c>
      <c r="L98" s="103"/>
      <c r="M98" s="103"/>
      <c r="N98" s="376">
        <f t="shared" si="13"/>
        <v>0</v>
      </c>
      <c r="O98" s="28"/>
      <c r="P98" s="1"/>
    </row>
    <row r="99" spans="1:16" s="9" customFormat="1" ht="22.5" outlineLevel="4">
      <c r="A99" s="359" t="s">
        <v>382</v>
      </c>
      <c r="B99" s="359" t="s">
        <v>382</v>
      </c>
      <c r="C99" s="359" t="s">
        <v>380</v>
      </c>
      <c r="D99" s="359" t="s">
        <v>872</v>
      </c>
      <c r="E99" s="78" t="s">
        <v>1216</v>
      </c>
      <c r="F99" s="103"/>
      <c r="G99" s="103"/>
      <c r="H99" s="127">
        <f t="shared" si="11"/>
        <v>0</v>
      </c>
      <c r="I99" s="103"/>
      <c r="J99" s="103"/>
      <c r="K99" s="127">
        <f t="shared" si="12"/>
        <v>0</v>
      </c>
      <c r="L99" s="103"/>
      <c r="M99" s="103"/>
      <c r="N99" s="376">
        <f t="shared" si="13"/>
        <v>0</v>
      </c>
      <c r="O99" s="28"/>
      <c r="P99" s="1"/>
    </row>
    <row r="100" spans="1:16" s="9" customFormat="1" ht="11.25" outlineLevel="4">
      <c r="A100" s="359" t="s">
        <v>382</v>
      </c>
      <c r="B100" s="359" t="s">
        <v>382</v>
      </c>
      <c r="C100" s="359" t="s">
        <v>380</v>
      </c>
      <c r="D100" s="359" t="s">
        <v>873</v>
      </c>
      <c r="E100" s="78" t="s">
        <v>1217</v>
      </c>
      <c r="F100" s="103"/>
      <c r="G100" s="103"/>
      <c r="H100" s="127">
        <f t="shared" si="11"/>
        <v>0</v>
      </c>
      <c r="I100" s="103"/>
      <c r="J100" s="103"/>
      <c r="K100" s="127">
        <f t="shared" si="12"/>
        <v>0</v>
      </c>
      <c r="L100" s="103"/>
      <c r="M100" s="103"/>
      <c r="N100" s="376">
        <f t="shared" si="13"/>
        <v>0</v>
      </c>
      <c r="O100" s="28"/>
      <c r="P100" s="1"/>
    </row>
    <row r="101" spans="1:16" s="9" customFormat="1" ht="22.5" outlineLevel="4">
      <c r="A101" s="359" t="s">
        <v>382</v>
      </c>
      <c r="B101" s="359" t="s">
        <v>382</v>
      </c>
      <c r="C101" s="359" t="s">
        <v>380</v>
      </c>
      <c r="D101" s="359" t="s">
        <v>874</v>
      </c>
      <c r="E101" s="78" t="s">
        <v>1218</v>
      </c>
      <c r="F101" s="103"/>
      <c r="G101" s="103"/>
      <c r="H101" s="127">
        <f>F101+G101</f>
        <v>0</v>
      </c>
      <c r="I101" s="103"/>
      <c r="J101" s="103"/>
      <c r="K101" s="127">
        <f t="shared" si="12"/>
        <v>0</v>
      </c>
      <c r="L101" s="103"/>
      <c r="M101" s="103"/>
      <c r="N101" s="376">
        <f t="shared" si="13"/>
        <v>0</v>
      </c>
      <c r="O101" s="28"/>
      <c r="P101" s="1"/>
    </row>
    <row r="102" spans="1:16" s="9" customFormat="1" ht="11.25" outlineLevel="4">
      <c r="A102" s="359" t="s">
        <v>382</v>
      </c>
      <c r="B102" s="359" t="s">
        <v>382</v>
      </c>
      <c r="C102" s="359" t="s">
        <v>380</v>
      </c>
      <c r="D102" s="359" t="s">
        <v>875</v>
      </c>
      <c r="E102" s="78" t="s">
        <v>1219</v>
      </c>
      <c r="F102" s="103"/>
      <c r="G102" s="103"/>
      <c r="H102" s="127">
        <f t="shared" si="11"/>
        <v>0</v>
      </c>
      <c r="I102" s="103"/>
      <c r="J102" s="103"/>
      <c r="K102" s="127">
        <f t="shared" si="12"/>
        <v>0</v>
      </c>
      <c r="L102" s="103"/>
      <c r="M102" s="103"/>
      <c r="N102" s="376">
        <f>L102+M102</f>
        <v>0</v>
      </c>
      <c r="O102" s="28"/>
      <c r="P102" s="1"/>
    </row>
    <row r="103" spans="1:16" s="9" customFormat="1" ht="22.5" outlineLevel="4">
      <c r="A103" s="359" t="s">
        <v>382</v>
      </c>
      <c r="B103" s="359" t="s">
        <v>382</v>
      </c>
      <c r="C103" s="359" t="s">
        <v>380</v>
      </c>
      <c r="D103" s="359" t="s">
        <v>876</v>
      </c>
      <c r="E103" s="78" t="s">
        <v>1220</v>
      </c>
      <c r="F103" s="103"/>
      <c r="G103" s="103"/>
      <c r="H103" s="127">
        <f t="shared" si="11"/>
        <v>0</v>
      </c>
      <c r="I103" s="103"/>
      <c r="J103" s="103"/>
      <c r="K103" s="127">
        <f t="shared" si="12"/>
        <v>0</v>
      </c>
      <c r="L103" s="103"/>
      <c r="M103" s="103"/>
      <c r="N103" s="376">
        <f t="shared" si="13"/>
        <v>0</v>
      </c>
      <c r="O103" s="28"/>
      <c r="P103" s="1"/>
    </row>
    <row r="104" spans="1:16" s="9" customFormat="1" ht="11.25" outlineLevel="4">
      <c r="A104" s="359" t="s">
        <v>382</v>
      </c>
      <c r="B104" s="359" t="s">
        <v>382</v>
      </c>
      <c r="C104" s="359" t="s">
        <v>380</v>
      </c>
      <c r="D104" s="359" t="s">
        <v>877</v>
      </c>
      <c r="E104" s="78" t="s">
        <v>1221</v>
      </c>
      <c r="F104" s="103"/>
      <c r="G104" s="103"/>
      <c r="H104" s="127">
        <f>F104+G104</f>
        <v>0</v>
      </c>
      <c r="I104" s="103"/>
      <c r="J104" s="103"/>
      <c r="K104" s="127">
        <f t="shared" si="12"/>
        <v>0</v>
      </c>
      <c r="L104" s="103"/>
      <c r="M104" s="103"/>
      <c r="N104" s="376">
        <f t="shared" si="13"/>
        <v>0</v>
      </c>
      <c r="O104" s="28"/>
      <c r="P104" s="1"/>
    </row>
    <row r="105" spans="1:16" s="9" customFormat="1" ht="11.25" outlineLevel="4">
      <c r="A105" s="359" t="s">
        <v>382</v>
      </c>
      <c r="B105" s="359" t="s">
        <v>382</v>
      </c>
      <c r="C105" s="359" t="s">
        <v>380</v>
      </c>
      <c r="D105" s="359" t="s">
        <v>878</v>
      </c>
      <c r="E105" s="78" t="s">
        <v>1222</v>
      </c>
      <c r="F105" s="103"/>
      <c r="G105" s="103"/>
      <c r="H105" s="127">
        <f t="shared" si="11"/>
        <v>0</v>
      </c>
      <c r="I105" s="103"/>
      <c r="J105" s="103"/>
      <c r="K105" s="127">
        <f t="shared" si="12"/>
        <v>0</v>
      </c>
      <c r="L105" s="103"/>
      <c r="M105" s="103"/>
      <c r="N105" s="376">
        <f>L105+M105</f>
        <v>0</v>
      </c>
      <c r="O105" s="28"/>
      <c r="P105" s="1"/>
    </row>
    <row r="106" spans="1:16" s="9" customFormat="1" ht="11.25" outlineLevel="4">
      <c r="A106" s="359" t="s">
        <v>382</v>
      </c>
      <c r="B106" s="359" t="s">
        <v>382</v>
      </c>
      <c r="C106" s="359" t="s">
        <v>380</v>
      </c>
      <c r="D106" s="359" t="s">
        <v>879</v>
      </c>
      <c r="E106" s="78" t="s">
        <v>1116</v>
      </c>
      <c r="F106" s="103"/>
      <c r="G106" s="103"/>
      <c r="H106" s="127">
        <f t="shared" si="11"/>
        <v>0</v>
      </c>
      <c r="I106" s="103"/>
      <c r="J106" s="103"/>
      <c r="K106" s="127">
        <f t="shared" si="12"/>
        <v>0</v>
      </c>
      <c r="L106" s="103"/>
      <c r="M106" s="103"/>
      <c r="N106" s="376">
        <f t="shared" ref="N106:N112" si="14">L106+M106</f>
        <v>0</v>
      </c>
      <c r="O106" s="28"/>
      <c r="P106" s="1"/>
    </row>
    <row r="107" spans="1:16" s="9" customFormat="1" ht="11.25" outlineLevel="4">
      <c r="A107" s="359" t="s">
        <v>382</v>
      </c>
      <c r="B107" s="359" t="s">
        <v>382</v>
      </c>
      <c r="C107" s="359" t="s">
        <v>380</v>
      </c>
      <c r="D107" s="359" t="s">
        <v>880</v>
      </c>
      <c r="E107" s="78" t="s">
        <v>1223</v>
      </c>
      <c r="F107" s="103"/>
      <c r="G107" s="103"/>
      <c r="H107" s="127">
        <f t="shared" si="11"/>
        <v>0</v>
      </c>
      <c r="I107" s="103"/>
      <c r="J107" s="103"/>
      <c r="K107" s="127">
        <f t="shared" si="12"/>
        <v>0</v>
      </c>
      <c r="L107" s="103"/>
      <c r="M107" s="103"/>
      <c r="N107" s="376">
        <f t="shared" si="14"/>
        <v>0</v>
      </c>
      <c r="O107" s="28"/>
      <c r="P107" s="1"/>
    </row>
    <row r="108" spans="1:16" s="9" customFormat="1" ht="11.25" outlineLevel="4">
      <c r="A108" s="359" t="s">
        <v>382</v>
      </c>
      <c r="B108" s="359" t="s">
        <v>382</v>
      </c>
      <c r="C108" s="359" t="s">
        <v>380</v>
      </c>
      <c r="D108" s="359" t="s">
        <v>881</v>
      </c>
      <c r="E108" s="78" t="s">
        <v>1224</v>
      </c>
      <c r="F108" s="103"/>
      <c r="G108" s="103"/>
      <c r="H108" s="127">
        <f t="shared" si="11"/>
        <v>0</v>
      </c>
      <c r="I108" s="103"/>
      <c r="J108" s="103"/>
      <c r="K108" s="127">
        <f t="shared" si="12"/>
        <v>0</v>
      </c>
      <c r="L108" s="103"/>
      <c r="M108" s="103"/>
      <c r="N108" s="376">
        <f t="shared" si="14"/>
        <v>0</v>
      </c>
      <c r="O108" s="28"/>
      <c r="P108" s="1"/>
    </row>
    <row r="109" spans="1:16" s="9" customFormat="1" ht="22.5" outlineLevel="4">
      <c r="A109" s="359" t="s">
        <v>382</v>
      </c>
      <c r="B109" s="359" t="s">
        <v>382</v>
      </c>
      <c r="C109" s="359" t="s">
        <v>380</v>
      </c>
      <c r="D109" s="359" t="s">
        <v>882</v>
      </c>
      <c r="E109" s="78" t="s">
        <v>1225</v>
      </c>
      <c r="F109" s="103"/>
      <c r="G109" s="103"/>
      <c r="H109" s="127">
        <f t="shared" si="11"/>
        <v>0</v>
      </c>
      <c r="I109" s="103"/>
      <c r="J109" s="103"/>
      <c r="K109" s="127">
        <f t="shared" si="12"/>
        <v>0</v>
      </c>
      <c r="L109" s="103"/>
      <c r="M109" s="103"/>
      <c r="N109" s="376">
        <f t="shared" si="14"/>
        <v>0</v>
      </c>
      <c r="O109" s="28"/>
      <c r="P109" s="1"/>
    </row>
    <row r="110" spans="1:16" s="9" customFormat="1" ht="11.25" outlineLevel="4">
      <c r="A110" s="359" t="s">
        <v>382</v>
      </c>
      <c r="B110" s="359" t="s">
        <v>382</v>
      </c>
      <c r="C110" s="359" t="s">
        <v>380</v>
      </c>
      <c r="D110" s="359" t="s">
        <v>883</v>
      </c>
      <c r="E110" s="78" t="s">
        <v>1226</v>
      </c>
      <c r="F110" s="103"/>
      <c r="G110" s="103"/>
      <c r="H110" s="127">
        <f t="shared" si="11"/>
        <v>0</v>
      </c>
      <c r="I110" s="103"/>
      <c r="J110" s="103"/>
      <c r="K110" s="127">
        <f t="shared" si="12"/>
        <v>0</v>
      </c>
      <c r="L110" s="103"/>
      <c r="M110" s="103"/>
      <c r="N110" s="376">
        <f t="shared" si="14"/>
        <v>0</v>
      </c>
      <c r="O110" s="28"/>
      <c r="P110" s="1"/>
    </row>
    <row r="111" spans="1:16" s="9" customFormat="1" ht="11.25" outlineLevel="4">
      <c r="A111" s="359" t="s">
        <v>382</v>
      </c>
      <c r="B111" s="359" t="s">
        <v>382</v>
      </c>
      <c r="C111" s="359" t="s">
        <v>380</v>
      </c>
      <c r="D111" s="359" t="s">
        <v>884</v>
      </c>
      <c r="E111" s="78" t="s">
        <v>1227</v>
      </c>
      <c r="F111" s="103"/>
      <c r="G111" s="103"/>
      <c r="H111" s="127">
        <f t="shared" si="11"/>
        <v>0</v>
      </c>
      <c r="I111" s="103"/>
      <c r="J111" s="103"/>
      <c r="K111" s="127">
        <f t="shared" si="12"/>
        <v>0</v>
      </c>
      <c r="L111" s="103"/>
      <c r="M111" s="103"/>
      <c r="N111" s="376">
        <f t="shared" si="14"/>
        <v>0</v>
      </c>
      <c r="O111" s="28"/>
      <c r="P111" s="1"/>
    </row>
    <row r="112" spans="1:16" s="9" customFormat="1" ht="11.25" outlineLevel="4">
      <c r="A112" s="359" t="s">
        <v>382</v>
      </c>
      <c r="B112" s="359" t="s">
        <v>382</v>
      </c>
      <c r="C112" s="359" t="s">
        <v>380</v>
      </c>
      <c r="D112" s="359" t="s">
        <v>888</v>
      </c>
      <c r="E112" s="78" t="s">
        <v>1228</v>
      </c>
      <c r="F112" s="103"/>
      <c r="G112" s="103">
        <v>919793000</v>
      </c>
      <c r="H112" s="127">
        <f t="shared" si="11"/>
        <v>919793000</v>
      </c>
      <c r="I112" s="103"/>
      <c r="J112" s="103">
        <v>0</v>
      </c>
      <c r="K112" s="127">
        <f t="shared" si="12"/>
        <v>0</v>
      </c>
      <c r="L112" s="103"/>
      <c r="M112" s="103"/>
      <c r="N112" s="376">
        <f t="shared" si="14"/>
        <v>0</v>
      </c>
      <c r="O112" s="28"/>
      <c r="P112" s="1"/>
    </row>
    <row r="113" spans="1:16" ht="23.25" customHeight="1" outlineLevel="2">
      <c r="A113" s="336" t="s">
        <v>382</v>
      </c>
      <c r="B113" s="336" t="s">
        <v>382</v>
      </c>
      <c r="C113" s="336" t="s">
        <v>381</v>
      </c>
      <c r="D113" s="336"/>
      <c r="E113" s="77" t="s">
        <v>1229</v>
      </c>
      <c r="F113" s="102">
        <f>SUM(F114:F148)</f>
        <v>0</v>
      </c>
      <c r="G113" s="102">
        <f>SUM(G114:G148)</f>
        <v>0</v>
      </c>
      <c r="H113" s="102">
        <f>G113+F113</f>
        <v>0</v>
      </c>
      <c r="I113" s="102">
        <f>SUM(I114:I148)</f>
        <v>0</v>
      </c>
      <c r="J113" s="102">
        <f>SUM(J114:J148)</f>
        <v>0</v>
      </c>
      <c r="K113" s="102">
        <f>J113+I113</f>
        <v>0</v>
      </c>
      <c r="L113" s="102">
        <f>SUM(L114:L148)</f>
        <v>0</v>
      </c>
      <c r="M113" s="102">
        <f>SUM(M114:M148)</f>
        <v>0</v>
      </c>
      <c r="N113" s="105">
        <f t="shared" ref="N113:N123" si="15">L113+M113</f>
        <v>0</v>
      </c>
      <c r="O113" s="30"/>
    </row>
    <row r="114" spans="1:16" s="9" customFormat="1" ht="11.25" outlineLevel="4">
      <c r="A114" s="359" t="s">
        <v>382</v>
      </c>
      <c r="B114" s="359" t="s">
        <v>382</v>
      </c>
      <c r="C114" s="359" t="s">
        <v>381</v>
      </c>
      <c r="D114" s="359" t="s">
        <v>798</v>
      </c>
      <c r="E114" s="78" t="s">
        <v>1230</v>
      </c>
      <c r="F114" s="103"/>
      <c r="G114" s="103"/>
      <c r="H114" s="127">
        <f t="shared" ref="H114:H123" si="16">F114+G114</f>
        <v>0</v>
      </c>
      <c r="I114" s="103"/>
      <c r="J114" s="103"/>
      <c r="K114" s="127">
        <f t="shared" ref="K114:K123" si="17">I114+J114</f>
        <v>0</v>
      </c>
      <c r="L114" s="103"/>
      <c r="M114" s="103"/>
      <c r="N114" s="376">
        <f t="shared" si="15"/>
        <v>0</v>
      </c>
      <c r="O114" s="28"/>
      <c r="P114" s="1"/>
    </row>
    <row r="115" spans="1:16" s="9" customFormat="1" ht="11.25" outlineLevel="4">
      <c r="A115" s="359" t="s">
        <v>382</v>
      </c>
      <c r="B115" s="359" t="s">
        <v>382</v>
      </c>
      <c r="C115" s="359" t="s">
        <v>381</v>
      </c>
      <c r="D115" s="359" t="s">
        <v>800</v>
      </c>
      <c r="E115" s="78" t="s">
        <v>1231</v>
      </c>
      <c r="F115" s="103"/>
      <c r="G115" s="103"/>
      <c r="H115" s="127">
        <f t="shared" si="16"/>
        <v>0</v>
      </c>
      <c r="I115" s="103"/>
      <c r="J115" s="103"/>
      <c r="K115" s="127">
        <f t="shared" si="17"/>
        <v>0</v>
      </c>
      <c r="L115" s="103"/>
      <c r="M115" s="103"/>
      <c r="N115" s="376">
        <f t="shared" si="15"/>
        <v>0</v>
      </c>
      <c r="O115" s="28"/>
      <c r="P115" s="1"/>
    </row>
    <row r="116" spans="1:16" s="9" customFormat="1" ht="22.5" outlineLevel="4">
      <c r="A116" s="359" t="s">
        <v>382</v>
      </c>
      <c r="B116" s="359" t="s">
        <v>382</v>
      </c>
      <c r="C116" s="359" t="s">
        <v>381</v>
      </c>
      <c r="D116" s="359" t="s">
        <v>804</v>
      </c>
      <c r="E116" s="78" t="s">
        <v>1232</v>
      </c>
      <c r="F116" s="103"/>
      <c r="G116" s="103"/>
      <c r="H116" s="127">
        <f t="shared" si="16"/>
        <v>0</v>
      </c>
      <c r="I116" s="103"/>
      <c r="J116" s="103"/>
      <c r="K116" s="127">
        <f t="shared" si="17"/>
        <v>0</v>
      </c>
      <c r="L116" s="103"/>
      <c r="M116" s="103"/>
      <c r="N116" s="376">
        <f t="shared" si="15"/>
        <v>0</v>
      </c>
      <c r="O116" s="28"/>
      <c r="P116" s="1"/>
    </row>
    <row r="117" spans="1:16" s="9" customFormat="1" ht="11.25" outlineLevel="4">
      <c r="A117" s="359" t="s">
        <v>382</v>
      </c>
      <c r="B117" s="359" t="s">
        <v>382</v>
      </c>
      <c r="C117" s="359" t="s">
        <v>381</v>
      </c>
      <c r="D117" s="359" t="s">
        <v>802</v>
      </c>
      <c r="E117" s="78" t="s">
        <v>1233</v>
      </c>
      <c r="F117" s="103"/>
      <c r="G117" s="103"/>
      <c r="H117" s="127">
        <f t="shared" si="16"/>
        <v>0</v>
      </c>
      <c r="I117" s="103"/>
      <c r="J117" s="103"/>
      <c r="K117" s="127">
        <f t="shared" si="17"/>
        <v>0</v>
      </c>
      <c r="L117" s="103"/>
      <c r="M117" s="103"/>
      <c r="N117" s="376">
        <f t="shared" si="15"/>
        <v>0</v>
      </c>
      <c r="O117" s="23"/>
      <c r="P117" s="1"/>
    </row>
    <row r="118" spans="1:16" s="9" customFormat="1" ht="11.25" outlineLevel="4">
      <c r="A118" s="359" t="s">
        <v>382</v>
      </c>
      <c r="B118" s="359" t="s">
        <v>382</v>
      </c>
      <c r="C118" s="359" t="s">
        <v>381</v>
      </c>
      <c r="D118" s="359" t="s">
        <v>805</v>
      </c>
      <c r="E118" s="78" t="s">
        <v>1234</v>
      </c>
      <c r="F118" s="103"/>
      <c r="G118" s="103"/>
      <c r="H118" s="127">
        <f t="shared" si="16"/>
        <v>0</v>
      </c>
      <c r="I118" s="103"/>
      <c r="J118" s="103"/>
      <c r="K118" s="127">
        <f t="shared" si="17"/>
        <v>0</v>
      </c>
      <c r="L118" s="103"/>
      <c r="M118" s="103"/>
      <c r="N118" s="376">
        <f t="shared" si="15"/>
        <v>0</v>
      </c>
      <c r="O118" s="23"/>
      <c r="P118" s="1"/>
    </row>
    <row r="119" spans="1:16" s="9" customFormat="1" ht="25.5" customHeight="1" outlineLevel="4">
      <c r="A119" s="359" t="s">
        <v>382</v>
      </c>
      <c r="B119" s="359" t="s">
        <v>382</v>
      </c>
      <c r="C119" s="359" t="s">
        <v>381</v>
      </c>
      <c r="D119" s="359" t="s">
        <v>806</v>
      </c>
      <c r="E119" s="78" t="s">
        <v>1235</v>
      </c>
      <c r="F119" s="103"/>
      <c r="G119" s="103"/>
      <c r="H119" s="127">
        <f t="shared" si="16"/>
        <v>0</v>
      </c>
      <c r="I119" s="103"/>
      <c r="J119" s="103"/>
      <c r="K119" s="127">
        <f t="shared" si="17"/>
        <v>0</v>
      </c>
      <c r="L119" s="103"/>
      <c r="M119" s="103"/>
      <c r="N119" s="376">
        <f t="shared" si="15"/>
        <v>0</v>
      </c>
      <c r="O119" s="23"/>
      <c r="P119" s="1"/>
    </row>
    <row r="120" spans="1:16" s="9" customFormat="1" ht="11.25" outlineLevel="4">
      <c r="A120" s="359" t="s">
        <v>382</v>
      </c>
      <c r="B120" s="359" t="s">
        <v>382</v>
      </c>
      <c r="C120" s="359" t="s">
        <v>381</v>
      </c>
      <c r="D120" s="359" t="s">
        <v>803</v>
      </c>
      <c r="E120" s="78" t="s">
        <v>1236</v>
      </c>
      <c r="F120" s="103"/>
      <c r="G120" s="103"/>
      <c r="H120" s="127">
        <f t="shared" si="16"/>
        <v>0</v>
      </c>
      <c r="I120" s="103"/>
      <c r="J120" s="103"/>
      <c r="K120" s="127">
        <f t="shared" si="17"/>
        <v>0</v>
      </c>
      <c r="L120" s="103"/>
      <c r="M120" s="103"/>
      <c r="N120" s="376">
        <f t="shared" si="15"/>
        <v>0</v>
      </c>
      <c r="O120" s="23"/>
      <c r="P120" s="1"/>
    </row>
    <row r="121" spans="1:16" s="9" customFormat="1" ht="11.25" outlineLevel="4">
      <c r="A121" s="359" t="s">
        <v>382</v>
      </c>
      <c r="B121" s="359" t="s">
        <v>382</v>
      </c>
      <c r="C121" s="359" t="s">
        <v>381</v>
      </c>
      <c r="D121" s="359" t="s">
        <v>808</v>
      </c>
      <c r="E121" s="78" t="s">
        <v>1237</v>
      </c>
      <c r="F121" s="103"/>
      <c r="G121" s="103"/>
      <c r="H121" s="127">
        <f t="shared" si="16"/>
        <v>0</v>
      </c>
      <c r="I121" s="103"/>
      <c r="J121" s="103"/>
      <c r="K121" s="127">
        <f t="shared" si="17"/>
        <v>0</v>
      </c>
      <c r="L121" s="103"/>
      <c r="M121" s="103"/>
      <c r="N121" s="376">
        <f t="shared" si="15"/>
        <v>0</v>
      </c>
      <c r="O121" s="23"/>
      <c r="P121" s="1"/>
    </row>
    <row r="122" spans="1:16" s="9" customFormat="1" ht="22.5" outlineLevel="4">
      <c r="A122" s="359" t="s">
        <v>382</v>
      </c>
      <c r="B122" s="359" t="s">
        <v>382</v>
      </c>
      <c r="C122" s="359" t="s">
        <v>381</v>
      </c>
      <c r="D122" s="359" t="s">
        <v>809</v>
      </c>
      <c r="E122" s="78" t="s">
        <v>1238</v>
      </c>
      <c r="F122" s="103"/>
      <c r="G122" s="103"/>
      <c r="H122" s="127">
        <f t="shared" si="16"/>
        <v>0</v>
      </c>
      <c r="I122" s="103"/>
      <c r="J122" s="103"/>
      <c r="K122" s="127">
        <f t="shared" si="17"/>
        <v>0</v>
      </c>
      <c r="L122" s="103"/>
      <c r="M122" s="103"/>
      <c r="N122" s="376">
        <f t="shared" si="15"/>
        <v>0</v>
      </c>
      <c r="O122" s="28"/>
      <c r="P122" s="1"/>
    </row>
    <row r="123" spans="1:16" s="9" customFormat="1" ht="23.25" customHeight="1" outlineLevel="4">
      <c r="A123" s="359" t="s">
        <v>382</v>
      </c>
      <c r="B123" s="359" t="s">
        <v>382</v>
      </c>
      <c r="C123" s="359" t="s">
        <v>381</v>
      </c>
      <c r="D123" s="359" t="s">
        <v>810</v>
      </c>
      <c r="E123" s="78" t="s">
        <v>1239</v>
      </c>
      <c r="F123" s="103"/>
      <c r="G123" s="103"/>
      <c r="H123" s="127">
        <f t="shared" si="16"/>
        <v>0</v>
      </c>
      <c r="I123" s="103"/>
      <c r="J123" s="103"/>
      <c r="K123" s="127">
        <f t="shared" si="17"/>
        <v>0</v>
      </c>
      <c r="L123" s="103"/>
      <c r="M123" s="103"/>
      <c r="N123" s="376">
        <f t="shared" si="15"/>
        <v>0</v>
      </c>
      <c r="O123" s="23"/>
      <c r="P123" s="1"/>
    </row>
    <row r="124" spans="1:16" s="9" customFormat="1" ht="11.25" outlineLevel="4">
      <c r="A124" s="359" t="s">
        <v>382</v>
      </c>
      <c r="B124" s="359" t="s">
        <v>382</v>
      </c>
      <c r="C124" s="359" t="s">
        <v>381</v>
      </c>
      <c r="D124" s="359" t="s">
        <v>811</v>
      </c>
      <c r="E124" s="78" t="s">
        <v>1240</v>
      </c>
      <c r="F124" s="103"/>
      <c r="G124" s="103"/>
      <c r="H124" s="127">
        <f t="shared" ref="H124:H129" si="18">F124+G124</f>
        <v>0</v>
      </c>
      <c r="I124" s="103"/>
      <c r="J124" s="103"/>
      <c r="K124" s="127">
        <f t="shared" ref="K124:K129" si="19">I124+J124</f>
        <v>0</v>
      </c>
      <c r="L124" s="103"/>
      <c r="M124" s="103"/>
      <c r="N124" s="376">
        <f t="shared" ref="N124:N129" si="20">L124+M124</f>
        <v>0</v>
      </c>
      <c r="O124" s="28"/>
      <c r="P124" s="1"/>
    </row>
    <row r="125" spans="1:16" s="9" customFormat="1" ht="23.25" customHeight="1" outlineLevel="4">
      <c r="A125" s="359" t="s">
        <v>382</v>
      </c>
      <c r="B125" s="359" t="s">
        <v>382</v>
      </c>
      <c r="C125" s="359" t="s">
        <v>381</v>
      </c>
      <c r="D125" s="359" t="s">
        <v>813</v>
      </c>
      <c r="E125" s="78" t="s">
        <v>1241</v>
      </c>
      <c r="F125" s="103"/>
      <c r="G125" s="103"/>
      <c r="H125" s="127">
        <f>F125+G125</f>
        <v>0</v>
      </c>
      <c r="I125" s="103"/>
      <c r="J125" s="103"/>
      <c r="K125" s="127">
        <f>I125+J125</f>
        <v>0</v>
      </c>
      <c r="L125" s="103"/>
      <c r="M125" s="103"/>
      <c r="N125" s="376">
        <f>L125+M125</f>
        <v>0</v>
      </c>
      <c r="O125" s="34"/>
      <c r="P125" s="1"/>
    </row>
    <row r="126" spans="1:16" s="9" customFormat="1" ht="36" customHeight="1" outlineLevel="4">
      <c r="A126" s="359" t="s">
        <v>382</v>
      </c>
      <c r="B126" s="359" t="s">
        <v>382</v>
      </c>
      <c r="C126" s="359" t="s">
        <v>381</v>
      </c>
      <c r="D126" s="359" t="s">
        <v>814</v>
      </c>
      <c r="E126" s="78" t="s">
        <v>1242</v>
      </c>
      <c r="F126" s="103"/>
      <c r="G126" s="103"/>
      <c r="H126" s="127">
        <f>F126+G126</f>
        <v>0</v>
      </c>
      <c r="I126" s="103"/>
      <c r="J126" s="103"/>
      <c r="K126" s="127">
        <f>I126+J126</f>
        <v>0</v>
      </c>
      <c r="L126" s="103"/>
      <c r="M126" s="103"/>
      <c r="N126" s="376">
        <f>L126+M126</f>
        <v>0</v>
      </c>
      <c r="O126" s="28"/>
      <c r="P126" s="1"/>
    </row>
    <row r="127" spans="1:16" s="9" customFormat="1" ht="11.25" outlineLevel="4">
      <c r="A127" s="359" t="s">
        <v>382</v>
      </c>
      <c r="B127" s="359" t="s">
        <v>382</v>
      </c>
      <c r="C127" s="359" t="s">
        <v>381</v>
      </c>
      <c r="D127" s="359" t="s">
        <v>815</v>
      </c>
      <c r="E127" s="78" t="s">
        <v>1243</v>
      </c>
      <c r="F127" s="103"/>
      <c r="G127" s="103"/>
      <c r="H127" s="127">
        <f>F127+G127</f>
        <v>0</v>
      </c>
      <c r="I127" s="103"/>
      <c r="J127" s="103"/>
      <c r="K127" s="127">
        <f>I127+J127</f>
        <v>0</v>
      </c>
      <c r="L127" s="103"/>
      <c r="M127" s="103"/>
      <c r="N127" s="376">
        <f>L127+M127</f>
        <v>0</v>
      </c>
      <c r="O127" s="330"/>
      <c r="P127" s="1"/>
    </row>
    <row r="128" spans="1:16" s="9" customFormat="1" ht="22.5" outlineLevel="4">
      <c r="A128" s="359" t="s">
        <v>382</v>
      </c>
      <c r="B128" s="359" t="s">
        <v>382</v>
      </c>
      <c r="C128" s="359" t="s">
        <v>381</v>
      </c>
      <c r="D128" s="359" t="s">
        <v>816</v>
      </c>
      <c r="E128" s="78" t="s">
        <v>1244</v>
      </c>
      <c r="F128" s="103"/>
      <c r="G128" s="103"/>
      <c r="H128" s="127">
        <f t="shared" si="18"/>
        <v>0</v>
      </c>
      <c r="I128" s="103"/>
      <c r="J128" s="103"/>
      <c r="K128" s="127">
        <f t="shared" si="19"/>
        <v>0</v>
      </c>
      <c r="L128" s="103"/>
      <c r="M128" s="103"/>
      <c r="N128" s="376">
        <f t="shared" si="20"/>
        <v>0</v>
      </c>
      <c r="O128" s="23"/>
      <c r="P128" s="1"/>
    </row>
    <row r="129" spans="1:16" s="9" customFormat="1" ht="23.25" customHeight="1" outlineLevel="4">
      <c r="A129" s="359" t="s">
        <v>382</v>
      </c>
      <c r="B129" s="359" t="s">
        <v>382</v>
      </c>
      <c r="C129" s="359" t="s">
        <v>381</v>
      </c>
      <c r="D129" s="359" t="s">
        <v>817</v>
      </c>
      <c r="E129" s="78" t="s">
        <v>1245</v>
      </c>
      <c r="F129" s="103"/>
      <c r="G129" s="103"/>
      <c r="H129" s="127">
        <f t="shared" si="18"/>
        <v>0</v>
      </c>
      <c r="I129" s="103"/>
      <c r="J129" s="103"/>
      <c r="K129" s="127">
        <f t="shared" si="19"/>
        <v>0</v>
      </c>
      <c r="L129" s="103"/>
      <c r="M129" s="103"/>
      <c r="N129" s="376">
        <f t="shared" si="20"/>
        <v>0</v>
      </c>
      <c r="O129" s="34"/>
      <c r="P129" s="1"/>
    </row>
    <row r="130" spans="1:16" s="9" customFormat="1" ht="22.5" outlineLevel="4">
      <c r="A130" s="359" t="s">
        <v>382</v>
      </c>
      <c r="B130" s="359" t="s">
        <v>382</v>
      </c>
      <c r="C130" s="359" t="s">
        <v>381</v>
      </c>
      <c r="D130" s="359" t="s">
        <v>818</v>
      </c>
      <c r="E130" s="78" t="s">
        <v>1246</v>
      </c>
      <c r="F130" s="103"/>
      <c r="G130" s="103"/>
      <c r="H130" s="127">
        <f t="shared" ref="H130:H148" si="21">F130+G130</f>
        <v>0</v>
      </c>
      <c r="I130" s="103"/>
      <c r="J130" s="103"/>
      <c r="K130" s="127">
        <f t="shared" ref="K130:K148" si="22">I130+J130</f>
        <v>0</v>
      </c>
      <c r="L130" s="103"/>
      <c r="M130" s="103"/>
      <c r="N130" s="376">
        <f t="shared" ref="N130:N148" si="23">L130+M130</f>
        <v>0</v>
      </c>
      <c r="O130" s="28"/>
      <c r="P130" s="1"/>
    </row>
    <row r="131" spans="1:16" s="9" customFormat="1" ht="22.5" outlineLevel="4">
      <c r="A131" s="359" t="s">
        <v>382</v>
      </c>
      <c r="B131" s="359" t="s">
        <v>382</v>
      </c>
      <c r="C131" s="359" t="s">
        <v>381</v>
      </c>
      <c r="D131" s="359" t="s">
        <v>819</v>
      </c>
      <c r="E131" s="78" t="s">
        <v>1247</v>
      </c>
      <c r="F131" s="103"/>
      <c r="G131" s="103"/>
      <c r="H131" s="127">
        <f t="shared" si="21"/>
        <v>0</v>
      </c>
      <c r="I131" s="103"/>
      <c r="J131" s="103"/>
      <c r="K131" s="127">
        <f t="shared" si="22"/>
        <v>0</v>
      </c>
      <c r="L131" s="103"/>
      <c r="M131" s="103"/>
      <c r="N131" s="376">
        <f t="shared" si="23"/>
        <v>0</v>
      </c>
      <c r="O131" s="330"/>
      <c r="P131" s="1"/>
    </row>
    <row r="132" spans="1:16" s="9" customFormat="1" ht="22.5" outlineLevel="4">
      <c r="A132" s="359" t="s">
        <v>382</v>
      </c>
      <c r="B132" s="359" t="s">
        <v>382</v>
      </c>
      <c r="C132" s="359" t="s">
        <v>381</v>
      </c>
      <c r="D132" s="359" t="s">
        <v>820</v>
      </c>
      <c r="E132" s="78" t="s">
        <v>1248</v>
      </c>
      <c r="F132" s="103"/>
      <c r="G132" s="103"/>
      <c r="H132" s="127">
        <f t="shared" si="21"/>
        <v>0</v>
      </c>
      <c r="I132" s="103"/>
      <c r="J132" s="103"/>
      <c r="K132" s="127">
        <f t="shared" si="22"/>
        <v>0</v>
      </c>
      <c r="L132" s="103"/>
      <c r="M132" s="103"/>
      <c r="N132" s="376">
        <f t="shared" si="23"/>
        <v>0</v>
      </c>
      <c r="O132" s="330"/>
      <c r="P132" s="1"/>
    </row>
    <row r="133" spans="1:16" s="9" customFormat="1" ht="11.25" outlineLevel="4">
      <c r="A133" s="359" t="s">
        <v>382</v>
      </c>
      <c r="B133" s="359" t="s">
        <v>382</v>
      </c>
      <c r="C133" s="359" t="s">
        <v>381</v>
      </c>
      <c r="D133" s="359" t="s">
        <v>821</v>
      </c>
      <c r="E133" s="78" t="s">
        <v>1249</v>
      </c>
      <c r="F133" s="103"/>
      <c r="G133" s="103"/>
      <c r="H133" s="127">
        <f t="shared" si="21"/>
        <v>0</v>
      </c>
      <c r="I133" s="103"/>
      <c r="J133" s="103"/>
      <c r="K133" s="127">
        <f t="shared" si="22"/>
        <v>0</v>
      </c>
      <c r="L133" s="103"/>
      <c r="M133" s="103"/>
      <c r="N133" s="376">
        <f t="shared" si="23"/>
        <v>0</v>
      </c>
      <c r="O133" s="330"/>
      <c r="P133" s="1"/>
    </row>
    <row r="134" spans="1:16" s="9" customFormat="1" ht="11.25" outlineLevel="4">
      <c r="A134" s="359" t="s">
        <v>382</v>
      </c>
      <c r="B134" s="359" t="s">
        <v>382</v>
      </c>
      <c r="C134" s="359" t="s">
        <v>381</v>
      </c>
      <c r="D134" s="359" t="s">
        <v>822</v>
      </c>
      <c r="E134" s="78" t="s">
        <v>1250</v>
      </c>
      <c r="F134" s="103"/>
      <c r="G134" s="103"/>
      <c r="H134" s="127">
        <f t="shared" si="21"/>
        <v>0</v>
      </c>
      <c r="I134" s="103"/>
      <c r="J134" s="103"/>
      <c r="K134" s="127">
        <f t="shared" si="22"/>
        <v>0</v>
      </c>
      <c r="L134" s="103"/>
      <c r="M134" s="103"/>
      <c r="N134" s="376">
        <f t="shared" si="23"/>
        <v>0</v>
      </c>
      <c r="O134" s="330"/>
      <c r="P134" s="1"/>
    </row>
    <row r="135" spans="1:16" s="9" customFormat="1" ht="11.25" outlineLevel="4">
      <c r="A135" s="359" t="s">
        <v>382</v>
      </c>
      <c r="B135" s="359" t="s">
        <v>382</v>
      </c>
      <c r="C135" s="359" t="s">
        <v>381</v>
      </c>
      <c r="D135" s="359" t="s">
        <v>823</v>
      </c>
      <c r="E135" s="78" t="s">
        <v>1251</v>
      </c>
      <c r="F135" s="103"/>
      <c r="G135" s="103"/>
      <c r="H135" s="127">
        <f t="shared" si="21"/>
        <v>0</v>
      </c>
      <c r="I135" s="103"/>
      <c r="J135" s="103"/>
      <c r="K135" s="127">
        <f t="shared" si="22"/>
        <v>0</v>
      </c>
      <c r="L135" s="103"/>
      <c r="M135" s="103"/>
      <c r="N135" s="376">
        <f t="shared" si="23"/>
        <v>0</v>
      </c>
      <c r="O135" s="330"/>
      <c r="P135" s="1"/>
    </row>
    <row r="136" spans="1:16" s="9" customFormat="1" ht="11.25" outlineLevel="4">
      <c r="A136" s="359" t="s">
        <v>382</v>
      </c>
      <c r="B136" s="359" t="s">
        <v>382</v>
      </c>
      <c r="C136" s="359" t="s">
        <v>381</v>
      </c>
      <c r="D136" s="359" t="s">
        <v>824</v>
      </c>
      <c r="E136" s="78" t="s">
        <v>1252</v>
      </c>
      <c r="F136" s="103"/>
      <c r="G136" s="103"/>
      <c r="H136" s="127">
        <f t="shared" si="21"/>
        <v>0</v>
      </c>
      <c r="I136" s="103"/>
      <c r="J136" s="103"/>
      <c r="K136" s="127">
        <f t="shared" si="22"/>
        <v>0</v>
      </c>
      <c r="L136" s="103"/>
      <c r="M136" s="103"/>
      <c r="N136" s="376">
        <f t="shared" si="23"/>
        <v>0</v>
      </c>
      <c r="O136" s="330"/>
      <c r="P136" s="1"/>
    </row>
    <row r="137" spans="1:16" s="9" customFormat="1" ht="11.25" outlineLevel="4">
      <c r="A137" s="359" t="s">
        <v>382</v>
      </c>
      <c r="B137" s="359" t="s">
        <v>382</v>
      </c>
      <c r="C137" s="359" t="s">
        <v>381</v>
      </c>
      <c r="D137" s="359" t="s">
        <v>825</v>
      </c>
      <c r="E137" s="78" t="s">
        <v>1253</v>
      </c>
      <c r="F137" s="103"/>
      <c r="G137" s="103"/>
      <c r="H137" s="127">
        <f t="shared" si="21"/>
        <v>0</v>
      </c>
      <c r="I137" s="103"/>
      <c r="J137" s="103"/>
      <c r="K137" s="127">
        <f t="shared" si="22"/>
        <v>0</v>
      </c>
      <c r="L137" s="103"/>
      <c r="M137" s="103"/>
      <c r="N137" s="376">
        <f t="shared" si="23"/>
        <v>0</v>
      </c>
      <c r="O137" s="330"/>
      <c r="P137" s="1"/>
    </row>
    <row r="138" spans="1:16" s="9" customFormat="1" ht="22.5" outlineLevel="4">
      <c r="A138" s="359" t="s">
        <v>382</v>
      </c>
      <c r="B138" s="359" t="s">
        <v>382</v>
      </c>
      <c r="C138" s="359" t="s">
        <v>381</v>
      </c>
      <c r="D138" s="359" t="s">
        <v>826</v>
      </c>
      <c r="E138" s="78" t="s">
        <v>1254</v>
      </c>
      <c r="F138" s="103"/>
      <c r="G138" s="103"/>
      <c r="H138" s="127">
        <f t="shared" si="21"/>
        <v>0</v>
      </c>
      <c r="I138" s="103"/>
      <c r="J138" s="103"/>
      <c r="K138" s="127">
        <f t="shared" si="22"/>
        <v>0</v>
      </c>
      <c r="L138" s="103"/>
      <c r="M138" s="103"/>
      <c r="N138" s="376">
        <f t="shared" si="23"/>
        <v>0</v>
      </c>
      <c r="O138" s="330"/>
      <c r="P138" s="1"/>
    </row>
    <row r="139" spans="1:16" s="9" customFormat="1" ht="11.25" outlineLevel="4">
      <c r="A139" s="359" t="s">
        <v>382</v>
      </c>
      <c r="B139" s="359" t="s">
        <v>382</v>
      </c>
      <c r="C139" s="359" t="s">
        <v>381</v>
      </c>
      <c r="D139" s="359" t="s">
        <v>827</v>
      </c>
      <c r="E139" s="78" t="s">
        <v>1255</v>
      </c>
      <c r="F139" s="103"/>
      <c r="G139" s="103"/>
      <c r="H139" s="127">
        <f t="shared" si="21"/>
        <v>0</v>
      </c>
      <c r="I139" s="103"/>
      <c r="J139" s="103"/>
      <c r="K139" s="127">
        <f t="shared" si="22"/>
        <v>0</v>
      </c>
      <c r="L139" s="103"/>
      <c r="M139" s="103"/>
      <c r="N139" s="376">
        <f t="shared" si="23"/>
        <v>0</v>
      </c>
      <c r="O139" s="330"/>
      <c r="P139" s="1"/>
    </row>
    <row r="140" spans="1:16" s="9" customFormat="1" ht="11.25" outlineLevel="4">
      <c r="A140" s="359" t="s">
        <v>382</v>
      </c>
      <c r="B140" s="359" t="s">
        <v>382</v>
      </c>
      <c r="C140" s="359" t="s">
        <v>381</v>
      </c>
      <c r="D140" s="359" t="s">
        <v>828</v>
      </c>
      <c r="E140" s="78" t="s">
        <v>1256</v>
      </c>
      <c r="F140" s="103"/>
      <c r="G140" s="103"/>
      <c r="H140" s="127">
        <f t="shared" si="21"/>
        <v>0</v>
      </c>
      <c r="I140" s="103"/>
      <c r="J140" s="103"/>
      <c r="K140" s="127">
        <f t="shared" si="22"/>
        <v>0</v>
      </c>
      <c r="L140" s="103"/>
      <c r="M140" s="103"/>
      <c r="N140" s="376">
        <f t="shared" si="23"/>
        <v>0</v>
      </c>
      <c r="O140" s="330"/>
      <c r="P140" s="1"/>
    </row>
    <row r="141" spans="1:16" s="9" customFormat="1" ht="11.25" outlineLevel="4">
      <c r="A141" s="359" t="s">
        <v>382</v>
      </c>
      <c r="B141" s="359" t="s">
        <v>382</v>
      </c>
      <c r="C141" s="359" t="s">
        <v>381</v>
      </c>
      <c r="D141" s="359" t="s">
        <v>829</v>
      </c>
      <c r="E141" s="78" t="s">
        <v>1257</v>
      </c>
      <c r="F141" s="103"/>
      <c r="G141" s="103"/>
      <c r="H141" s="127">
        <f t="shared" si="21"/>
        <v>0</v>
      </c>
      <c r="I141" s="103"/>
      <c r="J141" s="103"/>
      <c r="K141" s="127">
        <f t="shared" si="22"/>
        <v>0</v>
      </c>
      <c r="L141" s="103"/>
      <c r="M141" s="103"/>
      <c r="N141" s="376">
        <f t="shared" si="23"/>
        <v>0</v>
      </c>
      <c r="O141" s="330"/>
      <c r="P141" s="1"/>
    </row>
    <row r="142" spans="1:16" s="9" customFormat="1" ht="11.25" outlineLevel="4">
      <c r="A142" s="359" t="s">
        <v>382</v>
      </c>
      <c r="B142" s="359" t="s">
        <v>382</v>
      </c>
      <c r="C142" s="359" t="s">
        <v>381</v>
      </c>
      <c r="D142" s="359" t="s">
        <v>830</v>
      </c>
      <c r="E142" s="78" t="s">
        <v>1258</v>
      </c>
      <c r="F142" s="103"/>
      <c r="G142" s="103"/>
      <c r="H142" s="127">
        <f t="shared" si="21"/>
        <v>0</v>
      </c>
      <c r="I142" s="103"/>
      <c r="J142" s="103"/>
      <c r="K142" s="127">
        <f t="shared" si="22"/>
        <v>0</v>
      </c>
      <c r="L142" s="103"/>
      <c r="M142" s="103"/>
      <c r="N142" s="376">
        <f t="shared" si="23"/>
        <v>0</v>
      </c>
      <c r="O142" s="330"/>
      <c r="P142" s="1"/>
    </row>
    <row r="143" spans="1:16" s="9" customFormat="1" ht="11.25" outlineLevel="4">
      <c r="A143" s="359" t="s">
        <v>382</v>
      </c>
      <c r="B143" s="359" t="s">
        <v>382</v>
      </c>
      <c r="C143" s="359" t="s">
        <v>381</v>
      </c>
      <c r="D143" s="359" t="s">
        <v>831</v>
      </c>
      <c r="E143" s="78" t="s">
        <v>1259</v>
      </c>
      <c r="F143" s="103"/>
      <c r="G143" s="103"/>
      <c r="H143" s="127">
        <f t="shared" si="21"/>
        <v>0</v>
      </c>
      <c r="I143" s="103"/>
      <c r="J143" s="103"/>
      <c r="K143" s="127">
        <f t="shared" si="22"/>
        <v>0</v>
      </c>
      <c r="L143" s="103"/>
      <c r="M143" s="103"/>
      <c r="N143" s="376">
        <f t="shared" si="23"/>
        <v>0</v>
      </c>
      <c r="O143" s="330"/>
      <c r="P143" s="1"/>
    </row>
    <row r="144" spans="1:16" s="9" customFormat="1" ht="11.25" outlineLevel="4">
      <c r="A144" s="359" t="s">
        <v>382</v>
      </c>
      <c r="B144" s="359" t="s">
        <v>382</v>
      </c>
      <c r="C144" s="359" t="s">
        <v>381</v>
      </c>
      <c r="D144" s="359" t="s">
        <v>832</v>
      </c>
      <c r="E144" s="78" t="s">
        <v>1260</v>
      </c>
      <c r="F144" s="103"/>
      <c r="G144" s="103"/>
      <c r="H144" s="127">
        <f t="shared" si="21"/>
        <v>0</v>
      </c>
      <c r="I144" s="103"/>
      <c r="J144" s="103"/>
      <c r="K144" s="127">
        <f t="shared" si="22"/>
        <v>0</v>
      </c>
      <c r="L144" s="103"/>
      <c r="M144" s="103"/>
      <c r="N144" s="376">
        <f t="shared" si="23"/>
        <v>0</v>
      </c>
      <c r="O144" s="330"/>
      <c r="P144" s="1"/>
    </row>
    <row r="145" spans="1:16" s="9" customFormat="1" ht="11.25" outlineLevel="4">
      <c r="A145" s="359" t="s">
        <v>382</v>
      </c>
      <c r="B145" s="359" t="s">
        <v>382</v>
      </c>
      <c r="C145" s="359" t="s">
        <v>381</v>
      </c>
      <c r="D145" s="359" t="s">
        <v>833</v>
      </c>
      <c r="E145" s="78" t="s">
        <v>1261</v>
      </c>
      <c r="F145" s="103"/>
      <c r="G145" s="103"/>
      <c r="H145" s="127">
        <f t="shared" si="21"/>
        <v>0</v>
      </c>
      <c r="I145" s="103"/>
      <c r="J145" s="103"/>
      <c r="K145" s="127">
        <f t="shared" si="22"/>
        <v>0</v>
      </c>
      <c r="L145" s="103"/>
      <c r="M145" s="103"/>
      <c r="N145" s="376">
        <f t="shared" si="23"/>
        <v>0</v>
      </c>
      <c r="O145" s="330"/>
      <c r="P145" s="1"/>
    </row>
    <row r="146" spans="1:16" s="9" customFormat="1" ht="11.25" outlineLevel="4">
      <c r="A146" s="359" t="s">
        <v>382</v>
      </c>
      <c r="B146" s="359" t="s">
        <v>382</v>
      </c>
      <c r="C146" s="359" t="s">
        <v>381</v>
      </c>
      <c r="D146" s="359" t="s">
        <v>834</v>
      </c>
      <c r="E146" s="78" t="s">
        <v>1262</v>
      </c>
      <c r="F146" s="103"/>
      <c r="G146" s="103"/>
      <c r="H146" s="127">
        <f t="shared" si="21"/>
        <v>0</v>
      </c>
      <c r="I146" s="103"/>
      <c r="J146" s="103"/>
      <c r="K146" s="127">
        <f t="shared" si="22"/>
        <v>0</v>
      </c>
      <c r="L146" s="103"/>
      <c r="M146" s="103"/>
      <c r="N146" s="376">
        <f t="shared" si="23"/>
        <v>0</v>
      </c>
      <c r="O146" s="330"/>
      <c r="P146" s="1"/>
    </row>
    <row r="147" spans="1:16" s="9" customFormat="1" ht="22.5" outlineLevel="4">
      <c r="A147" s="359" t="s">
        <v>382</v>
      </c>
      <c r="B147" s="359" t="s">
        <v>382</v>
      </c>
      <c r="C147" s="359" t="s">
        <v>381</v>
      </c>
      <c r="D147" s="359" t="s">
        <v>835</v>
      </c>
      <c r="E147" s="78" t="s">
        <v>1263</v>
      </c>
      <c r="F147" s="103"/>
      <c r="G147" s="103"/>
      <c r="H147" s="127">
        <f t="shared" si="21"/>
        <v>0</v>
      </c>
      <c r="I147" s="103"/>
      <c r="J147" s="103"/>
      <c r="K147" s="127">
        <f t="shared" si="22"/>
        <v>0</v>
      </c>
      <c r="L147" s="103"/>
      <c r="M147" s="103"/>
      <c r="N147" s="376">
        <f t="shared" si="23"/>
        <v>0</v>
      </c>
      <c r="O147" s="330"/>
      <c r="P147" s="1"/>
    </row>
    <row r="148" spans="1:16" s="9" customFormat="1" ht="22.5" outlineLevel="4">
      <c r="A148" s="359" t="s">
        <v>382</v>
      </c>
      <c r="B148" s="359" t="s">
        <v>382</v>
      </c>
      <c r="C148" s="359" t="s">
        <v>381</v>
      </c>
      <c r="D148" s="359" t="s">
        <v>836</v>
      </c>
      <c r="E148" s="11" t="s">
        <v>1264</v>
      </c>
      <c r="F148" s="103"/>
      <c r="G148" s="103"/>
      <c r="H148" s="127">
        <f t="shared" si="21"/>
        <v>0</v>
      </c>
      <c r="I148" s="103"/>
      <c r="J148" s="103"/>
      <c r="K148" s="127">
        <f t="shared" si="22"/>
        <v>0</v>
      </c>
      <c r="L148" s="103"/>
      <c r="M148" s="103"/>
      <c r="N148" s="376">
        <f t="shared" si="23"/>
        <v>0</v>
      </c>
      <c r="O148" s="330"/>
      <c r="P148" s="1"/>
    </row>
    <row r="149" spans="1:16" ht="11.25" outlineLevel="2">
      <c r="A149" s="356" t="s">
        <v>382</v>
      </c>
      <c r="B149" s="356" t="s">
        <v>382</v>
      </c>
      <c r="C149" s="356" t="s">
        <v>382</v>
      </c>
      <c r="D149" s="356"/>
      <c r="E149" s="77" t="s">
        <v>1265</v>
      </c>
      <c r="F149" s="102"/>
      <c r="G149" s="102"/>
      <c r="H149" s="102">
        <f>F149+G149</f>
        <v>0</v>
      </c>
      <c r="I149" s="102"/>
      <c r="J149" s="102"/>
      <c r="K149" s="102">
        <f>I149+J149</f>
        <v>0</v>
      </c>
      <c r="L149" s="102"/>
      <c r="M149" s="102"/>
      <c r="N149" s="105">
        <f t="shared" ref="N149:N171" si="24">L149+M149</f>
        <v>0</v>
      </c>
      <c r="O149" s="30"/>
    </row>
    <row r="150" spans="1:16" ht="11.25" outlineLevel="2">
      <c r="A150" s="356" t="s">
        <v>382</v>
      </c>
      <c r="B150" s="356" t="s">
        <v>382</v>
      </c>
      <c r="C150" s="356" t="s">
        <v>384</v>
      </c>
      <c r="D150" s="356"/>
      <c r="E150" s="77" t="s">
        <v>1266</v>
      </c>
      <c r="F150" s="102">
        <f>SUM(F151:F208)</f>
        <v>0</v>
      </c>
      <c r="G150" s="102">
        <f>SUM(G151:G208)</f>
        <v>0</v>
      </c>
      <c r="H150" s="102">
        <f>G150+F150</f>
        <v>0</v>
      </c>
      <c r="I150" s="102">
        <f>SUM(I151:I208)</f>
        <v>0</v>
      </c>
      <c r="J150" s="102">
        <f>SUM(J151:J208)</f>
        <v>0</v>
      </c>
      <c r="K150" s="102">
        <f>J150+I150</f>
        <v>0</v>
      </c>
      <c r="L150" s="102">
        <f>SUM(L151:L208)</f>
        <v>0</v>
      </c>
      <c r="M150" s="102">
        <f>SUM(M151:M208)</f>
        <v>0</v>
      </c>
      <c r="N150" s="105">
        <f t="shared" si="24"/>
        <v>0</v>
      </c>
      <c r="O150" s="30"/>
    </row>
    <row r="151" spans="1:16" s="9" customFormat="1" ht="11.25" outlineLevel="4">
      <c r="A151" s="359" t="s">
        <v>382</v>
      </c>
      <c r="B151" s="359" t="s">
        <v>382</v>
      </c>
      <c r="C151" s="359" t="s">
        <v>384</v>
      </c>
      <c r="D151" s="359" t="s">
        <v>799</v>
      </c>
      <c r="E151" s="78" t="s">
        <v>1267</v>
      </c>
      <c r="F151" s="103"/>
      <c r="G151" s="103"/>
      <c r="H151" s="127">
        <f t="shared" ref="H151:H171" si="25">F151+G151</f>
        <v>0</v>
      </c>
      <c r="I151" s="103"/>
      <c r="J151" s="103"/>
      <c r="K151" s="127">
        <f t="shared" ref="K151:K171" si="26">I151+J151</f>
        <v>0</v>
      </c>
      <c r="L151" s="103"/>
      <c r="M151" s="103"/>
      <c r="N151" s="376">
        <f t="shared" si="24"/>
        <v>0</v>
      </c>
      <c r="O151" s="31"/>
      <c r="P151" s="1"/>
    </row>
    <row r="152" spans="1:16" s="9" customFormat="1" ht="22.5" outlineLevel="4">
      <c r="A152" s="359" t="s">
        <v>382</v>
      </c>
      <c r="B152" s="359" t="s">
        <v>382</v>
      </c>
      <c r="C152" s="359" t="s">
        <v>384</v>
      </c>
      <c r="D152" s="359" t="s">
        <v>798</v>
      </c>
      <c r="E152" s="78" t="s">
        <v>1268</v>
      </c>
      <c r="F152" s="103"/>
      <c r="G152" s="103"/>
      <c r="H152" s="127">
        <f t="shared" si="25"/>
        <v>0</v>
      </c>
      <c r="I152" s="103"/>
      <c r="J152" s="103"/>
      <c r="K152" s="127">
        <f t="shared" si="26"/>
        <v>0</v>
      </c>
      <c r="L152" s="103"/>
      <c r="M152" s="103"/>
      <c r="N152" s="376">
        <f t="shared" si="24"/>
        <v>0</v>
      </c>
      <c r="O152" s="23"/>
      <c r="P152" s="1"/>
    </row>
    <row r="153" spans="1:16" s="9" customFormat="1" ht="11.25" outlineLevel="4">
      <c r="A153" s="359" t="s">
        <v>382</v>
      </c>
      <c r="B153" s="359" t="s">
        <v>382</v>
      </c>
      <c r="C153" s="359" t="s">
        <v>384</v>
      </c>
      <c r="D153" s="359" t="s">
        <v>800</v>
      </c>
      <c r="E153" s="78" t="s">
        <v>1269</v>
      </c>
      <c r="F153" s="103"/>
      <c r="G153" s="103"/>
      <c r="H153" s="127">
        <f t="shared" si="25"/>
        <v>0</v>
      </c>
      <c r="I153" s="103"/>
      <c r="J153" s="103"/>
      <c r="K153" s="127">
        <f t="shared" si="26"/>
        <v>0</v>
      </c>
      <c r="L153" s="103"/>
      <c r="M153" s="103"/>
      <c r="N153" s="376">
        <f t="shared" si="24"/>
        <v>0</v>
      </c>
      <c r="O153" s="23"/>
      <c r="P153" s="1"/>
    </row>
    <row r="154" spans="1:16" s="9" customFormat="1" ht="11.25" outlineLevel="4">
      <c r="A154" s="359" t="s">
        <v>382</v>
      </c>
      <c r="B154" s="359" t="s">
        <v>382</v>
      </c>
      <c r="C154" s="359" t="s">
        <v>384</v>
      </c>
      <c r="D154" s="359" t="s">
        <v>802</v>
      </c>
      <c r="E154" s="78" t="s">
        <v>1270</v>
      </c>
      <c r="F154" s="103"/>
      <c r="G154" s="103"/>
      <c r="H154" s="127">
        <f t="shared" si="25"/>
        <v>0</v>
      </c>
      <c r="I154" s="103"/>
      <c r="J154" s="103"/>
      <c r="K154" s="127">
        <f t="shared" si="26"/>
        <v>0</v>
      </c>
      <c r="L154" s="103"/>
      <c r="M154" s="103"/>
      <c r="N154" s="376">
        <f t="shared" si="24"/>
        <v>0</v>
      </c>
      <c r="O154" s="23"/>
      <c r="P154" s="1"/>
    </row>
    <row r="155" spans="1:16" s="9" customFormat="1" ht="22.5" outlineLevel="4">
      <c r="A155" s="359" t="s">
        <v>382</v>
      </c>
      <c r="B155" s="359" t="s">
        <v>382</v>
      </c>
      <c r="C155" s="359" t="s">
        <v>384</v>
      </c>
      <c r="D155" s="359" t="s">
        <v>805</v>
      </c>
      <c r="E155" s="78" t="s">
        <v>1271</v>
      </c>
      <c r="F155" s="103"/>
      <c r="G155" s="103"/>
      <c r="H155" s="127">
        <f t="shared" si="25"/>
        <v>0</v>
      </c>
      <c r="I155" s="103"/>
      <c r="J155" s="103"/>
      <c r="K155" s="127">
        <f t="shared" si="26"/>
        <v>0</v>
      </c>
      <c r="L155" s="103"/>
      <c r="M155" s="103"/>
      <c r="N155" s="376">
        <f t="shared" si="24"/>
        <v>0</v>
      </c>
      <c r="O155" s="23"/>
      <c r="P155" s="1"/>
    </row>
    <row r="156" spans="1:16" s="9" customFormat="1" ht="11.25" outlineLevel="4">
      <c r="A156" s="359" t="s">
        <v>382</v>
      </c>
      <c r="B156" s="359" t="s">
        <v>382</v>
      </c>
      <c r="C156" s="359" t="s">
        <v>384</v>
      </c>
      <c r="D156" s="359" t="s">
        <v>806</v>
      </c>
      <c r="E156" s="78" t="s">
        <v>1272</v>
      </c>
      <c r="F156" s="103"/>
      <c r="G156" s="103"/>
      <c r="H156" s="127">
        <f t="shared" si="25"/>
        <v>0</v>
      </c>
      <c r="I156" s="103"/>
      <c r="J156" s="103"/>
      <c r="K156" s="127">
        <f t="shared" si="26"/>
        <v>0</v>
      </c>
      <c r="L156" s="103"/>
      <c r="M156" s="103"/>
      <c r="N156" s="376">
        <f t="shared" si="24"/>
        <v>0</v>
      </c>
      <c r="O156" s="23"/>
      <c r="P156" s="1"/>
    </row>
    <row r="157" spans="1:16" s="9" customFormat="1" ht="11.25" outlineLevel="4">
      <c r="A157" s="359" t="s">
        <v>382</v>
      </c>
      <c r="B157" s="359" t="s">
        <v>382</v>
      </c>
      <c r="C157" s="359" t="s">
        <v>384</v>
      </c>
      <c r="D157" s="359" t="s">
        <v>807</v>
      </c>
      <c r="E157" s="78" t="s">
        <v>1273</v>
      </c>
      <c r="F157" s="103"/>
      <c r="G157" s="103"/>
      <c r="H157" s="127">
        <f t="shared" si="25"/>
        <v>0</v>
      </c>
      <c r="I157" s="103"/>
      <c r="J157" s="103"/>
      <c r="K157" s="127">
        <f t="shared" si="26"/>
        <v>0</v>
      </c>
      <c r="L157" s="103"/>
      <c r="M157" s="103"/>
      <c r="N157" s="376">
        <f t="shared" si="24"/>
        <v>0</v>
      </c>
      <c r="O157" s="23"/>
      <c r="P157" s="1"/>
    </row>
    <row r="158" spans="1:16" s="9" customFormat="1" ht="11.25" outlineLevel="4">
      <c r="A158" s="359" t="s">
        <v>382</v>
      </c>
      <c r="B158" s="359" t="s">
        <v>382</v>
      </c>
      <c r="C158" s="359" t="s">
        <v>384</v>
      </c>
      <c r="D158" s="359" t="s">
        <v>803</v>
      </c>
      <c r="E158" s="78" t="s">
        <v>1274</v>
      </c>
      <c r="F158" s="103"/>
      <c r="G158" s="103"/>
      <c r="H158" s="127">
        <f t="shared" si="25"/>
        <v>0</v>
      </c>
      <c r="I158" s="103"/>
      <c r="J158" s="103"/>
      <c r="K158" s="127">
        <f t="shared" si="26"/>
        <v>0</v>
      </c>
      <c r="L158" s="103"/>
      <c r="M158" s="103"/>
      <c r="N158" s="376">
        <f t="shared" si="24"/>
        <v>0</v>
      </c>
      <c r="O158" s="23"/>
      <c r="P158" s="1"/>
    </row>
    <row r="159" spans="1:16" s="9" customFormat="1" ht="22.5" outlineLevel="4">
      <c r="A159" s="359" t="s">
        <v>382</v>
      </c>
      <c r="B159" s="359" t="s">
        <v>382</v>
      </c>
      <c r="C159" s="359" t="s">
        <v>384</v>
      </c>
      <c r="D159" s="359" t="s">
        <v>808</v>
      </c>
      <c r="E159" s="78" t="s">
        <v>1275</v>
      </c>
      <c r="F159" s="103"/>
      <c r="G159" s="103"/>
      <c r="H159" s="127">
        <f t="shared" si="25"/>
        <v>0</v>
      </c>
      <c r="I159" s="103"/>
      <c r="J159" s="103"/>
      <c r="K159" s="127">
        <f t="shared" si="26"/>
        <v>0</v>
      </c>
      <c r="L159" s="103"/>
      <c r="M159" s="103"/>
      <c r="N159" s="376">
        <f t="shared" si="24"/>
        <v>0</v>
      </c>
      <c r="O159" s="23"/>
      <c r="P159" s="1"/>
    </row>
    <row r="160" spans="1:16" s="9" customFormat="1" ht="22.5" customHeight="1" outlineLevel="4">
      <c r="A160" s="359" t="s">
        <v>382</v>
      </c>
      <c r="B160" s="359" t="s">
        <v>382</v>
      </c>
      <c r="C160" s="359" t="s">
        <v>384</v>
      </c>
      <c r="D160" s="359" t="s">
        <v>810</v>
      </c>
      <c r="E160" s="78" t="s">
        <v>1276</v>
      </c>
      <c r="F160" s="103"/>
      <c r="G160" s="103"/>
      <c r="H160" s="127">
        <f t="shared" si="25"/>
        <v>0</v>
      </c>
      <c r="I160" s="103"/>
      <c r="J160" s="103"/>
      <c r="K160" s="127">
        <f t="shared" si="26"/>
        <v>0</v>
      </c>
      <c r="L160" s="103"/>
      <c r="M160" s="103"/>
      <c r="N160" s="376">
        <f t="shared" si="24"/>
        <v>0</v>
      </c>
      <c r="O160" s="23"/>
      <c r="P160" s="1"/>
    </row>
    <row r="161" spans="1:16" s="9" customFormat="1" ht="22.5" outlineLevel="4">
      <c r="A161" s="359" t="s">
        <v>382</v>
      </c>
      <c r="B161" s="359" t="s">
        <v>382</v>
      </c>
      <c r="C161" s="359" t="s">
        <v>384</v>
      </c>
      <c r="D161" s="359" t="s">
        <v>811</v>
      </c>
      <c r="E161" s="78" t="s">
        <v>1277</v>
      </c>
      <c r="F161" s="103"/>
      <c r="G161" s="103"/>
      <c r="H161" s="127">
        <f t="shared" si="25"/>
        <v>0</v>
      </c>
      <c r="I161" s="103"/>
      <c r="J161" s="103"/>
      <c r="K161" s="127">
        <f t="shared" si="26"/>
        <v>0</v>
      </c>
      <c r="L161" s="103"/>
      <c r="M161" s="103"/>
      <c r="N161" s="376">
        <f t="shared" si="24"/>
        <v>0</v>
      </c>
      <c r="O161" s="23"/>
      <c r="P161" s="1"/>
    </row>
    <row r="162" spans="1:16" s="9" customFormat="1" ht="11.25" outlineLevel="4">
      <c r="A162" s="359" t="s">
        <v>382</v>
      </c>
      <c r="B162" s="359" t="s">
        <v>382</v>
      </c>
      <c r="C162" s="359" t="s">
        <v>384</v>
      </c>
      <c r="D162" s="359" t="s">
        <v>812</v>
      </c>
      <c r="E162" s="78" t="s">
        <v>1278</v>
      </c>
      <c r="F162" s="103"/>
      <c r="G162" s="103"/>
      <c r="H162" s="127">
        <f t="shared" si="25"/>
        <v>0</v>
      </c>
      <c r="I162" s="103"/>
      <c r="J162" s="103"/>
      <c r="K162" s="127">
        <f t="shared" si="26"/>
        <v>0</v>
      </c>
      <c r="L162" s="103"/>
      <c r="M162" s="103"/>
      <c r="N162" s="376">
        <f t="shared" si="24"/>
        <v>0</v>
      </c>
      <c r="O162" s="23"/>
      <c r="P162" s="1"/>
    </row>
    <row r="163" spans="1:16" s="9" customFormat="1" ht="11.25" outlineLevel="4">
      <c r="A163" s="359" t="s">
        <v>382</v>
      </c>
      <c r="B163" s="359" t="s">
        <v>382</v>
      </c>
      <c r="C163" s="359" t="s">
        <v>384</v>
      </c>
      <c r="D163" s="359" t="s">
        <v>813</v>
      </c>
      <c r="E163" s="78" t="s">
        <v>1279</v>
      </c>
      <c r="F163" s="103"/>
      <c r="G163" s="103"/>
      <c r="H163" s="127">
        <f t="shared" si="25"/>
        <v>0</v>
      </c>
      <c r="I163" s="103"/>
      <c r="J163" s="103"/>
      <c r="K163" s="127">
        <f t="shared" si="26"/>
        <v>0</v>
      </c>
      <c r="L163" s="103"/>
      <c r="M163" s="103"/>
      <c r="N163" s="376">
        <f t="shared" si="24"/>
        <v>0</v>
      </c>
      <c r="O163" s="23"/>
      <c r="P163" s="1"/>
    </row>
    <row r="164" spans="1:16" s="9" customFormat="1" ht="11.25" outlineLevel="4">
      <c r="A164" s="359" t="s">
        <v>382</v>
      </c>
      <c r="B164" s="359" t="s">
        <v>382</v>
      </c>
      <c r="C164" s="359" t="s">
        <v>384</v>
      </c>
      <c r="D164" s="359" t="s">
        <v>814</v>
      </c>
      <c r="E164" s="78" t="s">
        <v>1280</v>
      </c>
      <c r="F164" s="103"/>
      <c r="G164" s="103"/>
      <c r="H164" s="127">
        <f t="shared" si="25"/>
        <v>0</v>
      </c>
      <c r="I164" s="103"/>
      <c r="J164" s="103"/>
      <c r="K164" s="127">
        <f t="shared" si="26"/>
        <v>0</v>
      </c>
      <c r="L164" s="103"/>
      <c r="M164" s="103"/>
      <c r="N164" s="376">
        <f t="shared" si="24"/>
        <v>0</v>
      </c>
      <c r="O164" s="23"/>
      <c r="P164" s="1"/>
    </row>
    <row r="165" spans="1:16" s="9" customFormat="1" ht="25.5" customHeight="1" outlineLevel="4">
      <c r="A165" s="359" t="s">
        <v>382</v>
      </c>
      <c r="B165" s="359" t="s">
        <v>382</v>
      </c>
      <c r="C165" s="359" t="s">
        <v>384</v>
      </c>
      <c r="D165" s="359" t="s">
        <v>815</v>
      </c>
      <c r="E165" s="78" t="s">
        <v>1281</v>
      </c>
      <c r="F165" s="103"/>
      <c r="G165" s="103"/>
      <c r="H165" s="127">
        <f t="shared" si="25"/>
        <v>0</v>
      </c>
      <c r="I165" s="103"/>
      <c r="J165" s="103"/>
      <c r="K165" s="127">
        <f t="shared" si="26"/>
        <v>0</v>
      </c>
      <c r="L165" s="103"/>
      <c r="M165" s="103"/>
      <c r="N165" s="376">
        <f t="shared" si="24"/>
        <v>0</v>
      </c>
      <c r="O165" s="23"/>
      <c r="P165" s="1"/>
    </row>
    <row r="166" spans="1:16" s="9" customFormat="1" ht="11.25" outlineLevel="4">
      <c r="A166" s="359" t="s">
        <v>382</v>
      </c>
      <c r="B166" s="359" t="s">
        <v>382</v>
      </c>
      <c r="C166" s="359" t="s">
        <v>384</v>
      </c>
      <c r="D166" s="359" t="s">
        <v>816</v>
      </c>
      <c r="E166" s="78" t="s">
        <v>1282</v>
      </c>
      <c r="F166" s="103"/>
      <c r="G166" s="103"/>
      <c r="H166" s="127">
        <f t="shared" si="25"/>
        <v>0</v>
      </c>
      <c r="I166" s="103"/>
      <c r="J166" s="103"/>
      <c r="K166" s="127">
        <f t="shared" si="26"/>
        <v>0</v>
      </c>
      <c r="L166" s="103"/>
      <c r="M166" s="103"/>
      <c r="N166" s="376">
        <f t="shared" si="24"/>
        <v>0</v>
      </c>
      <c r="O166" s="23"/>
      <c r="P166" s="1"/>
    </row>
    <row r="167" spans="1:16" s="9" customFormat="1" ht="22.5" outlineLevel="4">
      <c r="A167" s="359" t="s">
        <v>382</v>
      </c>
      <c r="B167" s="359" t="s">
        <v>382</v>
      </c>
      <c r="C167" s="359" t="s">
        <v>384</v>
      </c>
      <c r="D167" s="359" t="s">
        <v>817</v>
      </c>
      <c r="E167" s="78" t="s">
        <v>1283</v>
      </c>
      <c r="F167" s="103"/>
      <c r="G167" s="103"/>
      <c r="H167" s="127">
        <f t="shared" si="25"/>
        <v>0</v>
      </c>
      <c r="I167" s="103"/>
      <c r="J167" s="103"/>
      <c r="K167" s="127">
        <f t="shared" si="26"/>
        <v>0</v>
      </c>
      <c r="L167" s="103"/>
      <c r="M167" s="103"/>
      <c r="N167" s="376">
        <f t="shared" si="24"/>
        <v>0</v>
      </c>
      <c r="O167" s="23"/>
      <c r="P167" s="1"/>
    </row>
    <row r="168" spans="1:16" s="9" customFormat="1" ht="11.25" outlineLevel="4">
      <c r="A168" s="359" t="s">
        <v>382</v>
      </c>
      <c r="B168" s="359" t="s">
        <v>382</v>
      </c>
      <c r="C168" s="359" t="s">
        <v>384</v>
      </c>
      <c r="D168" s="359" t="s">
        <v>818</v>
      </c>
      <c r="E168" s="78" t="s">
        <v>1284</v>
      </c>
      <c r="F168" s="103"/>
      <c r="G168" s="103"/>
      <c r="H168" s="127">
        <f t="shared" si="25"/>
        <v>0</v>
      </c>
      <c r="I168" s="103"/>
      <c r="J168" s="103"/>
      <c r="K168" s="127">
        <f t="shared" si="26"/>
        <v>0</v>
      </c>
      <c r="L168" s="103"/>
      <c r="M168" s="103"/>
      <c r="N168" s="376">
        <f t="shared" si="24"/>
        <v>0</v>
      </c>
      <c r="O168" s="23"/>
      <c r="P168" s="1"/>
    </row>
    <row r="169" spans="1:16" s="9" customFormat="1" ht="11.25" outlineLevel="4">
      <c r="A169" s="359" t="s">
        <v>382</v>
      </c>
      <c r="B169" s="359" t="s">
        <v>382</v>
      </c>
      <c r="C169" s="359" t="s">
        <v>384</v>
      </c>
      <c r="D169" s="359" t="s">
        <v>819</v>
      </c>
      <c r="E169" s="78" t="s">
        <v>1285</v>
      </c>
      <c r="F169" s="103"/>
      <c r="G169" s="103"/>
      <c r="H169" s="127">
        <f t="shared" si="25"/>
        <v>0</v>
      </c>
      <c r="I169" s="103"/>
      <c r="J169" s="103"/>
      <c r="K169" s="127">
        <f t="shared" si="26"/>
        <v>0</v>
      </c>
      <c r="L169" s="103"/>
      <c r="M169" s="103"/>
      <c r="N169" s="376">
        <f t="shared" si="24"/>
        <v>0</v>
      </c>
      <c r="O169" s="23"/>
      <c r="P169" s="1"/>
    </row>
    <row r="170" spans="1:16" s="9" customFormat="1" ht="22.5" outlineLevel="4">
      <c r="A170" s="359" t="s">
        <v>382</v>
      </c>
      <c r="B170" s="359" t="s">
        <v>382</v>
      </c>
      <c r="C170" s="359" t="s">
        <v>384</v>
      </c>
      <c r="D170" s="359" t="s">
        <v>820</v>
      </c>
      <c r="E170" s="78" t="s">
        <v>1286</v>
      </c>
      <c r="F170" s="103"/>
      <c r="G170" s="103"/>
      <c r="H170" s="127">
        <f t="shared" si="25"/>
        <v>0</v>
      </c>
      <c r="I170" s="103"/>
      <c r="J170" s="103"/>
      <c r="K170" s="127">
        <f t="shared" si="26"/>
        <v>0</v>
      </c>
      <c r="L170" s="103"/>
      <c r="M170" s="103"/>
      <c r="N170" s="376">
        <f t="shared" si="24"/>
        <v>0</v>
      </c>
      <c r="O170" s="23"/>
      <c r="P170" s="1"/>
    </row>
    <row r="171" spans="1:16" s="9" customFormat="1" ht="11.25" outlineLevel="4">
      <c r="A171" s="359" t="s">
        <v>382</v>
      </c>
      <c r="B171" s="359" t="s">
        <v>382</v>
      </c>
      <c r="C171" s="359" t="s">
        <v>384</v>
      </c>
      <c r="D171" s="359" t="s">
        <v>825</v>
      </c>
      <c r="E171" s="78" t="s">
        <v>1287</v>
      </c>
      <c r="F171" s="103"/>
      <c r="G171" s="103"/>
      <c r="H171" s="127">
        <f t="shared" si="25"/>
        <v>0</v>
      </c>
      <c r="I171" s="103"/>
      <c r="J171" s="103"/>
      <c r="K171" s="127">
        <f t="shared" si="26"/>
        <v>0</v>
      </c>
      <c r="L171" s="103"/>
      <c r="M171" s="103"/>
      <c r="N171" s="376">
        <f t="shared" si="24"/>
        <v>0</v>
      </c>
      <c r="O171" s="23"/>
      <c r="P171" s="1"/>
    </row>
    <row r="172" spans="1:16" s="9" customFormat="1" ht="11.25" outlineLevel="4">
      <c r="A172" s="359" t="s">
        <v>382</v>
      </c>
      <c r="B172" s="359" t="s">
        <v>382</v>
      </c>
      <c r="C172" s="359" t="s">
        <v>384</v>
      </c>
      <c r="D172" s="359" t="s">
        <v>826</v>
      </c>
      <c r="E172" s="78" t="s">
        <v>1288</v>
      </c>
      <c r="F172" s="103"/>
      <c r="G172" s="103"/>
      <c r="H172" s="127">
        <f t="shared" ref="H172:H183" si="27">F172+G172</f>
        <v>0</v>
      </c>
      <c r="I172" s="103"/>
      <c r="J172" s="103"/>
      <c r="K172" s="127">
        <f t="shared" ref="K172:K183" si="28">I172+J172</f>
        <v>0</v>
      </c>
      <c r="L172" s="103"/>
      <c r="M172" s="103"/>
      <c r="N172" s="376">
        <f t="shared" ref="N172:N183" si="29">L172+M172</f>
        <v>0</v>
      </c>
      <c r="O172" s="23"/>
      <c r="P172" s="1"/>
    </row>
    <row r="173" spans="1:16" s="9" customFormat="1" ht="11.25" outlineLevel="4">
      <c r="A173" s="359" t="s">
        <v>382</v>
      </c>
      <c r="B173" s="359" t="s">
        <v>382</v>
      </c>
      <c r="C173" s="359" t="s">
        <v>384</v>
      </c>
      <c r="D173" s="359" t="s">
        <v>827</v>
      </c>
      <c r="E173" s="78" t="s">
        <v>1226</v>
      </c>
      <c r="F173" s="103"/>
      <c r="G173" s="103"/>
      <c r="H173" s="127">
        <f t="shared" si="27"/>
        <v>0</v>
      </c>
      <c r="I173" s="103"/>
      <c r="J173" s="103"/>
      <c r="K173" s="127">
        <f t="shared" si="28"/>
        <v>0</v>
      </c>
      <c r="L173" s="103"/>
      <c r="M173" s="103"/>
      <c r="N173" s="376">
        <f t="shared" si="29"/>
        <v>0</v>
      </c>
      <c r="O173" s="23"/>
      <c r="P173" s="1"/>
    </row>
    <row r="174" spans="1:16" s="9" customFormat="1" ht="11.25" outlineLevel="4">
      <c r="A174" s="359" t="s">
        <v>382</v>
      </c>
      <c r="B174" s="359" t="s">
        <v>382</v>
      </c>
      <c r="C174" s="359" t="s">
        <v>384</v>
      </c>
      <c r="D174" s="359" t="s">
        <v>828</v>
      </c>
      <c r="E174" s="78" t="s">
        <v>1289</v>
      </c>
      <c r="F174" s="103"/>
      <c r="G174" s="103"/>
      <c r="H174" s="127">
        <f t="shared" si="27"/>
        <v>0</v>
      </c>
      <c r="I174" s="103"/>
      <c r="J174" s="103"/>
      <c r="K174" s="127">
        <f t="shared" si="28"/>
        <v>0</v>
      </c>
      <c r="L174" s="103"/>
      <c r="M174" s="103"/>
      <c r="N174" s="376">
        <f t="shared" si="29"/>
        <v>0</v>
      </c>
      <c r="O174" s="23"/>
      <c r="P174" s="1"/>
    </row>
    <row r="175" spans="1:16" s="9" customFormat="1" ht="11.25" outlineLevel="4">
      <c r="A175" s="359" t="s">
        <v>382</v>
      </c>
      <c r="B175" s="359" t="s">
        <v>382</v>
      </c>
      <c r="C175" s="359" t="s">
        <v>384</v>
      </c>
      <c r="D175" s="359" t="s">
        <v>830</v>
      </c>
      <c r="E175" s="78" t="s">
        <v>1290</v>
      </c>
      <c r="F175" s="103"/>
      <c r="G175" s="103"/>
      <c r="H175" s="127">
        <f t="shared" si="27"/>
        <v>0</v>
      </c>
      <c r="I175" s="103"/>
      <c r="J175" s="103"/>
      <c r="K175" s="127">
        <f t="shared" si="28"/>
        <v>0</v>
      </c>
      <c r="L175" s="103"/>
      <c r="M175" s="103"/>
      <c r="N175" s="376">
        <f t="shared" si="29"/>
        <v>0</v>
      </c>
      <c r="O175" s="23"/>
      <c r="P175" s="1"/>
    </row>
    <row r="176" spans="1:16" s="9" customFormat="1" ht="11.25" outlineLevel="4">
      <c r="A176" s="359" t="s">
        <v>382</v>
      </c>
      <c r="B176" s="359" t="s">
        <v>382</v>
      </c>
      <c r="C176" s="359" t="s">
        <v>384</v>
      </c>
      <c r="D176" s="359" t="s">
        <v>831</v>
      </c>
      <c r="E176" s="78" t="s">
        <v>1291</v>
      </c>
      <c r="F176" s="103"/>
      <c r="G176" s="103"/>
      <c r="H176" s="127">
        <f t="shared" si="27"/>
        <v>0</v>
      </c>
      <c r="I176" s="103"/>
      <c r="J176" s="103"/>
      <c r="K176" s="127">
        <f t="shared" si="28"/>
        <v>0</v>
      </c>
      <c r="L176" s="103"/>
      <c r="M176" s="103"/>
      <c r="N176" s="376">
        <f t="shared" si="29"/>
        <v>0</v>
      </c>
      <c r="O176" s="23"/>
      <c r="P176" s="1"/>
    </row>
    <row r="177" spans="1:16" s="9" customFormat="1" ht="22.5" outlineLevel="4">
      <c r="A177" s="359" t="s">
        <v>382</v>
      </c>
      <c r="B177" s="359" t="s">
        <v>382</v>
      </c>
      <c r="C177" s="359" t="s">
        <v>384</v>
      </c>
      <c r="D177" s="359" t="s">
        <v>832</v>
      </c>
      <c r="E177" s="78" t="s">
        <v>1292</v>
      </c>
      <c r="F177" s="103"/>
      <c r="G177" s="103"/>
      <c r="H177" s="127">
        <f t="shared" si="27"/>
        <v>0</v>
      </c>
      <c r="I177" s="103"/>
      <c r="J177" s="103"/>
      <c r="K177" s="127">
        <f t="shared" si="28"/>
        <v>0</v>
      </c>
      <c r="L177" s="103"/>
      <c r="M177" s="103"/>
      <c r="N177" s="376">
        <f t="shared" si="29"/>
        <v>0</v>
      </c>
      <c r="O177" s="23"/>
      <c r="P177" s="1"/>
    </row>
    <row r="178" spans="1:16" s="9" customFormat="1" ht="11.25" outlineLevel="4">
      <c r="A178" s="359" t="s">
        <v>382</v>
      </c>
      <c r="B178" s="359" t="s">
        <v>382</v>
      </c>
      <c r="C178" s="359" t="s">
        <v>384</v>
      </c>
      <c r="D178" s="359" t="s">
        <v>833</v>
      </c>
      <c r="E178" s="78" t="s">
        <v>1293</v>
      </c>
      <c r="F178" s="103"/>
      <c r="G178" s="103"/>
      <c r="H178" s="127">
        <f t="shared" si="27"/>
        <v>0</v>
      </c>
      <c r="I178" s="103"/>
      <c r="J178" s="103"/>
      <c r="K178" s="127">
        <f t="shared" si="28"/>
        <v>0</v>
      </c>
      <c r="L178" s="103"/>
      <c r="M178" s="103"/>
      <c r="N178" s="376">
        <f t="shared" si="29"/>
        <v>0</v>
      </c>
      <c r="O178" s="23"/>
      <c r="P178" s="1"/>
    </row>
    <row r="179" spans="1:16" s="9" customFormat="1" ht="11.25" outlineLevel="4">
      <c r="A179" s="359" t="s">
        <v>382</v>
      </c>
      <c r="B179" s="359" t="s">
        <v>382</v>
      </c>
      <c r="C179" s="359" t="s">
        <v>384</v>
      </c>
      <c r="D179" s="359" t="s">
        <v>834</v>
      </c>
      <c r="E179" s="78" t="s">
        <v>1294</v>
      </c>
      <c r="F179" s="103"/>
      <c r="G179" s="103"/>
      <c r="H179" s="127">
        <f t="shared" si="27"/>
        <v>0</v>
      </c>
      <c r="I179" s="103"/>
      <c r="J179" s="103"/>
      <c r="K179" s="127">
        <f t="shared" si="28"/>
        <v>0</v>
      </c>
      <c r="L179" s="103"/>
      <c r="M179" s="103"/>
      <c r="N179" s="376">
        <f t="shared" si="29"/>
        <v>0</v>
      </c>
      <c r="O179" s="23"/>
      <c r="P179" s="1"/>
    </row>
    <row r="180" spans="1:16" s="9" customFormat="1" ht="11.25" outlineLevel="4">
      <c r="A180" s="359" t="s">
        <v>382</v>
      </c>
      <c r="B180" s="359" t="s">
        <v>382</v>
      </c>
      <c r="C180" s="359" t="s">
        <v>384</v>
      </c>
      <c r="D180" s="359" t="s">
        <v>835</v>
      </c>
      <c r="E180" s="78" t="s">
        <v>1295</v>
      </c>
      <c r="F180" s="103"/>
      <c r="G180" s="103"/>
      <c r="H180" s="127">
        <f t="shared" si="27"/>
        <v>0</v>
      </c>
      <c r="I180" s="103"/>
      <c r="J180" s="103"/>
      <c r="K180" s="127">
        <f t="shared" si="28"/>
        <v>0</v>
      </c>
      <c r="L180" s="103"/>
      <c r="M180" s="103"/>
      <c r="N180" s="376">
        <f t="shared" si="29"/>
        <v>0</v>
      </c>
      <c r="O180" s="23"/>
      <c r="P180" s="1"/>
    </row>
    <row r="181" spans="1:16" s="9" customFormat="1" ht="11.25" outlineLevel="4">
      <c r="A181" s="359" t="s">
        <v>382</v>
      </c>
      <c r="B181" s="359" t="s">
        <v>382</v>
      </c>
      <c r="C181" s="359" t="s">
        <v>384</v>
      </c>
      <c r="D181" s="359" t="s">
        <v>836</v>
      </c>
      <c r="E181" s="78" t="s">
        <v>1296</v>
      </c>
      <c r="F181" s="103"/>
      <c r="G181" s="103"/>
      <c r="H181" s="127">
        <f t="shared" si="27"/>
        <v>0</v>
      </c>
      <c r="I181" s="103"/>
      <c r="J181" s="103"/>
      <c r="K181" s="127">
        <f t="shared" si="28"/>
        <v>0</v>
      </c>
      <c r="L181" s="103"/>
      <c r="M181" s="103"/>
      <c r="N181" s="376">
        <f t="shared" si="29"/>
        <v>0</v>
      </c>
      <c r="O181" s="23"/>
      <c r="P181" s="1"/>
    </row>
    <row r="182" spans="1:16" s="9" customFormat="1" ht="11.25" outlineLevel="4">
      <c r="A182" s="359" t="s">
        <v>382</v>
      </c>
      <c r="B182" s="359" t="s">
        <v>382</v>
      </c>
      <c r="C182" s="359" t="s">
        <v>384</v>
      </c>
      <c r="D182" s="359" t="s">
        <v>837</v>
      </c>
      <c r="E182" s="78" t="s">
        <v>1297</v>
      </c>
      <c r="F182" s="103"/>
      <c r="G182" s="103"/>
      <c r="H182" s="127">
        <f t="shared" si="27"/>
        <v>0</v>
      </c>
      <c r="I182" s="103"/>
      <c r="J182" s="103"/>
      <c r="K182" s="127">
        <f t="shared" si="28"/>
        <v>0</v>
      </c>
      <c r="L182" s="103"/>
      <c r="M182" s="103"/>
      <c r="N182" s="376">
        <f t="shared" si="29"/>
        <v>0</v>
      </c>
      <c r="O182" s="23"/>
      <c r="P182" s="1"/>
    </row>
    <row r="183" spans="1:16" s="9" customFormat="1" ht="11.25" outlineLevel="4">
      <c r="A183" s="359" t="s">
        <v>382</v>
      </c>
      <c r="B183" s="359" t="s">
        <v>382</v>
      </c>
      <c r="C183" s="359" t="s">
        <v>384</v>
      </c>
      <c r="D183" s="359" t="s">
        <v>838</v>
      </c>
      <c r="E183" s="78" t="s">
        <v>1298</v>
      </c>
      <c r="F183" s="103"/>
      <c r="G183" s="103"/>
      <c r="H183" s="127">
        <f t="shared" si="27"/>
        <v>0</v>
      </c>
      <c r="I183" s="103"/>
      <c r="J183" s="103"/>
      <c r="K183" s="127">
        <f t="shared" si="28"/>
        <v>0</v>
      </c>
      <c r="L183" s="103"/>
      <c r="M183" s="103"/>
      <c r="N183" s="376">
        <f t="shared" si="29"/>
        <v>0</v>
      </c>
      <c r="O183" s="23"/>
      <c r="P183" s="1"/>
    </row>
    <row r="184" spans="1:16" s="9" customFormat="1" ht="11.25" outlineLevel="4">
      <c r="A184" s="359" t="s">
        <v>382</v>
      </c>
      <c r="B184" s="359" t="s">
        <v>382</v>
      </c>
      <c r="C184" s="359" t="s">
        <v>384</v>
      </c>
      <c r="D184" s="359" t="s">
        <v>839</v>
      </c>
      <c r="E184" s="78" t="s">
        <v>1299</v>
      </c>
      <c r="F184" s="103"/>
      <c r="G184" s="103"/>
      <c r="H184" s="127">
        <f>F184+G184</f>
        <v>0</v>
      </c>
      <c r="I184" s="103"/>
      <c r="J184" s="103"/>
      <c r="K184" s="127">
        <f>I184+J184</f>
        <v>0</v>
      </c>
      <c r="L184" s="103"/>
      <c r="M184" s="103"/>
      <c r="N184" s="376">
        <f>L184+M184</f>
        <v>0</v>
      </c>
      <c r="O184" s="23"/>
      <c r="P184" s="1"/>
    </row>
    <row r="185" spans="1:16" s="9" customFormat="1" ht="11.25" outlineLevel="4">
      <c r="A185" s="359" t="s">
        <v>382</v>
      </c>
      <c r="B185" s="359" t="s">
        <v>382</v>
      </c>
      <c r="C185" s="359" t="s">
        <v>384</v>
      </c>
      <c r="D185" s="359" t="s">
        <v>840</v>
      </c>
      <c r="E185" s="78" t="s">
        <v>1300</v>
      </c>
      <c r="F185" s="103"/>
      <c r="G185" s="103"/>
      <c r="H185" s="127">
        <f>F185+G185</f>
        <v>0</v>
      </c>
      <c r="I185" s="103"/>
      <c r="J185" s="103"/>
      <c r="K185" s="127">
        <f>I185+J185</f>
        <v>0</v>
      </c>
      <c r="L185" s="103"/>
      <c r="M185" s="103"/>
      <c r="N185" s="376">
        <f>L185+M185</f>
        <v>0</v>
      </c>
      <c r="O185" s="23"/>
      <c r="P185" s="1"/>
    </row>
    <row r="186" spans="1:16" s="9" customFormat="1" ht="11.25" outlineLevel="4">
      <c r="A186" s="359" t="s">
        <v>382</v>
      </c>
      <c r="B186" s="359" t="s">
        <v>382</v>
      </c>
      <c r="C186" s="359" t="s">
        <v>384</v>
      </c>
      <c r="D186" s="359" t="s">
        <v>841</v>
      </c>
      <c r="E186" s="78" t="s">
        <v>1301</v>
      </c>
      <c r="F186" s="103"/>
      <c r="G186" s="103"/>
      <c r="H186" s="127">
        <f t="shared" ref="H186:H208" si="30">F186+G186</f>
        <v>0</v>
      </c>
      <c r="I186" s="103"/>
      <c r="J186" s="103"/>
      <c r="K186" s="127">
        <f t="shared" ref="K186:K208" si="31">I186+J186</f>
        <v>0</v>
      </c>
      <c r="L186" s="103"/>
      <c r="M186" s="103"/>
      <c r="N186" s="376">
        <f t="shared" ref="N186:N208" si="32">L186+M186</f>
        <v>0</v>
      </c>
      <c r="O186" s="23"/>
      <c r="P186" s="1"/>
    </row>
    <row r="187" spans="1:16" s="9" customFormat="1" ht="11.25" outlineLevel="4">
      <c r="A187" s="359" t="s">
        <v>382</v>
      </c>
      <c r="B187" s="359" t="s">
        <v>382</v>
      </c>
      <c r="C187" s="359" t="s">
        <v>384</v>
      </c>
      <c r="D187" s="359" t="s">
        <v>842</v>
      </c>
      <c r="E187" s="78" t="s">
        <v>1302</v>
      </c>
      <c r="F187" s="103"/>
      <c r="G187" s="103"/>
      <c r="H187" s="127">
        <f t="shared" si="30"/>
        <v>0</v>
      </c>
      <c r="I187" s="103"/>
      <c r="J187" s="103"/>
      <c r="K187" s="127">
        <f t="shared" si="31"/>
        <v>0</v>
      </c>
      <c r="L187" s="103"/>
      <c r="M187" s="103"/>
      <c r="N187" s="376">
        <f t="shared" si="32"/>
        <v>0</v>
      </c>
      <c r="O187" s="23"/>
      <c r="P187" s="1"/>
    </row>
    <row r="188" spans="1:16" s="9" customFormat="1" ht="11.25" outlineLevel="4">
      <c r="A188" s="359" t="s">
        <v>382</v>
      </c>
      <c r="B188" s="359" t="s">
        <v>382</v>
      </c>
      <c r="C188" s="359" t="s">
        <v>384</v>
      </c>
      <c r="D188" s="359" t="s">
        <v>843</v>
      </c>
      <c r="E188" s="78" t="s">
        <v>1303</v>
      </c>
      <c r="F188" s="103"/>
      <c r="G188" s="103"/>
      <c r="H188" s="127">
        <f t="shared" si="30"/>
        <v>0</v>
      </c>
      <c r="I188" s="103"/>
      <c r="J188" s="103"/>
      <c r="K188" s="127">
        <f t="shared" si="31"/>
        <v>0</v>
      </c>
      <c r="L188" s="103"/>
      <c r="M188" s="103"/>
      <c r="N188" s="376">
        <f t="shared" si="32"/>
        <v>0</v>
      </c>
      <c r="O188" s="23"/>
      <c r="P188" s="1"/>
    </row>
    <row r="189" spans="1:16" s="9" customFormat="1" ht="11.25" outlineLevel="4">
      <c r="A189" s="359" t="s">
        <v>382</v>
      </c>
      <c r="B189" s="359" t="s">
        <v>382</v>
      </c>
      <c r="C189" s="359" t="s">
        <v>384</v>
      </c>
      <c r="D189" s="359" t="s">
        <v>844</v>
      </c>
      <c r="E189" s="78" t="s">
        <v>1304</v>
      </c>
      <c r="F189" s="103"/>
      <c r="G189" s="103"/>
      <c r="H189" s="127">
        <f t="shared" si="30"/>
        <v>0</v>
      </c>
      <c r="I189" s="103"/>
      <c r="J189" s="103"/>
      <c r="K189" s="127">
        <f t="shared" si="31"/>
        <v>0</v>
      </c>
      <c r="L189" s="103"/>
      <c r="M189" s="103"/>
      <c r="N189" s="376">
        <f t="shared" si="32"/>
        <v>0</v>
      </c>
      <c r="O189" s="23"/>
      <c r="P189" s="1"/>
    </row>
    <row r="190" spans="1:16" s="9" customFormat="1" ht="11.25" outlineLevel="4">
      <c r="A190" s="359" t="s">
        <v>382</v>
      </c>
      <c r="B190" s="359" t="s">
        <v>382</v>
      </c>
      <c r="C190" s="359" t="s">
        <v>384</v>
      </c>
      <c r="D190" s="359" t="s">
        <v>845</v>
      </c>
      <c r="E190" s="78" t="s">
        <v>1305</v>
      </c>
      <c r="F190" s="103"/>
      <c r="G190" s="103"/>
      <c r="H190" s="127">
        <f t="shared" si="30"/>
        <v>0</v>
      </c>
      <c r="I190" s="103"/>
      <c r="J190" s="103"/>
      <c r="K190" s="127">
        <f t="shared" si="31"/>
        <v>0</v>
      </c>
      <c r="L190" s="103"/>
      <c r="M190" s="103"/>
      <c r="N190" s="376">
        <f t="shared" si="32"/>
        <v>0</v>
      </c>
      <c r="O190" s="23"/>
      <c r="P190" s="1"/>
    </row>
    <row r="191" spans="1:16" s="9" customFormat="1" ht="22.5" outlineLevel="4">
      <c r="A191" s="359" t="s">
        <v>382</v>
      </c>
      <c r="B191" s="359" t="s">
        <v>382</v>
      </c>
      <c r="C191" s="359" t="s">
        <v>384</v>
      </c>
      <c r="D191" s="359" t="s">
        <v>847</v>
      </c>
      <c r="E191" s="78" t="s">
        <v>1306</v>
      </c>
      <c r="F191" s="103"/>
      <c r="G191" s="103"/>
      <c r="H191" s="127">
        <f t="shared" si="30"/>
        <v>0</v>
      </c>
      <c r="I191" s="103"/>
      <c r="J191" s="103"/>
      <c r="K191" s="127">
        <f t="shared" si="31"/>
        <v>0</v>
      </c>
      <c r="L191" s="103"/>
      <c r="M191" s="103"/>
      <c r="N191" s="376">
        <f t="shared" si="32"/>
        <v>0</v>
      </c>
      <c r="O191" s="23"/>
      <c r="P191" s="1"/>
    </row>
    <row r="192" spans="1:16" s="9" customFormat="1" ht="11.1" customHeight="1" outlineLevel="4">
      <c r="A192" s="359" t="s">
        <v>382</v>
      </c>
      <c r="B192" s="359" t="s">
        <v>382</v>
      </c>
      <c r="C192" s="359" t="s">
        <v>384</v>
      </c>
      <c r="D192" s="359" t="s">
        <v>849</v>
      </c>
      <c r="E192" s="78" t="s">
        <v>1307</v>
      </c>
      <c r="F192" s="103"/>
      <c r="G192" s="103"/>
      <c r="H192" s="127">
        <f t="shared" si="30"/>
        <v>0</v>
      </c>
      <c r="I192" s="103"/>
      <c r="J192" s="103"/>
      <c r="K192" s="127">
        <f t="shared" si="31"/>
        <v>0</v>
      </c>
      <c r="L192" s="103"/>
      <c r="M192" s="103"/>
      <c r="N192" s="376">
        <f t="shared" si="32"/>
        <v>0</v>
      </c>
      <c r="O192" s="23"/>
      <c r="P192" s="1"/>
    </row>
    <row r="193" spans="1:16" s="9" customFormat="1" ht="11.1" customHeight="1" outlineLevel="4">
      <c r="A193" s="359" t="s">
        <v>382</v>
      </c>
      <c r="B193" s="359" t="s">
        <v>382</v>
      </c>
      <c r="C193" s="359" t="s">
        <v>384</v>
      </c>
      <c r="D193" s="359" t="s">
        <v>850</v>
      </c>
      <c r="E193" s="78" t="s">
        <v>1308</v>
      </c>
      <c r="F193" s="103"/>
      <c r="G193" s="103"/>
      <c r="H193" s="127">
        <f t="shared" si="30"/>
        <v>0</v>
      </c>
      <c r="I193" s="103"/>
      <c r="J193" s="103"/>
      <c r="K193" s="127">
        <f t="shared" si="31"/>
        <v>0</v>
      </c>
      <c r="L193" s="103"/>
      <c r="M193" s="103"/>
      <c r="N193" s="376">
        <f t="shared" si="32"/>
        <v>0</v>
      </c>
      <c r="O193" s="23"/>
      <c r="P193" s="1"/>
    </row>
    <row r="194" spans="1:16" s="9" customFormat="1" ht="11.1" customHeight="1" outlineLevel="4">
      <c r="A194" s="359" t="s">
        <v>382</v>
      </c>
      <c r="B194" s="359" t="s">
        <v>382</v>
      </c>
      <c r="C194" s="359" t="s">
        <v>384</v>
      </c>
      <c r="D194" s="359" t="s">
        <v>851</v>
      </c>
      <c r="E194" s="78" t="s">
        <v>1309</v>
      </c>
      <c r="F194" s="103"/>
      <c r="G194" s="103"/>
      <c r="H194" s="127">
        <f t="shared" si="30"/>
        <v>0</v>
      </c>
      <c r="I194" s="103"/>
      <c r="J194" s="103"/>
      <c r="K194" s="127">
        <f t="shared" si="31"/>
        <v>0</v>
      </c>
      <c r="L194" s="103"/>
      <c r="M194" s="103"/>
      <c r="N194" s="376">
        <f t="shared" si="32"/>
        <v>0</v>
      </c>
      <c r="O194" s="23"/>
      <c r="P194" s="1"/>
    </row>
    <row r="195" spans="1:16" s="9" customFormat="1" ht="11.1" customHeight="1" outlineLevel="4">
      <c r="A195" s="359" t="s">
        <v>382</v>
      </c>
      <c r="B195" s="359" t="s">
        <v>382</v>
      </c>
      <c r="C195" s="359" t="s">
        <v>384</v>
      </c>
      <c r="D195" s="359" t="s">
        <v>852</v>
      </c>
      <c r="E195" s="78" t="s">
        <v>1310</v>
      </c>
      <c r="F195" s="103"/>
      <c r="G195" s="103"/>
      <c r="H195" s="127">
        <f t="shared" si="30"/>
        <v>0</v>
      </c>
      <c r="I195" s="103"/>
      <c r="J195" s="103"/>
      <c r="K195" s="127">
        <f t="shared" si="31"/>
        <v>0</v>
      </c>
      <c r="L195" s="103"/>
      <c r="M195" s="103"/>
      <c r="N195" s="376">
        <f t="shared" si="32"/>
        <v>0</v>
      </c>
      <c r="O195" s="23"/>
      <c r="P195" s="1"/>
    </row>
    <row r="196" spans="1:16" s="9" customFormat="1" ht="11.1" customHeight="1" outlineLevel="4">
      <c r="A196" s="359" t="s">
        <v>382</v>
      </c>
      <c r="B196" s="359" t="s">
        <v>382</v>
      </c>
      <c r="C196" s="359" t="s">
        <v>384</v>
      </c>
      <c r="D196" s="359" t="s">
        <v>853</v>
      </c>
      <c r="E196" s="78" t="s">
        <v>1311</v>
      </c>
      <c r="F196" s="103"/>
      <c r="G196" s="103"/>
      <c r="H196" s="127">
        <f t="shared" si="30"/>
        <v>0</v>
      </c>
      <c r="I196" s="103"/>
      <c r="J196" s="103"/>
      <c r="K196" s="127">
        <f t="shared" si="31"/>
        <v>0</v>
      </c>
      <c r="L196" s="103"/>
      <c r="M196" s="103"/>
      <c r="N196" s="376">
        <f t="shared" si="32"/>
        <v>0</v>
      </c>
      <c r="O196" s="23"/>
      <c r="P196" s="1"/>
    </row>
    <row r="197" spans="1:16" s="9" customFormat="1" ht="11.1" customHeight="1" outlineLevel="4">
      <c r="A197" s="359" t="s">
        <v>382</v>
      </c>
      <c r="B197" s="359" t="s">
        <v>382</v>
      </c>
      <c r="C197" s="359" t="s">
        <v>384</v>
      </c>
      <c r="D197" s="359" t="s">
        <v>854</v>
      </c>
      <c r="E197" s="78" t="s">
        <v>1312</v>
      </c>
      <c r="F197" s="103"/>
      <c r="G197" s="103"/>
      <c r="H197" s="127">
        <f t="shared" si="30"/>
        <v>0</v>
      </c>
      <c r="I197" s="103"/>
      <c r="J197" s="103"/>
      <c r="K197" s="127">
        <f t="shared" si="31"/>
        <v>0</v>
      </c>
      <c r="L197" s="103"/>
      <c r="M197" s="103"/>
      <c r="N197" s="376">
        <f t="shared" si="32"/>
        <v>0</v>
      </c>
      <c r="O197" s="23"/>
      <c r="P197" s="1"/>
    </row>
    <row r="198" spans="1:16" s="9" customFormat="1" ht="11.1" customHeight="1" outlineLevel="4">
      <c r="A198" s="359" t="s">
        <v>382</v>
      </c>
      <c r="B198" s="359" t="s">
        <v>382</v>
      </c>
      <c r="C198" s="359" t="s">
        <v>384</v>
      </c>
      <c r="D198" s="359" t="s">
        <v>855</v>
      </c>
      <c r="E198" s="78" t="s">
        <v>1313</v>
      </c>
      <c r="F198" s="103"/>
      <c r="G198" s="103"/>
      <c r="H198" s="127">
        <f t="shared" si="30"/>
        <v>0</v>
      </c>
      <c r="I198" s="103"/>
      <c r="J198" s="103"/>
      <c r="K198" s="127">
        <f t="shared" si="31"/>
        <v>0</v>
      </c>
      <c r="L198" s="103"/>
      <c r="M198" s="103"/>
      <c r="N198" s="376">
        <f t="shared" si="32"/>
        <v>0</v>
      </c>
      <c r="O198" s="23"/>
      <c r="P198" s="1"/>
    </row>
    <row r="199" spans="1:16" s="9" customFormat="1" ht="11.1" customHeight="1" outlineLevel="4">
      <c r="A199" s="359" t="s">
        <v>382</v>
      </c>
      <c r="B199" s="359" t="s">
        <v>382</v>
      </c>
      <c r="C199" s="359" t="s">
        <v>384</v>
      </c>
      <c r="D199" s="359" t="s">
        <v>856</v>
      </c>
      <c r="E199" s="78" t="s">
        <v>1314</v>
      </c>
      <c r="F199" s="103"/>
      <c r="G199" s="103"/>
      <c r="H199" s="127">
        <f t="shared" si="30"/>
        <v>0</v>
      </c>
      <c r="I199" s="103"/>
      <c r="J199" s="103"/>
      <c r="K199" s="127">
        <f t="shared" si="31"/>
        <v>0</v>
      </c>
      <c r="L199" s="103"/>
      <c r="M199" s="103"/>
      <c r="N199" s="376">
        <f t="shared" si="32"/>
        <v>0</v>
      </c>
      <c r="O199" s="23"/>
      <c r="P199" s="1"/>
    </row>
    <row r="200" spans="1:16" s="9" customFormat="1" ht="11.1" customHeight="1" outlineLevel="4">
      <c r="A200" s="359" t="s">
        <v>382</v>
      </c>
      <c r="B200" s="359" t="s">
        <v>382</v>
      </c>
      <c r="C200" s="359" t="s">
        <v>384</v>
      </c>
      <c r="D200" s="359" t="s">
        <v>857</v>
      </c>
      <c r="E200" s="78" t="s">
        <v>1315</v>
      </c>
      <c r="F200" s="103"/>
      <c r="G200" s="103"/>
      <c r="H200" s="127">
        <f t="shared" si="30"/>
        <v>0</v>
      </c>
      <c r="I200" s="103"/>
      <c r="J200" s="103"/>
      <c r="K200" s="127">
        <f t="shared" si="31"/>
        <v>0</v>
      </c>
      <c r="L200" s="103"/>
      <c r="M200" s="103"/>
      <c r="N200" s="376">
        <f t="shared" si="32"/>
        <v>0</v>
      </c>
      <c r="O200" s="23"/>
      <c r="P200" s="1"/>
    </row>
    <row r="201" spans="1:16" s="9" customFormat="1" ht="11.1" customHeight="1" outlineLevel="4">
      <c r="A201" s="359" t="s">
        <v>382</v>
      </c>
      <c r="B201" s="359" t="s">
        <v>382</v>
      </c>
      <c r="C201" s="359" t="s">
        <v>384</v>
      </c>
      <c r="D201" s="359" t="s">
        <v>858</v>
      </c>
      <c r="E201" s="78" t="s">
        <v>1316</v>
      </c>
      <c r="F201" s="103"/>
      <c r="G201" s="103"/>
      <c r="H201" s="127">
        <f t="shared" si="30"/>
        <v>0</v>
      </c>
      <c r="I201" s="103"/>
      <c r="J201" s="103"/>
      <c r="K201" s="127">
        <f t="shared" si="31"/>
        <v>0</v>
      </c>
      <c r="L201" s="103"/>
      <c r="M201" s="103"/>
      <c r="N201" s="376">
        <f t="shared" si="32"/>
        <v>0</v>
      </c>
      <c r="O201" s="23"/>
      <c r="P201" s="1"/>
    </row>
    <row r="202" spans="1:16" s="9" customFormat="1" ht="11.1" customHeight="1" outlineLevel="4">
      <c r="A202" s="359" t="s">
        <v>382</v>
      </c>
      <c r="B202" s="359" t="s">
        <v>382</v>
      </c>
      <c r="C202" s="359" t="s">
        <v>384</v>
      </c>
      <c r="D202" s="359" t="s">
        <v>859</v>
      </c>
      <c r="E202" s="78" t="s">
        <v>1189</v>
      </c>
      <c r="F202" s="103"/>
      <c r="G202" s="103"/>
      <c r="H202" s="127">
        <f t="shared" si="30"/>
        <v>0</v>
      </c>
      <c r="I202" s="103"/>
      <c r="J202" s="103"/>
      <c r="K202" s="127">
        <f t="shared" si="31"/>
        <v>0</v>
      </c>
      <c r="L202" s="103"/>
      <c r="M202" s="103"/>
      <c r="N202" s="376">
        <f t="shared" si="32"/>
        <v>0</v>
      </c>
      <c r="O202" s="23"/>
      <c r="P202" s="1"/>
    </row>
    <row r="203" spans="1:16" s="9" customFormat="1" ht="11.1" customHeight="1" outlineLevel="4">
      <c r="A203" s="359" t="s">
        <v>382</v>
      </c>
      <c r="B203" s="359" t="s">
        <v>382</v>
      </c>
      <c r="C203" s="359" t="s">
        <v>384</v>
      </c>
      <c r="D203" s="359" t="s">
        <v>860</v>
      </c>
      <c r="E203" s="78" t="s">
        <v>1202</v>
      </c>
      <c r="F203" s="103"/>
      <c r="G203" s="103"/>
      <c r="H203" s="127">
        <f t="shared" si="30"/>
        <v>0</v>
      </c>
      <c r="I203" s="103"/>
      <c r="J203" s="103"/>
      <c r="K203" s="127">
        <f t="shared" si="31"/>
        <v>0</v>
      </c>
      <c r="L203" s="103"/>
      <c r="M203" s="103"/>
      <c r="N203" s="376">
        <f t="shared" si="32"/>
        <v>0</v>
      </c>
      <c r="O203" s="23"/>
      <c r="P203" s="1"/>
    </row>
    <row r="204" spans="1:16" s="9" customFormat="1" ht="11.1" customHeight="1" outlineLevel="4">
      <c r="A204" s="359" t="s">
        <v>382</v>
      </c>
      <c r="B204" s="359" t="s">
        <v>382</v>
      </c>
      <c r="C204" s="359" t="s">
        <v>384</v>
      </c>
      <c r="D204" s="359" t="s">
        <v>861</v>
      </c>
      <c r="E204" s="78" t="s">
        <v>1317</v>
      </c>
      <c r="F204" s="103"/>
      <c r="G204" s="103"/>
      <c r="H204" s="127">
        <f t="shared" si="30"/>
        <v>0</v>
      </c>
      <c r="I204" s="103"/>
      <c r="J204" s="103"/>
      <c r="K204" s="127">
        <f t="shared" si="31"/>
        <v>0</v>
      </c>
      <c r="L204" s="103"/>
      <c r="M204" s="103"/>
      <c r="N204" s="376">
        <f t="shared" si="32"/>
        <v>0</v>
      </c>
      <c r="O204" s="23"/>
      <c r="P204" s="1"/>
    </row>
    <row r="205" spans="1:16" s="9" customFormat="1" ht="11.1" customHeight="1" outlineLevel="4">
      <c r="A205" s="359" t="s">
        <v>382</v>
      </c>
      <c r="B205" s="359" t="s">
        <v>382</v>
      </c>
      <c r="C205" s="359" t="s">
        <v>384</v>
      </c>
      <c r="D205" s="359" t="s">
        <v>862</v>
      </c>
      <c r="E205" s="78" t="s">
        <v>1318</v>
      </c>
      <c r="F205" s="103"/>
      <c r="G205" s="103"/>
      <c r="H205" s="127">
        <f t="shared" si="30"/>
        <v>0</v>
      </c>
      <c r="I205" s="103"/>
      <c r="J205" s="103"/>
      <c r="K205" s="127">
        <f t="shared" si="31"/>
        <v>0</v>
      </c>
      <c r="L205" s="103"/>
      <c r="M205" s="103"/>
      <c r="N205" s="376">
        <f t="shared" si="32"/>
        <v>0</v>
      </c>
      <c r="O205" s="23"/>
      <c r="P205" s="1"/>
    </row>
    <row r="206" spans="1:16" s="9" customFormat="1" ht="11.1" customHeight="1" outlineLevel="4">
      <c r="A206" s="359" t="s">
        <v>382</v>
      </c>
      <c r="B206" s="359" t="s">
        <v>382</v>
      </c>
      <c r="C206" s="359" t="s">
        <v>384</v>
      </c>
      <c r="D206" s="359" t="s">
        <v>863</v>
      </c>
      <c r="E206" s="78" t="s">
        <v>1319</v>
      </c>
      <c r="F206" s="103"/>
      <c r="G206" s="103"/>
      <c r="H206" s="127">
        <f t="shared" si="30"/>
        <v>0</v>
      </c>
      <c r="I206" s="103"/>
      <c r="J206" s="103"/>
      <c r="K206" s="127">
        <f t="shared" si="31"/>
        <v>0</v>
      </c>
      <c r="L206" s="103"/>
      <c r="M206" s="103"/>
      <c r="N206" s="376">
        <f t="shared" si="32"/>
        <v>0</v>
      </c>
      <c r="O206" s="23"/>
      <c r="P206" s="1"/>
    </row>
    <row r="207" spans="1:16" s="9" customFormat="1" ht="11.1" customHeight="1" outlineLevel="4">
      <c r="A207" s="359" t="s">
        <v>382</v>
      </c>
      <c r="B207" s="359" t="s">
        <v>382</v>
      </c>
      <c r="C207" s="359" t="s">
        <v>384</v>
      </c>
      <c r="D207" s="359" t="s">
        <v>864</v>
      </c>
      <c r="E207" s="78" t="s">
        <v>1320</v>
      </c>
      <c r="F207" s="103"/>
      <c r="G207" s="103"/>
      <c r="H207" s="127">
        <f t="shared" si="30"/>
        <v>0</v>
      </c>
      <c r="I207" s="103"/>
      <c r="J207" s="103"/>
      <c r="K207" s="127">
        <f t="shared" si="31"/>
        <v>0</v>
      </c>
      <c r="L207" s="103"/>
      <c r="M207" s="103"/>
      <c r="N207" s="376">
        <f t="shared" si="32"/>
        <v>0</v>
      </c>
      <c r="O207" s="23"/>
      <c r="P207" s="1"/>
    </row>
    <row r="208" spans="1:16" s="9" customFormat="1" ht="11.1" customHeight="1" outlineLevel="4">
      <c r="A208" s="359" t="s">
        <v>382</v>
      </c>
      <c r="B208" s="359" t="s">
        <v>382</v>
      </c>
      <c r="C208" s="359" t="s">
        <v>384</v>
      </c>
      <c r="D208" s="359" t="s">
        <v>865</v>
      </c>
      <c r="E208" s="78" t="s">
        <v>1321</v>
      </c>
      <c r="F208" s="103"/>
      <c r="G208" s="103"/>
      <c r="H208" s="127">
        <f t="shared" si="30"/>
        <v>0</v>
      </c>
      <c r="I208" s="103"/>
      <c r="J208" s="103"/>
      <c r="K208" s="127">
        <f t="shared" si="31"/>
        <v>0</v>
      </c>
      <c r="L208" s="103"/>
      <c r="M208" s="103"/>
      <c r="N208" s="376">
        <f t="shared" si="32"/>
        <v>0</v>
      </c>
      <c r="O208" s="23"/>
      <c r="P208" s="1"/>
    </row>
    <row r="209" spans="1:16" s="8" customFormat="1" ht="11.25" outlineLevel="2">
      <c r="A209" s="356" t="s">
        <v>382</v>
      </c>
      <c r="B209" s="356" t="s">
        <v>382</v>
      </c>
      <c r="C209" s="356" t="s">
        <v>385</v>
      </c>
      <c r="D209" s="360"/>
      <c r="E209" s="77" t="s">
        <v>1322</v>
      </c>
      <c r="F209" s="102">
        <f>SUM(F210:F218)</f>
        <v>0</v>
      </c>
      <c r="G209" s="102">
        <f>SUM(G210:G218)</f>
        <v>0</v>
      </c>
      <c r="H209" s="102">
        <f>G209+F209</f>
        <v>0</v>
      </c>
      <c r="I209" s="102">
        <f>SUM(I210:I218)</f>
        <v>0</v>
      </c>
      <c r="J209" s="102">
        <f>SUM(J210:J218)</f>
        <v>0</v>
      </c>
      <c r="K209" s="102">
        <f>J209+I209</f>
        <v>0</v>
      </c>
      <c r="L209" s="102">
        <f>SUM(L210:L218)</f>
        <v>0</v>
      </c>
      <c r="M209" s="102">
        <f>SUM(M210:M218)</f>
        <v>0</v>
      </c>
      <c r="N209" s="105">
        <f>L209+M209</f>
        <v>0</v>
      </c>
      <c r="O209" s="30"/>
      <c r="P209" s="1"/>
    </row>
    <row r="210" spans="1:16" s="9" customFormat="1" ht="11.25" outlineLevel="4">
      <c r="A210" s="359" t="s">
        <v>382</v>
      </c>
      <c r="B210" s="359" t="s">
        <v>382</v>
      </c>
      <c r="C210" s="359" t="s">
        <v>385</v>
      </c>
      <c r="D210" s="359" t="s">
        <v>799</v>
      </c>
      <c r="E210" s="78" t="s">
        <v>1323</v>
      </c>
      <c r="F210" s="103"/>
      <c r="G210" s="103"/>
      <c r="H210" s="127">
        <f>F210+G210</f>
        <v>0</v>
      </c>
      <c r="I210" s="103"/>
      <c r="J210" s="103"/>
      <c r="K210" s="127">
        <f>I210+J210</f>
        <v>0</v>
      </c>
      <c r="L210" s="103"/>
      <c r="M210" s="103"/>
      <c r="N210" s="376">
        <f>L210+M210</f>
        <v>0</v>
      </c>
      <c r="O210" s="31"/>
      <c r="P210" s="1"/>
    </row>
    <row r="211" spans="1:16" s="9" customFormat="1" ht="11.25" outlineLevel="4">
      <c r="A211" s="359" t="s">
        <v>382</v>
      </c>
      <c r="B211" s="359" t="s">
        <v>382</v>
      </c>
      <c r="C211" s="359" t="s">
        <v>385</v>
      </c>
      <c r="D211" s="359" t="s">
        <v>798</v>
      </c>
      <c r="E211" s="78" t="s">
        <v>1324</v>
      </c>
      <c r="F211" s="103"/>
      <c r="G211" s="103"/>
      <c r="H211" s="127">
        <f t="shared" ref="H211:H260" si="33">F211+G211</f>
        <v>0</v>
      </c>
      <c r="I211" s="103"/>
      <c r="J211" s="103"/>
      <c r="K211" s="127">
        <f t="shared" ref="K211:K260" si="34">I211+J211</f>
        <v>0</v>
      </c>
      <c r="L211" s="103"/>
      <c r="M211" s="103"/>
      <c r="N211" s="376">
        <f t="shared" ref="N211:N260" si="35">L211+M211</f>
        <v>0</v>
      </c>
      <c r="O211" s="23"/>
      <c r="P211" s="1"/>
    </row>
    <row r="212" spans="1:16" s="9" customFormat="1" ht="11.25" outlineLevel="4">
      <c r="A212" s="359" t="s">
        <v>382</v>
      </c>
      <c r="B212" s="359" t="s">
        <v>382</v>
      </c>
      <c r="C212" s="359" t="s">
        <v>385</v>
      </c>
      <c r="D212" s="359" t="s">
        <v>800</v>
      </c>
      <c r="E212" s="78" t="s">
        <v>1325</v>
      </c>
      <c r="F212" s="103"/>
      <c r="G212" s="103"/>
      <c r="H212" s="127">
        <f t="shared" si="33"/>
        <v>0</v>
      </c>
      <c r="I212" s="103"/>
      <c r="J212" s="103"/>
      <c r="K212" s="127">
        <f t="shared" si="34"/>
        <v>0</v>
      </c>
      <c r="L212" s="103"/>
      <c r="M212" s="103"/>
      <c r="N212" s="376">
        <f t="shared" si="35"/>
        <v>0</v>
      </c>
      <c r="O212" s="23"/>
      <c r="P212" s="1"/>
    </row>
    <row r="213" spans="1:16" s="9" customFormat="1" ht="11.25" outlineLevel="4">
      <c r="A213" s="359" t="s">
        <v>382</v>
      </c>
      <c r="B213" s="359" t="s">
        <v>382</v>
      </c>
      <c r="C213" s="359" t="s">
        <v>385</v>
      </c>
      <c r="D213" s="359" t="s">
        <v>801</v>
      </c>
      <c r="E213" s="78" t="s">
        <v>1326</v>
      </c>
      <c r="F213" s="103"/>
      <c r="G213" s="103"/>
      <c r="H213" s="127">
        <f>F213+G213</f>
        <v>0</v>
      </c>
      <c r="I213" s="103"/>
      <c r="J213" s="103"/>
      <c r="K213" s="127">
        <f t="shared" si="34"/>
        <v>0</v>
      </c>
      <c r="L213" s="103"/>
      <c r="M213" s="103"/>
      <c r="N213" s="376">
        <f t="shared" si="35"/>
        <v>0</v>
      </c>
      <c r="O213" s="23"/>
      <c r="P213" s="1"/>
    </row>
    <row r="214" spans="1:16" s="9" customFormat="1" ht="11.25" outlineLevel="4">
      <c r="A214" s="359" t="s">
        <v>382</v>
      </c>
      <c r="B214" s="359" t="s">
        <v>382</v>
      </c>
      <c r="C214" s="359" t="s">
        <v>385</v>
      </c>
      <c r="D214" s="359" t="s">
        <v>804</v>
      </c>
      <c r="E214" s="78" t="s">
        <v>1327</v>
      </c>
      <c r="F214" s="103"/>
      <c r="G214" s="103"/>
      <c r="H214" s="127">
        <f t="shared" si="33"/>
        <v>0</v>
      </c>
      <c r="I214" s="103"/>
      <c r="J214" s="103"/>
      <c r="K214" s="127">
        <f t="shared" si="34"/>
        <v>0</v>
      </c>
      <c r="L214" s="103"/>
      <c r="M214" s="103"/>
      <c r="N214" s="376">
        <f t="shared" si="35"/>
        <v>0</v>
      </c>
      <c r="O214" s="23"/>
      <c r="P214" s="1"/>
    </row>
    <row r="215" spans="1:16" s="9" customFormat="1" ht="11.25" outlineLevel="4">
      <c r="A215" s="359" t="s">
        <v>382</v>
      </c>
      <c r="B215" s="359" t="s">
        <v>382</v>
      </c>
      <c r="C215" s="359" t="s">
        <v>385</v>
      </c>
      <c r="D215" s="359" t="s">
        <v>802</v>
      </c>
      <c r="E215" s="78" t="s">
        <v>1328</v>
      </c>
      <c r="F215" s="103"/>
      <c r="G215" s="103"/>
      <c r="H215" s="127">
        <f>F215+G215</f>
        <v>0</v>
      </c>
      <c r="I215" s="103"/>
      <c r="J215" s="103"/>
      <c r="K215" s="127">
        <f>I215+J215</f>
        <v>0</v>
      </c>
      <c r="L215" s="103"/>
      <c r="M215" s="103"/>
      <c r="N215" s="376">
        <f>L215+M215</f>
        <v>0</v>
      </c>
      <c r="O215" s="23"/>
      <c r="P215" s="1"/>
    </row>
    <row r="216" spans="1:16" s="9" customFormat="1" ht="11.25" outlineLevel="4">
      <c r="A216" s="359" t="s">
        <v>382</v>
      </c>
      <c r="B216" s="359" t="s">
        <v>382</v>
      </c>
      <c r="C216" s="359" t="s">
        <v>385</v>
      </c>
      <c r="D216" s="359" t="s">
        <v>805</v>
      </c>
      <c r="E216" s="78" t="s">
        <v>1329</v>
      </c>
      <c r="F216" s="103"/>
      <c r="G216" s="103"/>
      <c r="H216" s="127">
        <f>F216+G216</f>
        <v>0</v>
      </c>
      <c r="I216" s="103"/>
      <c r="J216" s="103"/>
      <c r="K216" s="127">
        <f>I216+J216</f>
        <v>0</v>
      </c>
      <c r="L216" s="103"/>
      <c r="M216" s="103"/>
      <c r="N216" s="376">
        <f>L216+M216</f>
        <v>0</v>
      </c>
      <c r="O216" s="23"/>
      <c r="P216" s="1"/>
    </row>
    <row r="217" spans="1:16" s="9" customFormat="1" ht="11.25" outlineLevel="4">
      <c r="A217" s="359" t="s">
        <v>382</v>
      </c>
      <c r="B217" s="359" t="s">
        <v>382</v>
      </c>
      <c r="C217" s="359" t="s">
        <v>385</v>
      </c>
      <c r="D217" s="359" t="s">
        <v>806</v>
      </c>
      <c r="E217" s="78" t="s">
        <v>1330</v>
      </c>
      <c r="F217" s="103"/>
      <c r="G217" s="103"/>
      <c r="H217" s="127">
        <f>F217+G217</f>
        <v>0</v>
      </c>
      <c r="I217" s="103"/>
      <c r="J217" s="103"/>
      <c r="K217" s="127">
        <f>I217+J217</f>
        <v>0</v>
      </c>
      <c r="L217" s="103"/>
      <c r="M217" s="103"/>
      <c r="N217" s="376">
        <f>L217+M217</f>
        <v>0</v>
      </c>
      <c r="O217" s="23"/>
      <c r="P217" s="1"/>
    </row>
    <row r="218" spans="1:16" s="9" customFormat="1" ht="12" outlineLevel="4" thickBot="1">
      <c r="A218" s="359" t="s">
        <v>382</v>
      </c>
      <c r="B218" s="359" t="s">
        <v>382</v>
      </c>
      <c r="C218" s="359" t="s">
        <v>385</v>
      </c>
      <c r="D218" s="359" t="s">
        <v>807</v>
      </c>
      <c r="E218" s="78" t="s">
        <v>1331</v>
      </c>
      <c r="F218" s="103"/>
      <c r="G218" s="103"/>
      <c r="H218" s="127">
        <f t="shared" si="33"/>
        <v>0</v>
      </c>
      <c r="I218" s="103"/>
      <c r="J218" s="103"/>
      <c r="K218" s="127">
        <f t="shared" si="34"/>
        <v>0</v>
      </c>
      <c r="L218" s="103"/>
      <c r="M218" s="103"/>
      <c r="N218" s="376">
        <f t="shared" si="35"/>
        <v>0</v>
      </c>
      <c r="O218" s="23"/>
      <c r="P218" s="1"/>
    </row>
    <row r="219" spans="1:16" s="13" customFormat="1" ht="12" outlineLevel="1" thickBot="1">
      <c r="A219" s="351" t="s">
        <v>382</v>
      </c>
      <c r="B219" s="351" t="s">
        <v>384</v>
      </c>
      <c r="C219" s="351"/>
      <c r="D219" s="351"/>
      <c r="E219" s="76" t="s">
        <v>1332</v>
      </c>
      <c r="F219" s="115">
        <f>F220+F237+F326</f>
        <v>0</v>
      </c>
      <c r="G219" s="115">
        <f>G220+G237+G326</f>
        <v>52634000</v>
      </c>
      <c r="H219" s="115">
        <f>F219+G219</f>
        <v>52634000</v>
      </c>
      <c r="I219" s="115">
        <f>I220+I237+I326</f>
        <v>0</v>
      </c>
      <c r="J219" s="115">
        <f>J220+J237+J326</f>
        <v>52634000</v>
      </c>
      <c r="K219" s="115">
        <f>I219+J219</f>
        <v>52634000</v>
      </c>
      <c r="L219" s="115">
        <f>L220+L237+L326</f>
        <v>0</v>
      </c>
      <c r="M219" s="115">
        <f>M220+M237+M326</f>
        <v>0</v>
      </c>
      <c r="N219" s="116">
        <f>L219+M219</f>
        <v>0</v>
      </c>
      <c r="O219" s="32"/>
      <c r="P219" s="1"/>
    </row>
    <row r="220" spans="1:16" s="8" customFormat="1" ht="11.25" outlineLevel="2">
      <c r="A220" s="353" t="s">
        <v>382</v>
      </c>
      <c r="B220" s="353" t="s">
        <v>384</v>
      </c>
      <c r="C220" s="353" t="s">
        <v>380</v>
      </c>
      <c r="D220" s="353"/>
      <c r="E220" s="147" t="s">
        <v>1333</v>
      </c>
      <c r="F220" s="109">
        <f>SUM(F221:F236)</f>
        <v>0</v>
      </c>
      <c r="G220" s="109">
        <f>SUM(G221:G236)</f>
        <v>0</v>
      </c>
      <c r="H220" s="109">
        <f>F220+G220</f>
        <v>0</v>
      </c>
      <c r="I220" s="109">
        <f>SUM(I221:I236)</f>
        <v>0</v>
      </c>
      <c r="J220" s="109">
        <f>SUM(J221:J236)</f>
        <v>0</v>
      </c>
      <c r="K220" s="109">
        <f>I220+J220</f>
        <v>0</v>
      </c>
      <c r="L220" s="109">
        <f>SUM(L221:L236)</f>
        <v>0</v>
      </c>
      <c r="M220" s="109">
        <f>SUM(M221:M236)</f>
        <v>0</v>
      </c>
      <c r="N220" s="114">
        <f>L220+M220</f>
        <v>0</v>
      </c>
      <c r="O220" s="24"/>
      <c r="P220" s="1"/>
    </row>
    <row r="221" spans="1:16" s="9" customFormat="1" ht="11.25" outlineLevel="4">
      <c r="A221" s="359" t="s">
        <v>382</v>
      </c>
      <c r="B221" s="359" t="s">
        <v>384</v>
      </c>
      <c r="C221" s="359" t="s">
        <v>380</v>
      </c>
      <c r="D221" s="359" t="s">
        <v>799</v>
      </c>
      <c r="E221" s="78" t="s">
        <v>1334</v>
      </c>
      <c r="F221" s="103"/>
      <c r="G221" s="103"/>
      <c r="H221" s="127">
        <f t="shared" si="33"/>
        <v>0</v>
      </c>
      <c r="I221" s="103"/>
      <c r="J221" s="103"/>
      <c r="K221" s="127">
        <f t="shared" si="34"/>
        <v>0</v>
      </c>
      <c r="L221" s="103"/>
      <c r="M221" s="103"/>
      <c r="N221" s="376">
        <f t="shared" si="35"/>
        <v>0</v>
      </c>
      <c r="O221" s="31"/>
      <c r="P221" s="1"/>
    </row>
    <row r="222" spans="1:16" s="9" customFormat="1" ht="22.5" outlineLevel="4">
      <c r="A222" s="359" t="s">
        <v>382</v>
      </c>
      <c r="B222" s="359" t="s">
        <v>384</v>
      </c>
      <c r="C222" s="359" t="s">
        <v>380</v>
      </c>
      <c r="D222" s="359" t="s">
        <v>798</v>
      </c>
      <c r="E222" s="78" t="s">
        <v>1335</v>
      </c>
      <c r="F222" s="103"/>
      <c r="G222" s="103"/>
      <c r="H222" s="127">
        <f t="shared" si="33"/>
        <v>0</v>
      </c>
      <c r="I222" s="103"/>
      <c r="J222" s="103"/>
      <c r="K222" s="127">
        <f t="shared" si="34"/>
        <v>0</v>
      </c>
      <c r="L222" s="103"/>
      <c r="M222" s="103"/>
      <c r="N222" s="376">
        <f t="shared" si="35"/>
        <v>0</v>
      </c>
      <c r="O222" s="23"/>
      <c r="P222" s="1"/>
    </row>
    <row r="223" spans="1:16" s="9" customFormat="1" ht="24" customHeight="1" outlineLevel="4">
      <c r="A223" s="359" t="s">
        <v>382</v>
      </c>
      <c r="B223" s="359" t="s">
        <v>384</v>
      </c>
      <c r="C223" s="359" t="s">
        <v>380</v>
      </c>
      <c r="D223" s="359" t="s">
        <v>800</v>
      </c>
      <c r="E223" s="78" t="s">
        <v>1336</v>
      </c>
      <c r="F223" s="103"/>
      <c r="G223" s="103"/>
      <c r="H223" s="127">
        <f t="shared" si="33"/>
        <v>0</v>
      </c>
      <c r="I223" s="103"/>
      <c r="J223" s="103"/>
      <c r="K223" s="127">
        <f t="shared" si="34"/>
        <v>0</v>
      </c>
      <c r="L223" s="103"/>
      <c r="M223" s="103"/>
      <c r="N223" s="376">
        <f t="shared" si="35"/>
        <v>0</v>
      </c>
      <c r="O223" s="23"/>
      <c r="P223" s="1"/>
    </row>
    <row r="224" spans="1:16" s="9" customFormat="1" ht="22.5" outlineLevel="4">
      <c r="A224" s="359" t="s">
        <v>382</v>
      </c>
      <c r="B224" s="359" t="s">
        <v>384</v>
      </c>
      <c r="C224" s="359" t="s">
        <v>380</v>
      </c>
      <c r="D224" s="359" t="s">
        <v>801</v>
      </c>
      <c r="E224" s="78" t="s">
        <v>1337</v>
      </c>
      <c r="F224" s="103"/>
      <c r="G224" s="103"/>
      <c r="H224" s="127">
        <f t="shared" si="33"/>
        <v>0</v>
      </c>
      <c r="I224" s="103"/>
      <c r="J224" s="103"/>
      <c r="K224" s="127">
        <f t="shared" si="34"/>
        <v>0</v>
      </c>
      <c r="L224" s="103"/>
      <c r="M224" s="103"/>
      <c r="N224" s="376">
        <f t="shared" si="35"/>
        <v>0</v>
      </c>
      <c r="O224" s="23"/>
      <c r="P224" s="1"/>
    </row>
    <row r="225" spans="1:16" s="9" customFormat="1" ht="22.5" outlineLevel="4">
      <c r="A225" s="359" t="s">
        <v>382</v>
      </c>
      <c r="B225" s="359" t="s">
        <v>384</v>
      </c>
      <c r="C225" s="359" t="s">
        <v>380</v>
      </c>
      <c r="D225" s="359" t="s">
        <v>802</v>
      </c>
      <c r="E225" s="78" t="s">
        <v>1338</v>
      </c>
      <c r="F225" s="103"/>
      <c r="G225" s="103"/>
      <c r="H225" s="127">
        <f t="shared" si="33"/>
        <v>0</v>
      </c>
      <c r="I225" s="103"/>
      <c r="J225" s="103"/>
      <c r="K225" s="127">
        <f t="shared" si="34"/>
        <v>0</v>
      </c>
      <c r="L225" s="103"/>
      <c r="M225" s="103"/>
      <c r="N225" s="376">
        <f t="shared" si="35"/>
        <v>0</v>
      </c>
      <c r="O225" s="23"/>
      <c r="P225" s="1"/>
    </row>
    <row r="226" spans="1:16" s="9" customFormat="1" ht="22.5" outlineLevel="4">
      <c r="A226" s="359" t="s">
        <v>382</v>
      </c>
      <c r="B226" s="359" t="s">
        <v>384</v>
      </c>
      <c r="C226" s="359" t="s">
        <v>380</v>
      </c>
      <c r="D226" s="359" t="s">
        <v>805</v>
      </c>
      <c r="E226" s="78" t="s">
        <v>1339</v>
      </c>
      <c r="F226" s="103"/>
      <c r="G226" s="103"/>
      <c r="H226" s="127">
        <f t="shared" si="33"/>
        <v>0</v>
      </c>
      <c r="I226" s="103"/>
      <c r="J226" s="103"/>
      <c r="K226" s="127">
        <f t="shared" si="34"/>
        <v>0</v>
      </c>
      <c r="L226" s="103"/>
      <c r="M226" s="103"/>
      <c r="N226" s="376">
        <f t="shared" si="35"/>
        <v>0</v>
      </c>
      <c r="O226" s="23"/>
      <c r="P226" s="1"/>
    </row>
    <row r="227" spans="1:16" s="9" customFormat="1" ht="11.25" outlineLevel="4">
      <c r="A227" s="359" t="s">
        <v>382</v>
      </c>
      <c r="B227" s="359" t="s">
        <v>384</v>
      </c>
      <c r="C227" s="359" t="s">
        <v>380</v>
      </c>
      <c r="D227" s="359" t="s">
        <v>806</v>
      </c>
      <c r="E227" s="78" t="s">
        <v>1340</v>
      </c>
      <c r="F227" s="103"/>
      <c r="G227" s="103"/>
      <c r="H227" s="127">
        <f t="shared" si="33"/>
        <v>0</v>
      </c>
      <c r="I227" s="103"/>
      <c r="J227" s="103"/>
      <c r="K227" s="127">
        <f t="shared" si="34"/>
        <v>0</v>
      </c>
      <c r="L227" s="103"/>
      <c r="M227" s="103"/>
      <c r="N227" s="376">
        <f t="shared" si="35"/>
        <v>0</v>
      </c>
      <c r="O227" s="23"/>
      <c r="P227" s="1"/>
    </row>
    <row r="228" spans="1:16" s="9" customFormat="1" ht="22.5" outlineLevel="4">
      <c r="A228" s="359" t="s">
        <v>382</v>
      </c>
      <c r="B228" s="359" t="s">
        <v>384</v>
      </c>
      <c r="C228" s="359" t="s">
        <v>380</v>
      </c>
      <c r="D228" s="359" t="s">
        <v>807</v>
      </c>
      <c r="E228" s="78" t="s">
        <v>1341</v>
      </c>
      <c r="F228" s="103"/>
      <c r="G228" s="103"/>
      <c r="H228" s="127">
        <f t="shared" si="33"/>
        <v>0</v>
      </c>
      <c r="I228" s="103"/>
      <c r="J228" s="103"/>
      <c r="K228" s="127">
        <f t="shared" si="34"/>
        <v>0</v>
      </c>
      <c r="L228" s="103"/>
      <c r="M228" s="103"/>
      <c r="N228" s="376">
        <f t="shared" si="35"/>
        <v>0</v>
      </c>
      <c r="O228" s="23"/>
      <c r="P228" s="1"/>
    </row>
    <row r="229" spans="1:16" s="9" customFormat="1" ht="22.5" outlineLevel="4">
      <c r="A229" s="359" t="s">
        <v>382</v>
      </c>
      <c r="B229" s="359" t="s">
        <v>384</v>
      </c>
      <c r="C229" s="359" t="s">
        <v>380</v>
      </c>
      <c r="D229" s="359" t="s">
        <v>808</v>
      </c>
      <c r="E229" s="78" t="s">
        <v>1342</v>
      </c>
      <c r="F229" s="103"/>
      <c r="G229" s="103"/>
      <c r="H229" s="127">
        <f t="shared" ref="H229:H236" si="36">F229+G229</f>
        <v>0</v>
      </c>
      <c r="I229" s="103"/>
      <c r="J229" s="103"/>
      <c r="K229" s="127">
        <f t="shared" ref="K229:K236" si="37">I229+J229</f>
        <v>0</v>
      </c>
      <c r="L229" s="103"/>
      <c r="M229" s="103"/>
      <c r="N229" s="376">
        <f t="shared" ref="N229:N236" si="38">L229+M229</f>
        <v>0</v>
      </c>
      <c r="O229" s="23"/>
      <c r="P229" s="1"/>
    </row>
    <row r="230" spans="1:16" s="9" customFormat="1" ht="22.5" outlineLevel="4">
      <c r="A230" s="359" t="s">
        <v>382</v>
      </c>
      <c r="B230" s="359" t="s">
        <v>384</v>
      </c>
      <c r="C230" s="359" t="s">
        <v>380</v>
      </c>
      <c r="D230" s="359" t="s">
        <v>809</v>
      </c>
      <c r="E230" s="78" t="s">
        <v>1343</v>
      </c>
      <c r="F230" s="103"/>
      <c r="G230" s="103"/>
      <c r="H230" s="127">
        <f t="shared" si="36"/>
        <v>0</v>
      </c>
      <c r="I230" s="103"/>
      <c r="J230" s="103"/>
      <c r="K230" s="127">
        <f t="shared" si="37"/>
        <v>0</v>
      </c>
      <c r="L230" s="103"/>
      <c r="M230" s="103"/>
      <c r="N230" s="376">
        <f t="shared" si="38"/>
        <v>0</v>
      </c>
      <c r="O230" s="23"/>
      <c r="P230" s="1"/>
    </row>
    <row r="231" spans="1:16" s="9" customFormat="1" ht="11.25" outlineLevel="4">
      <c r="A231" s="359" t="s">
        <v>382</v>
      </c>
      <c r="B231" s="359" t="s">
        <v>384</v>
      </c>
      <c r="C231" s="359" t="s">
        <v>380</v>
      </c>
      <c r="D231" s="359" t="s">
        <v>811</v>
      </c>
      <c r="E231" s="78" t="s">
        <v>1344</v>
      </c>
      <c r="F231" s="103"/>
      <c r="G231" s="103"/>
      <c r="H231" s="127">
        <f t="shared" si="36"/>
        <v>0</v>
      </c>
      <c r="I231" s="103"/>
      <c r="J231" s="103"/>
      <c r="K231" s="127">
        <f t="shared" si="37"/>
        <v>0</v>
      </c>
      <c r="L231" s="103"/>
      <c r="M231" s="103"/>
      <c r="N231" s="376">
        <f t="shared" si="38"/>
        <v>0</v>
      </c>
      <c r="O231" s="23"/>
      <c r="P231" s="1"/>
    </row>
    <row r="232" spans="1:16" s="9" customFormat="1" ht="22.5" outlineLevel="4">
      <c r="A232" s="359" t="s">
        <v>382</v>
      </c>
      <c r="B232" s="359" t="s">
        <v>384</v>
      </c>
      <c r="C232" s="359" t="s">
        <v>380</v>
      </c>
      <c r="D232" s="359" t="s">
        <v>812</v>
      </c>
      <c r="E232" s="78" t="s">
        <v>1345</v>
      </c>
      <c r="F232" s="103"/>
      <c r="G232" s="103"/>
      <c r="H232" s="127">
        <f t="shared" si="36"/>
        <v>0</v>
      </c>
      <c r="I232" s="103"/>
      <c r="J232" s="103"/>
      <c r="K232" s="127">
        <f t="shared" si="37"/>
        <v>0</v>
      </c>
      <c r="L232" s="103"/>
      <c r="M232" s="103"/>
      <c r="N232" s="376">
        <f t="shared" si="38"/>
        <v>0</v>
      </c>
      <c r="O232" s="23"/>
      <c r="P232" s="1"/>
    </row>
    <row r="233" spans="1:16" s="9" customFormat="1" ht="22.5" outlineLevel="4">
      <c r="A233" s="359" t="s">
        <v>382</v>
      </c>
      <c r="B233" s="359" t="s">
        <v>384</v>
      </c>
      <c r="C233" s="359" t="s">
        <v>380</v>
      </c>
      <c r="D233" s="359" t="s">
        <v>813</v>
      </c>
      <c r="E233" s="78" t="s">
        <v>1346</v>
      </c>
      <c r="F233" s="103"/>
      <c r="G233" s="103"/>
      <c r="H233" s="127">
        <f t="shared" si="36"/>
        <v>0</v>
      </c>
      <c r="I233" s="103"/>
      <c r="J233" s="103"/>
      <c r="K233" s="127">
        <f t="shared" si="37"/>
        <v>0</v>
      </c>
      <c r="L233" s="103"/>
      <c r="M233" s="103"/>
      <c r="N233" s="376">
        <f t="shared" si="38"/>
        <v>0</v>
      </c>
      <c r="O233" s="23"/>
      <c r="P233" s="1"/>
    </row>
    <row r="234" spans="1:16" s="9" customFormat="1" ht="22.5" outlineLevel="4">
      <c r="A234" s="359" t="s">
        <v>382</v>
      </c>
      <c r="B234" s="359" t="s">
        <v>384</v>
      </c>
      <c r="C234" s="359" t="s">
        <v>380</v>
      </c>
      <c r="D234" s="359" t="s">
        <v>814</v>
      </c>
      <c r="E234" s="78" t="s">
        <v>1347</v>
      </c>
      <c r="F234" s="103"/>
      <c r="G234" s="103"/>
      <c r="H234" s="127">
        <f t="shared" si="36"/>
        <v>0</v>
      </c>
      <c r="I234" s="103"/>
      <c r="J234" s="103"/>
      <c r="K234" s="127">
        <f t="shared" si="37"/>
        <v>0</v>
      </c>
      <c r="L234" s="103"/>
      <c r="M234" s="103"/>
      <c r="N234" s="376">
        <f t="shared" si="38"/>
        <v>0</v>
      </c>
      <c r="O234" s="23"/>
      <c r="P234" s="1"/>
    </row>
    <row r="235" spans="1:16" s="9" customFormat="1" ht="11.25" outlineLevel="4">
      <c r="A235" s="359" t="s">
        <v>382</v>
      </c>
      <c r="B235" s="359" t="s">
        <v>384</v>
      </c>
      <c r="C235" s="359" t="s">
        <v>380</v>
      </c>
      <c r="D235" s="359" t="s">
        <v>815</v>
      </c>
      <c r="E235" s="78" t="s">
        <v>1348</v>
      </c>
      <c r="F235" s="103"/>
      <c r="G235" s="103"/>
      <c r="H235" s="127">
        <f t="shared" si="36"/>
        <v>0</v>
      </c>
      <c r="I235" s="103"/>
      <c r="J235" s="103"/>
      <c r="K235" s="127">
        <f t="shared" si="37"/>
        <v>0</v>
      </c>
      <c r="L235" s="103"/>
      <c r="M235" s="103"/>
      <c r="N235" s="376">
        <f t="shared" si="38"/>
        <v>0</v>
      </c>
      <c r="O235" s="23"/>
      <c r="P235" s="1"/>
    </row>
    <row r="236" spans="1:16" s="9" customFormat="1" ht="22.5" outlineLevel="4">
      <c r="A236" s="359" t="s">
        <v>382</v>
      </c>
      <c r="B236" s="359" t="s">
        <v>384</v>
      </c>
      <c r="C236" s="359" t="s">
        <v>380</v>
      </c>
      <c r="D236" s="359" t="s">
        <v>816</v>
      </c>
      <c r="E236" s="78" t="s">
        <v>1349</v>
      </c>
      <c r="F236" s="103"/>
      <c r="G236" s="103"/>
      <c r="H236" s="127">
        <f t="shared" si="36"/>
        <v>0</v>
      </c>
      <c r="I236" s="103"/>
      <c r="J236" s="103"/>
      <c r="K236" s="127">
        <f t="shared" si="37"/>
        <v>0</v>
      </c>
      <c r="L236" s="103"/>
      <c r="M236" s="103"/>
      <c r="N236" s="376">
        <f t="shared" si="38"/>
        <v>0</v>
      </c>
      <c r="O236" s="23"/>
      <c r="P236" s="1"/>
    </row>
    <row r="237" spans="1:16" s="8" customFormat="1" ht="11.25" outlineLevel="2">
      <c r="A237" s="356" t="s">
        <v>382</v>
      </c>
      <c r="B237" s="356" t="s">
        <v>384</v>
      </c>
      <c r="C237" s="356" t="s">
        <v>381</v>
      </c>
      <c r="D237" s="356"/>
      <c r="E237" s="77" t="s">
        <v>1350</v>
      </c>
      <c r="F237" s="102">
        <f>SUM(F238:F325)</f>
        <v>0</v>
      </c>
      <c r="G237" s="102">
        <f>SUM(G238:G325)</f>
        <v>52634000</v>
      </c>
      <c r="H237" s="102">
        <f>G237+F237</f>
        <v>52634000</v>
      </c>
      <c r="I237" s="102">
        <f>SUM(I238:I325)</f>
        <v>0</v>
      </c>
      <c r="J237" s="102">
        <f>SUM(J238:J325)</f>
        <v>52634000</v>
      </c>
      <c r="K237" s="102">
        <f>J237+I237</f>
        <v>52634000</v>
      </c>
      <c r="L237" s="102">
        <f>SUM(L238:L325)</f>
        <v>0</v>
      </c>
      <c r="M237" s="102">
        <f>SUM(M238:M325)</f>
        <v>0</v>
      </c>
      <c r="N237" s="105">
        <f>L237+M237</f>
        <v>0</v>
      </c>
      <c r="O237" s="30"/>
      <c r="P237" s="1"/>
    </row>
    <row r="238" spans="1:16" s="9" customFormat="1" ht="11.25" outlineLevel="4">
      <c r="A238" s="359" t="s">
        <v>382</v>
      </c>
      <c r="B238" s="359" t="s">
        <v>384</v>
      </c>
      <c r="C238" s="359" t="s">
        <v>381</v>
      </c>
      <c r="D238" s="359" t="s">
        <v>799</v>
      </c>
      <c r="E238" s="78" t="s">
        <v>1351</v>
      </c>
      <c r="F238" s="103"/>
      <c r="G238" s="103"/>
      <c r="H238" s="127">
        <f t="shared" si="33"/>
        <v>0</v>
      </c>
      <c r="I238" s="103"/>
      <c r="J238" s="103"/>
      <c r="K238" s="127">
        <f t="shared" si="34"/>
        <v>0</v>
      </c>
      <c r="L238" s="103"/>
      <c r="M238" s="103"/>
      <c r="N238" s="376">
        <f t="shared" si="35"/>
        <v>0</v>
      </c>
      <c r="O238" s="31"/>
      <c r="P238" s="1"/>
    </row>
    <row r="239" spans="1:16" s="9" customFormat="1" ht="11.25" outlineLevel="4">
      <c r="A239" s="359" t="s">
        <v>382</v>
      </c>
      <c r="B239" s="359" t="s">
        <v>384</v>
      </c>
      <c r="C239" s="359" t="s">
        <v>381</v>
      </c>
      <c r="D239" s="359" t="s">
        <v>798</v>
      </c>
      <c r="E239" s="78" t="s">
        <v>1352</v>
      </c>
      <c r="F239" s="103"/>
      <c r="G239" s="103"/>
      <c r="H239" s="127">
        <f t="shared" si="33"/>
        <v>0</v>
      </c>
      <c r="I239" s="103"/>
      <c r="J239" s="103"/>
      <c r="K239" s="127">
        <f t="shared" si="34"/>
        <v>0</v>
      </c>
      <c r="L239" s="103"/>
      <c r="M239" s="103"/>
      <c r="N239" s="376">
        <f t="shared" si="35"/>
        <v>0</v>
      </c>
      <c r="O239" s="23"/>
      <c r="P239" s="1"/>
    </row>
    <row r="240" spans="1:16" s="9" customFormat="1" ht="11.25" outlineLevel="4">
      <c r="A240" s="359" t="s">
        <v>382</v>
      </c>
      <c r="B240" s="359" t="s">
        <v>384</v>
      </c>
      <c r="C240" s="359" t="s">
        <v>381</v>
      </c>
      <c r="D240" s="359" t="s">
        <v>801</v>
      </c>
      <c r="E240" s="78" t="s">
        <v>1353</v>
      </c>
      <c r="F240" s="103"/>
      <c r="G240" s="103"/>
      <c r="H240" s="127">
        <f t="shared" si="33"/>
        <v>0</v>
      </c>
      <c r="I240" s="103"/>
      <c r="J240" s="103"/>
      <c r="K240" s="127">
        <f t="shared" si="34"/>
        <v>0</v>
      </c>
      <c r="L240" s="103"/>
      <c r="M240" s="103"/>
      <c r="N240" s="376">
        <f t="shared" si="35"/>
        <v>0</v>
      </c>
      <c r="O240" s="23"/>
      <c r="P240" s="1"/>
    </row>
    <row r="241" spans="1:16" s="9" customFormat="1" ht="22.5" outlineLevel="4">
      <c r="A241" s="359" t="s">
        <v>382</v>
      </c>
      <c r="B241" s="359" t="s">
        <v>384</v>
      </c>
      <c r="C241" s="359" t="s">
        <v>381</v>
      </c>
      <c r="D241" s="359" t="s">
        <v>802</v>
      </c>
      <c r="E241" s="78" t="s">
        <v>1354</v>
      </c>
      <c r="F241" s="103"/>
      <c r="G241" s="103"/>
      <c r="H241" s="127">
        <f t="shared" si="33"/>
        <v>0</v>
      </c>
      <c r="I241" s="103"/>
      <c r="J241" s="103"/>
      <c r="K241" s="127">
        <f t="shared" si="34"/>
        <v>0</v>
      </c>
      <c r="L241" s="103"/>
      <c r="M241" s="103"/>
      <c r="N241" s="376">
        <f t="shared" si="35"/>
        <v>0</v>
      </c>
      <c r="O241" s="23"/>
      <c r="P241" s="1"/>
    </row>
    <row r="242" spans="1:16" s="9" customFormat="1" ht="11.25" outlineLevel="4">
      <c r="A242" s="359" t="s">
        <v>382</v>
      </c>
      <c r="B242" s="359" t="s">
        <v>384</v>
      </c>
      <c r="C242" s="359" t="s">
        <v>381</v>
      </c>
      <c r="D242" s="359" t="s">
        <v>805</v>
      </c>
      <c r="E242" s="78" t="s">
        <v>1355</v>
      </c>
      <c r="F242" s="103"/>
      <c r="G242" s="103"/>
      <c r="H242" s="127">
        <f t="shared" si="33"/>
        <v>0</v>
      </c>
      <c r="I242" s="103"/>
      <c r="J242" s="103"/>
      <c r="K242" s="127">
        <f t="shared" si="34"/>
        <v>0</v>
      </c>
      <c r="L242" s="103"/>
      <c r="M242" s="103"/>
      <c r="N242" s="376">
        <f t="shared" si="35"/>
        <v>0</v>
      </c>
      <c r="O242" s="23"/>
      <c r="P242" s="1"/>
    </row>
    <row r="243" spans="1:16" s="9" customFormat="1" ht="11.25" outlineLevel="4">
      <c r="A243" s="359" t="s">
        <v>382</v>
      </c>
      <c r="B243" s="359" t="s">
        <v>384</v>
      </c>
      <c r="C243" s="359" t="s">
        <v>381</v>
      </c>
      <c r="D243" s="359" t="s">
        <v>806</v>
      </c>
      <c r="E243" s="78" t="s">
        <v>1356</v>
      </c>
      <c r="F243" s="103"/>
      <c r="G243" s="103"/>
      <c r="H243" s="127">
        <f t="shared" si="33"/>
        <v>0</v>
      </c>
      <c r="I243" s="103"/>
      <c r="J243" s="103"/>
      <c r="K243" s="127">
        <f t="shared" si="34"/>
        <v>0</v>
      </c>
      <c r="L243" s="103"/>
      <c r="M243" s="103"/>
      <c r="N243" s="376">
        <f t="shared" si="35"/>
        <v>0</v>
      </c>
      <c r="O243" s="23"/>
      <c r="P243" s="1"/>
    </row>
    <row r="244" spans="1:16" s="9" customFormat="1" ht="22.5" outlineLevel="4">
      <c r="A244" s="359" t="s">
        <v>382</v>
      </c>
      <c r="B244" s="359" t="s">
        <v>384</v>
      </c>
      <c r="C244" s="359" t="s">
        <v>381</v>
      </c>
      <c r="D244" s="359" t="s">
        <v>807</v>
      </c>
      <c r="E244" s="78" t="s">
        <v>1357</v>
      </c>
      <c r="F244" s="103"/>
      <c r="G244" s="103"/>
      <c r="H244" s="127">
        <f t="shared" si="33"/>
        <v>0</v>
      </c>
      <c r="I244" s="103"/>
      <c r="J244" s="103"/>
      <c r="K244" s="127">
        <f t="shared" si="34"/>
        <v>0</v>
      </c>
      <c r="L244" s="103"/>
      <c r="M244" s="103"/>
      <c r="N244" s="376">
        <f t="shared" si="35"/>
        <v>0</v>
      </c>
      <c r="O244" s="23"/>
      <c r="P244" s="1"/>
    </row>
    <row r="245" spans="1:16" s="9" customFormat="1" ht="11.25" outlineLevel="4">
      <c r="A245" s="359" t="s">
        <v>382</v>
      </c>
      <c r="B245" s="359" t="s">
        <v>384</v>
      </c>
      <c r="C245" s="359" t="s">
        <v>381</v>
      </c>
      <c r="D245" s="359" t="s">
        <v>803</v>
      </c>
      <c r="E245" s="78" t="s">
        <v>1358</v>
      </c>
      <c r="F245" s="103"/>
      <c r="G245" s="103"/>
      <c r="H245" s="127">
        <f t="shared" si="33"/>
        <v>0</v>
      </c>
      <c r="I245" s="103"/>
      <c r="J245" s="103"/>
      <c r="K245" s="127">
        <f t="shared" si="34"/>
        <v>0</v>
      </c>
      <c r="L245" s="103"/>
      <c r="M245" s="103"/>
      <c r="N245" s="376">
        <f t="shared" si="35"/>
        <v>0</v>
      </c>
      <c r="O245" s="23"/>
      <c r="P245" s="1"/>
    </row>
    <row r="246" spans="1:16" s="9" customFormat="1" ht="11.25" outlineLevel="4">
      <c r="A246" s="359" t="s">
        <v>382</v>
      </c>
      <c r="B246" s="359" t="s">
        <v>384</v>
      </c>
      <c r="C246" s="359" t="s">
        <v>381</v>
      </c>
      <c r="D246" s="359" t="s">
        <v>808</v>
      </c>
      <c r="E246" s="78" t="s">
        <v>1359</v>
      </c>
      <c r="F246" s="103"/>
      <c r="G246" s="103"/>
      <c r="H246" s="127">
        <f t="shared" si="33"/>
        <v>0</v>
      </c>
      <c r="I246" s="103"/>
      <c r="J246" s="103"/>
      <c r="K246" s="127">
        <f t="shared" si="34"/>
        <v>0</v>
      </c>
      <c r="L246" s="103"/>
      <c r="M246" s="103"/>
      <c r="N246" s="376">
        <f t="shared" si="35"/>
        <v>0</v>
      </c>
      <c r="O246" s="23"/>
      <c r="P246" s="1"/>
    </row>
    <row r="247" spans="1:16" s="9" customFormat="1" ht="11.25" outlineLevel="4">
      <c r="A247" s="359" t="s">
        <v>382</v>
      </c>
      <c r="B247" s="359" t="s">
        <v>384</v>
      </c>
      <c r="C247" s="359" t="s">
        <v>381</v>
      </c>
      <c r="D247" s="359" t="s">
        <v>809</v>
      </c>
      <c r="E247" s="78" t="s">
        <v>1360</v>
      </c>
      <c r="F247" s="103"/>
      <c r="G247" s="103">
        <v>52634000</v>
      </c>
      <c r="H247" s="127">
        <f t="shared" si="33"/>
        <v>52634000</v>
      </c>
      <c r="I247" s="103"/>
      <c r="J247" s="103">
        <v>52634000</v>
      </c>
      <c r="K247" s="127">
        <f t="shared" si="34"/>
        <v>52634000</v>
      </c>
      <c r="L247" s="103"/>
      <c r="M247" s="103"/>
      <c r="N247" s="376">
        <f t="shared" si="35"/>
        <v>0</v>
      </c>
      <c r="O247" s="23"/>
      <c r="P247" s="1"/>
    </row>
    <row r="248" spans="1:16" s="9" customFormat="1" ht="11.25" outlineLevel="4">
      <c r="A248" s="359" t="s">
        <v>382</v>
      </c>
      <c r="B248" s="359" t="s">
        <v>384</v>
      </c>
      <c r="C248" s="359" t="s">
        <v>381</v>
      </c>
      <c r="D248" s="359" t="s">
        <v>810</v>
      </c>
      <c r="E248" s="78" t="s">
        <v>1361</v>
      </c>
      <c r="F248" s="103"/>
      <c r="G248" s="103"/>
      <c r="H248" s="127">
        <f>F248+G248</f>
        <v>0</v>
      </c>
      <c r="I248" s="103"/>
      <c r="J248" s="103"/>
      <c r="K248" s="127">
        <f>I248+J248</f>
        <v>0</v>
      </c>
      <c r="L248" s="103"/>
      <c r="M248" s="103"/>
      <c r="N248" s="376">
        <f>L248+M248</f>
        <v>0</v>
      </c>
      <c r="O248" s="23"/>
      <c r="P248" s="1"/>
    </row>
    <row r="249" spans="1:16" s="9" customFormat="1" ht="11.25" outlineLevel="4">
      <c r="A249" s="359" t="s">
        <v>382</v>
      </c>
      <c r="B249" s="359" t="s">
        <v>384</v>
      </c>
      <c r="C249" s="359" t="s">
        <v>381</v>
      </c>
      <c r="D249" s="359" t="s">
        <v>811</v>
      </c>
      <c r="E249" s="78" t="s">
        <v>1362</v>
      </c>
      <c r="F249" s="103"/>
      <c r="G249" s="103"/>
      <c r="H249" s="127">
        <f t="shared" si="33"/>
        <v>0</v>
      </c>
      <c r="I249" s="103"/>
      <c r="J249" s="103"/>
      <c r="K249" s="127">
        <f t="shared" si="34"/>
        <v>0</v>
      </c>
      <c r="L249" s="103"/>
      <c r="M249" s="103"/>
      <c r="N249" s="376">
        <f t="shared" si="35"/>
        <v>0</v>
      </c>
      <c r="O249" s="23"/>
      <c r="P249" s="1"/>
    </row>
    <row r="250" spans="1:16" s="9" customFormat="1" ht="11.25" outlineLevel="4">
      <c r="A250" s="359" t="s">
        <v>382</v>
      </c>
      <c r="B250" s="359" t="s">
        <v>384</v>
      </c>
      <c r="C250" s="359" t="s">
        <v>381</v>
      </c>
      <c r="D250" s="359" t="s">
        <v>812</v>
      </c>
      <c r="E250" s="78" t="s">
        <v>1363</v>
      </c>
      <c r="F250" s="103"/>
      <c r="G250" s="103"/>
      <c r="H250" s="127">
        <f t="shared" si="33"/>
        <v>0</v>
      </c>
      <c r="I250" s="103"/>
      <c r="J250" s="103"/>
      <c r="K250" s="127">
        <f t="shared" si="34"/>
        <v>0</v>
      </c>
      <c r="L250" s="103"/>
      <c r="M250" s="103"/>
      <c r="N250" s="376">
        <f t="shared" si="35"/>
        <v>0</v>
      </c>
      <c r="O250" s="23"/>
      <c r="P250" s="1"/>
    </row>
    <row r="251" spans="1:16" s="9" customFormat="1" ht="22.5" outlineLevel="4">
      <c r="A251" s="359" t="s">
        <v>382</v>
      </c>
      <c r="B251" s="359" t="s">
        <v>384</v>
      </c>
      <c r="C251" s="359" t="s">
        <v>381</v>
      </c>
      <c r="D251" s="359" t="s">
        <v>813</v>
      </c>
      <c r="E251" s="78" t="s">
        <v>1364</v>
      </c>
      <c r="F251" s="103"/>
      <c r="G251" s="103"/>
      <c r="H251" s="127">
        <f t="shared" si="33"/>
        <v>0</v>
      </c>
      <c r="I251" s="103"/>
      <c r="J251" s="103"/>
      <c r="K251" s="127">
        <f t="shared" si="34"/>
        <v>0</v>
      </c>
      <c r="L251" s="103"/>
      <c r="M251" s="103"/>
      <c r="N251" s="376">
        <f t="shared" si="35"/>
        <v>0</v>
      </c>
      <c r="O251" s="23"/>
      <c r="P251" s="1"/>
    </row>
    <row r="252" spans="1:16" s="9" customFormat="1" ht="11.25" outlineLevel="4">
      <c r="A252" s="359" t="s">
        <v>382</v>
      </c>
      <c r="B252" s="359" t="s">
        <v>384</v>
      </c>
      <c r="C252" s="359" t="s">
        <v>381</v>
      </c>
      <c r="D252" s="359" t="s">
        <v>814</v>
      </c>
      <c r="E252" s="78" t="s">
        <v>1365</v>
      </c>
      <c r="F252" s="103"/>
      <c r="G252" s="103"/>
      <c r="H252" s="127">
        <f t="shared" si="33"/>
        <v>0</v>
      </c>
      <c r="I252" s="103"/>
      <c r="J252" s="103"/>
      <c r="K252" s="127">
        <f t="shared" si="34"/>
        <v>0</v>
      </c>
      <c r="L252" s="103"/>
      <c r="M252" s="103"/>
      <c r="N252" s="376">
        <f t="shared" si="35"/>
        <v>0</v>
      </c>
      <c r="O252" s="23"/>
      <c r="P252" s="1"/>
    </row>
    <row r="253" spans="1:16" s="9" customFormat="1" ht="11.25" outlineLevel="4">
      <c r="A253" s="359" t="s">
        <v>382</v>
      </c>
      <c r="B253" s="359" t="s">
        <v>384</v>
      </c>
      <c r="C253" s="359" t="s">
        <v>381</v>
      </c>
      <c r="D253" s="359" t="s">
        <v>815</v>
      </c>
      <c r="E253" s="78" t="s">
        <v>1366</v>
      </c>
      <c r="F253" s="103"/>
      <c r="G253" s="103"/>
      <c r="H253" s="127">
        <f t="shared" si="33"/>
        <v>0</v>
      </c>
      <c r="I253" s="103"/>
      <c r="J253" s="103"/>
      <c r="K253" s="127">
        <f t="shared" si="34"/>
        <v>0</v>
      </c>
      <c r="L253" s="103"/>
      <c r="M253" s="103"/>
      <c r="N253" s="376">
        <f t="shared" si="35"/>
        <v>0</v>
      </c>
      <c r="O253" s="23"/>
      <c r="P253" s="1"/>
    </row>
    <row r="254" spans="1:16" s="9" customFormat="1" ht="11.25" outlineLevel="4">
      <c r="A254" s="359" t="s">
        <v>382</v>
      </c>
      <c r="B254" s="359" t="s">
        <v>384</v>
      </c>
      <c r="C254" s="359" t="s">
        <v>381</v>
      </c>
      <c r="D254" s="359" t="s">
        <v>816</v>
      </c>
      <c r="E254" s="78" t="s">
        <v>1367</v>
      </c>
      <c r="F254" s="103"/>
      <c r="G254" s="103"/>
      <c r="H254" s="127">
        <f t="shared" si="33"/>
        <v>0</v>
      </c>
      <c r="I254" s="103"/>
      <c r="J254" s="103"/>
      <c r="K254" s="127">
        <f t="shared" si="34"/>
        <v>0</v>
      </c>
      <c r="L254" s="103"/>
      <c r="M254" s="103"/>
      <c r="N254" s="376">
        <f t="shared" si="35"/>
        <v>0</v>
      </c>
      <c r="O254" s="23"/>
      <c r="P254" s="1"/>
    </row>
    <row r="255" spans="1:16" s="9" customFormat="1" ht="11.25" outlineLevel="4">
      <c r="A255" s="359" t="s">
        <v>382</v>
      </c>
      <c r="B255" s="359" t="s">
        <v>384</v>
      </c>
      <c r="C255" s="359" t="s">
        <v>381</v>
      </c>
      <c r="D255" s="359" t="s">
        <v>817</v>
      </c>
      <c r="E255" s="78" t="s">
        <v>1368</v>
      </c>
      <c r="F255" s="103"/>
      <c r="G255" s="103"/>
      <c r="H255" s="127">
        <f t="shared" si="33"/>
        <v>0</v>
      </c>
      <c r="I255" s="103"/>
      <c r="J255" s="103"/>
      <c r="K255" s="127">
        <f t="shared" si="34"/>
        <v>0</v>
      </c>
      <c r="L255" s="103"/>
      <c r="M255" s="103"/>
      <c r="N255" s="376">
        <f t="shared" si="35"/>
        <v>0</v>
      </c>
      <c r="O255" s="23"/>
      <c r="P255" s="1"/>
    </row>
    <row r="256" spans="1:16" s="9" customFormat="1" ht="11.25" outlineLevel="4">
      <c r="A256" s="359" t="s">
        <v>382</v>
      </c>
      <c r="B256" s="359" t="s">
        <v>384</v>
      </c>
      <c r="C256" s="359" t="s">
        <v>381</v>
      </c>
      <c r="D256" s="359" t="s">
        <v>818</v>
      </c>
      <c r="E256" s="78" t="s">
        <v>1369</v>
      </c>
      <c r="F256" s="103"/>
      <c r="G256" s="103"/>
      <c r="H256" s="127">
        <f t="shared" si="33"/>
        <v>0</v>
      </c>
      <c r="I256" s="103"/>
      <c r="J256" s="103"/>
      <c r="K256" s="127">
        <f t="shared" si="34"/>
        <v>0</v>
      </c>
      <c r="L256" s="103"/>
      <c r="M256" s="103"/>
      <c r="N256" s="376">
        <f t="shared" si="35"/>
        <v>0</v>
      </c>
      <c r="O256" s="23"/>
      <c r="P256" s="1"/>
    </row>
    <row r="257" spans="1:16" s="9" customFormat="1" ht="11.25" outlineLevel="4">
      <c r="A257" s="359" t="s">
        <v>382</v>
      </c>
      <c r="B257" s="359" t="s">
        <v>384</v>
      </c>
      <c r="C257" s="359" t="s">
        <v>381</v>
      </c>
      <c r="D257" s="359" t="s">
        <v>819</v>
      </c>
      <c r="E257" s="78" t="s">
        <v>1370</v>
      </c>
      <c r="F257" s="103"/>
      <c r="G257" s="103"/>
      <c r="H257" s="127">
        <f t="shared" si="33"/>
        <v>0</v>
      </c>
      <c r="I257" s="103"/>
      <c r="J257" s="103"/>
      <c r="K257" s="127">
        <f t="shared" si="34"/>
        <v>0</v>
      </c>
      <c r="L257" s="103"/>
      <c r="M257" s="103"/>
      <c r="N257" s="376">
        <f t="shared" si="35"/>
        <v>0</v>
      </c>
      <c r="O257" s="23"/>
      <c r="P257" s="1"/>
    </row>
    <row r="258" spans="1:16" s="9" customFormat="1" ht="11.25" outlineLevel="4">
      <c r="A258" s="359" t="s">
        <v>382</v>
      </c>
      <c r="B258" s="359" t="s">
        <v>384</v>
      </c>
      <c r="C258" s="359" t="s">
        <v>381</v>
      </c>
      <c r="D258" s="359" t="s">
        <v>820</v>
      </c>
      <c r="E258" s="78" t="s">
        <v>1371</v>
      </c>
      <c r="F258" s="103"/>
      <c r="G258" s="103"/>
      <c r="H258" s="127">
        <f t="shared" si="33"/>
        <v>0</v>
      </c>
      <c r="I258" s="103"/>
      <c r="J258" s="103"/>
      <c r="K258" s="127">
        <f t="shared" si="34"/>
        <v>0</v>
      </c>
      <c r="L258" s="103"/>
      <c r="M258" s="103"/>
      <c r="N258" s="376">
        <f t="shared" si="35"/>
        <v>0</v>
      </c>
      <c r="O258" s="23"/>
      <c r="P258" s="1"/>
    </row>
    <row r="259" spans="1:16" s="9" customFormat="1" ht="22.5" outlineLevel="4">
      <c r="A259" s="359" t="s">
        <v>382</v>
      </c>
      <c r="B259" s="359" t="s">
        <v>384</v>
      </c>
      <c r="C259" s="359" t="s">
        <v>381</v>
      </c>
      <c r="D259" s="359" t="s">
        <v>821</v>
      </c>
      <c r="E259" s="78" t="s">
        <v>1372</v>
      </c>
      <c r="F259" s="103"/>
      <c r="G259" s="103"/>
      <c r="H259" s="127">
        <f t="shared" si="33"/>
        <v>0</v>
      </c>
      <c r="I259" s="103"/>
      <c r="J259" s="103"/>
      <c r="K259" s="127">
        <f t="shared" si="34"/>
        <v>0</v>
      </c>
      <c r="L259" s="103"/>
      <c r="M259" s="103"/>
      <c r="N259" s="376">
        <f t="shared" si="35"/>
        <v>0</v>
      </c>
      <c r="O259" s="23"/>
      <c r="P259" s="1"/>
    </row>
    <row r="260" spans="1:16" s="9" customFormat="1" ht="11.25" outlineLevel="4">
      <c r="A260" s="359" t="s">
        <v>382</v>
      </c>
      <c r="B260" s="359" t="s">
        <v>384</v>
      </c>
      <c r="C260" s="359" t="s">
        <v>381</v>
      </c>
      <c r="D260" s="359" t="s">
        <v>822</v>
      </c>
      <c r="E260" s="78" t="s">
        <v>1373</v>
      </c>
      <c r="F260" s="103"/>
      <c r="G260" s="103"/>
      <c r="H260" s="127">
        <f t="shared" si="33"/>
        <v>0</v>
      </c>
      <c r="I260" s="103"/>
      <c r="J260" s="103"/>
      <c r="K260" s="127">
        <f t="shared" si="34"/>
        <v>0</v>
      </c>
      <c r="L260" s="103"/>
      <c r="M260" s="103"/>
      <c r="N260" s="376">
        <f t="shared" si="35"/>
        <v>0</v>
      </c>
      <c r="O260" s="23"/>
      <c r="P260" s="1"/>
    </row>
    <row r="261" spans="1:16" s="9" customFormat="1" ht="22.5" customHeight="1" outlineLevel="4">
      <c r="A261" s="359" t="s">
        <v>382</v>
      </c>
      <c r="B261" s="359" t="s">
        <v>384</v>
      </c>
      <c r="C261" s="359" t="s">
        <v>381</v>
      </c>
      <c r="D261" s="359" t="s">
        <v>823</v>
      </c>
      <c r="E261" s="78" t="s">
        <v>1374</v>
      </c>
      <c r="F261" s="103"/>
      <c r="G261" s="103"/>
      <c r="H261" s="127">
        <f t="shared" ref="H261:H379" si="39">F261+G261</f>
        <v>0</v>
      </c>
      <c r="I261" s="103"/>
      <c r="J261" s="103"/>
      <c r="K261" s="127">
        <f t="shared" ref="K261:K379" si="40">I261+J261</f>
        <v>0</v>
      </c>
      <c r="L261" s="103"/>
      <c r="M261" s="103"/>
      <c r="N261" s="376">
        <f t="shared" ref="N261:N379" si="41">L261+M261</f>
        <v>0</v>
      </c>
      <c r="O261" s="23"/>
      <c r="P261" s="1"/>
    </row>
    <row r="262" spans="1:16" s="9" customFormat="1" ht="22.5" outlineLevel="4">
      <c r="A262" s="359" t="s">
        <v>382</v>
      </c>
      <c r="B262" s="359" t="s">
        <v>384</v>
      </c>
      <c r="C262" s="359" t="s">
        <v>381</v>
      </c>
      <c r="D262" s="359" t="s">
        <v>824</v>
      </c>
      <c r="E262" s="78" t="s">
        <v>1375</v>
      </c>
      <c r="F262" s="103"/>
      <c r="G262" s="103"/>
      <c r="H262" s="127">
        <f t="shared" si="39"/>
        <v>0</v>
      </c>
      <c r="I262" s="103"/>
      <c r="J262" s="103"/>
      <c r="K262" s="127">
        <f t="shared" si="40"/>
        <v>0</v>
      </c>
      <c r="L262" s="103"/>
      <c r="M262" s="103"/>
      <c r="N262" s="376">
        <f t="shared" si="41"/>
        <v>0</v>
      </c>
      <c r="O262" s="23"/>
      <c r="P262" s="1"/>
    </row>
    <row r="263" spans="1:16" s="9" customFormat="1" ht="22.5" outlineLevel="4">
      <c r="A263" s="359" t="s">
        <v>382</v>
      </c>
      <c r="B263" s="359" t="s">
        <v>384</v>
      </c>
      <c r="C263" s="359" t="s">
        <v>381</v>
      </c>
      <c r="D263" s="359" t="s">
        <v>825</v>
      </c>
      <c r="E263" s="78" t="s">
        <v>1376</v>
      </c>
      <c r="F263" s="103"/>
      <c r="G263" s="103"/>
      <c r="H263" s="127">
        <f t="shared" si="39"/>
        <v>0</v>
      </c>
      <c r="I263" s="103"/>
      <c r="J263" s="103"/>
      <c r="K263" s="127">
        <f t="shared" si="40"/>
        <v>0</v>
      </c>
      <c r="L263" s="103"/>
      <c r="M263" s="103"/>
      <c r="N263" s="376">
        <f t="shared" si="41"/>
        <v>0</v>
      </c>
      <c r="O263" s="23"/>
      <c r="P263" s="1"/>
    </row>
    <row r="264" spans="1:16" s="9" customFormat="1" ht="11.25" outlineLevel="4">
      <c r="A264" s="359" t="s">
        <v>382</v>
      </c>
      <c r="B264" s="359" t="s">
        <v>384</v>
      </c>
      <c r="C264" s="359" t="s">
        <v>381</v>
      </c>
      <c r="D264" s="359" t="s">
        <v>826</v>
      </c>
      <c r="E264" s="78" t="s">
        <v>1377</v>
      </c>
      <c r="F264" s="103"/>
      <c r="G264" s="103"/>
      <c r="H264" s="127">
        <f t="shared" si="39"/>
        <v>0</v>
      </c>
      <c r="I264" s="103"/>
      <c r="J264" s="103"/>
      <c r="K264" s="127">
        <f t="shared" si="40"/>
        <v>0</v>
      </c>
      <c r="L264" s="103"/>
      <c r="M264" s="103"/>
      <c r="N264" s="376">
        <f t="shared" si="41"/>
        <v>0</v>
      </c>
      <c r="O264" s="23"/>
      <c r="P264" s="1"/>
    </row>
    <row r="265" spans="1:16" s="9" customFormat="1" ht="11.25" outlineLevel="4">
      <c r="A265" s="359" t="s">
        <v>382</v>
      </c>
      <c r="B265" s="359" t="s">
        <v>384</v>
      </c>
      <c r="C265" s="359" t="s">
        <v>381</v>
      </c>
      <c r="D265" s="359" t="s">
        <v>827</v>
      </c>
      <c r="E265" s="78" t="s">
        <v>1378</v>
      </c>
      <c r="F265" s="103"/>
      <c r="G265" s="103"/>
      <c r="H265" s="127">
        <f t="shared" si="39"/>
        <v>0</v>
      </c>
      <c r="I265" s="103"/>
      <c r="J265" s="103"/>
      <c r="K265" s="127">
        <f t="shared" si="40"/>
        <v>0</v>
      </c>
      <c r="L265" s="103"/>
      <c r="M265" s="103"/>
      <c r="N265" s="376">
        <f t="shared" si="41"/>
        <v>0</v>
      </c>
      <c r="O265" s="23"/>
      <c r="P265" s="1"/>
    </row>
    <row r="266" spans="1:16" s="9" customFormat="1" ht="11.25" outlineLevel="4">
      <c r="A266" s="359" t="s">
        <v>382</v>
      </c>
      <c r="B266" s="359" t="s">
        <v>384</v>
      </c>
      <c r="C266" s="359" t="s">
        <v>381</v>
      </c>
      <c r="D266" s="359" t="s">
        <v>828</v>
      </c>
      <c r="E266" s="78" t="s">
        <v>1379</v>
      </c>
      <c r="F266" s="103"/>
      <c r="G266" s="103"/>
      <c r="H266" s="127">
        <f t="shared" si="39"/>
        <v>0</v>
      </c>
      <c r="I266" s="103"/>
      <c r="J266" s="103"/>
      <c r="K266" s="127">
        <f t="shared" si="40"/>
        <v>0</v>
      </c>
      <c r="L266" s="103"/>
      <c r="M266" s="103"/>
      <c r="N266" s="376">
        <f t="shared" si="41"/>
        <v>0</v>
      </c>
      <c r="O266" s="23"/>
      <c r="P266" s="1"/>
    </row>
    <row r="267" spans="1:16" s="9" customFormat="1" ht="35.25" customHeight="1" outlineLevel="4">
      <c r="A267" s="359" t="s">
        <v>382</v>
      </c>
      <c r="B267" s="359" t="s">
        <v>384</v>
      </c>
      <c r="C267" s="359" t="s">
        <v>381</v>
      </c>
      <c r="D267" s="359" t="s">
        <v>829</v>
      </c>
      <c r="E267" s="78" t="s">
        <v>1380</v>
      </c>
      <c r="F267" s="103"/>
      <c r="G267" s="103"/>
      <c r="H267" s="127">
        <f t="shared" si="39"/>
        <v>0</v>
      </c>
      <c r="I267" s="103"/>
      <c r="J267" s="103"/>
      <c r="K267" s="127">
        <f t="shared" si="40"/>
        <v>0</v>
      </c>
      <c r="L267" s="103"/>
      <c r="M267" s="103"/>
      <c r="N267" s="376">
        <f t="shared" si="41"/>
        <v>0</v>
      </c>
      <c r="O267" s="23"/>
      <c r="P267" s="1"/>
    </row>
    <row r="268" spans="1:16" s="9" customFormat="1" ht="11.25" outlineLevel="4">
      <c r="A268" s="359" t="s">
        <v>382</v>
      </c>
      <c r="B268" s="359" t="s">
        <v>384</v>
      </c>
      <c r="C268" s="359" t="s">
        <v>381</v>
      </c>
      <c r="D268" s="359" t="s">
        <v>833</v>
      </c>
      <c r="E268" s="78" t="s">
        <v>1381</v>
      </c>
      <c r="F268" s="103"/>
      <c r="G268" s="103"/>
      <c r="H268" s="127">
        <f t="shared" si="39"/>
        <v>0</v>
      </c>
      <c r="I268" s="103"/>
      <c r="J268" s="103"/>
      <c r="K268" s="127">
        <f t="shared" si="40"/>
        <v>0</v>
      </c>
      <c r="L268" s="103"/>
      <c r="M268" s="103"/>
      <c r="N268" s="376">
        <f t="shared" si="41"/>
        <v>0</v>
      </c>
      <c r="O268" s="23"/>
      <c r="P268" s="1"/>
    </row>
    <row r="269" spans="1:16" s="9" customFormat="1" ht="33.75" outlineLevel="4">
      <c r="A269" s="359" t="s">
        <v>382</v>
      </c>
      <c r="B269" s="359" t="s">
        <v>384</v>
      </c>
      <c r="C269" s="359" t="s">
        <v>381</v>
      </c>
      <c r="D269" s="359" t="s">
        <v>834</v>
      </c>
      <c r="E269" s="78" t="s">
        <v>1382</v>
      </c>
      <c r="F269" s="103"/>
      <c r="G269" s="103"/>
      <c r="H269" s="127">
        <f t="shared" si="39"/>
        <v>0</v>
      </c>
      <c r="I269" s="103"/>
      <c r="J269" s="103"/>
      <c r="K269" s="127">
        <f t="shared" si="40"/>
        <v>0</v>
      </c>
      <c r="L269" s="103"/>
      <c r="M269" s="103"/>
      <c r="N269" s="376">
        <f t="shared" si="41"/>
        <v>0</v>
      </c>
      <c r="O269" s="23"/>
      <c r="P269" s="1"/>
    </row>
    <row r="270" spans="1:16" s="9" customFormat="1" ht="22.5" outlineLevel="4">
      <c r="A270" s="359" t="s">
        <v>382</v>
      </c>
      <c r="B270" s="359" t="s">
        <v>384</v>
      </c>
      <c r="C270" s="359" t="s">
        <v>381</v>
      </c>
      <c r="D270" s="359" t="s">
        <v>835</v>
      </c>
      <c r="E270" s="78" t="s">
        <v>1383</v>
      </c>
      <c r="F270" s="103"/>
      <c r="G270" s="103"/>
      <c r="H270" s="127">
        <f t="shared" si="39"/>
        <v>0</v>
      </c>
      <c r="I270" s="103"/>
      <c r="J270" s="103"/>
      <c r="K270" s="127">
        <f t="shared" si="40"/>
        <v>0</v>
      </c>
      <c r="L270" s="103"/>
      <c r="M270" s="103"/>
      <c r="N270" s="376">
        <f t="shared" si="41"/>
        <v>0</v>
      </c>
      <c r="O270" s="23"/>
      <c r="P270" s="1"/>
    </row>
    <row r="271" spans="1:16" s="9" customFormat="1" ht="11.25" outlineLevel="4">
      <c r="A271" s="359" t="s">
        <v>382</v>
      </c>
      <c r="B271" s="359" t="s">
        <v>384</v>
      </c>
      <c r="C271" s="359" t="s">
        <v>381</v>
      </c>
      <c r="D271" s="359" t="s">
        <v>836</v>
      </c>
      <c r="E271" s="78" t="s">
        <v>1384</v>
      </c>
      <c r="F271" s="103"/>
      <c r="G271" s="103"/>
      <c r="H271" s="127">
        <f t="shared" si="39"/>
        <v>0</v>
      </c>
      <c r="I271" s="103"/>
      <c r="J271" s="103"/>
      <c r="K271" s="127">
        <f t="shared" si="40"/>
        <v>0</v>
      </c>
      <c r="L271" s="103"/>
      <c r="M271" s="103"/>
      <c r="N271" s="376">
        <f t="shared" si="41"/>
        <v>0</v>
      </c>
      <c r="O271" s="23"/>
      <c r="P271" s="1"/>
    </row>
    <row r="272" spans="1:16" s="9" customFormat="1" ht="11.25" outlineLevel="4">
      <c r="A272" s="359" t="s">
        <v>382</v>
      </c>
      <c r="B272" s="359" t="s">
        <v>384</v>
      </c>
      <c r="C272" s="359" t="s">
        <v>381</v>
      </c>
      <c r="D272" s="359" t="s">
        <v>837</v>
      </c>
      <c r="E272" s="78" t="s">
        <v>1385</v>
      </c>
      <c r="F272" s="103"/>
      <c r="G272" s="103"/>
      <c r="H272" s="127">
        <f t="shared" si="39"/>
        <v>0</v>
      </c>
      <c r="I272" s="103"/>
      <c r="J272" s="103"/>
      <c r="K272" s="127">
        <f t="shared" si="40"/>
        <v>0</v>
      </c>
      <c r="L272" s="103"/>
      <c r="M272" s="103"/>
      <c r="N272" s="376">
        <f t="shared" si="41"/>
        <v>0</v>
      </c>
      <c r="O272" s="23"/>
      <c r="P272" s="1"/>
    </row>
    <row r="273" spans="1:16" s="9" customFormat="1" ht="22.5" outlineLevel="4">
      <c r="A273" s="359" t="s">
        <v>382</v>
      </c>
      <c r="B273" s="359" t="s">
        <v>384</v>
      </c>
      <c r="C273" s="359" t="s">
        <v>381</v>
      </c>
      <c r="D273" s="359" t="s">
        <v>838</v>
      </c>
      <c r="E273" s="78" t="s">
        <v>1386</v>
      </c>
      <c r="F273" s="103"/>
      <c r="G273" s="103"/>
      <c r="H273" s="127">
        <f t="shared" si="39"/>
        <v>0</v>
      </c>
      <c r="I273" s="103"/>
      <c r="J273" s="103"/>
      <c r="K273" s="127">
        <f t="shared" si="40"/>
        <v>0</v>
      </c>
      <c r="L273" s="103"/>
      <c r="M273" s="103"/>
      <c r="N273" s="376">
        <f t="shared" si="41"/>
        <v>0</v>
      </c>
      <c r="O273" s="23"/>
      <c r="P273" s="1"/>
    </row>
    <row r="274" spans="1:16" s="9" customFormat="1" ht="11.25" outlineLevel="4">
      <c r="A274" s="359" t="s">
        <v>382</v>
      </c>
      <c r="B274" s="359" t="s">
        <v>384</v>
      </c>
      <c r="C274" s="359" t="s">
        <v>381</v>
      </c>
      <c r="D274" s="359" t="s">
        <v>839</v>
      </c>
      <c r="E274" s="78" t="s">
        <v>1387</v>
      </c>
      <c r="F274" s="103"/>
      <c r="G274" s="103"/>
      <c r="H274" s="127">
        <f t="shared" si="39"/>
        <v>0</v>
      </c>
      <c r="I274" s="103"/>
      <c r="J274" s="103"/>
      <c r="K274" s="127">
        <f t="shared" si="40"/>
        <v>0</v>
      </c>
      <c r="L274" s="103"/>
      <c r="M274" s="103"/>
      <c r="N274" s="376">
        <f t="shared" si="41"/>
        <v>0</v>
      </c>
      <c r="O274" s="23"/>
      <c r="P274" s="1"/>
    </row>
    <row r="275" spans="1:16" s="9" customFormat="1" ht="22.5" outlineLevel="4">
      <c r="A275" s="359" t="s">
        <v>382</v>
      </c>
      <c r="B275" s="359" t="s">
        <v>384</v>
      </c>
      <c r="C275" s="359" t="s">
        <v>381</v>
      </c>
      <c r="D275" s="359" t="s">
        <v>840</v>
      </c>
      <c r="E275" s="78" t="s">
        <v>1388</v>
      </c>
      <c r="F275" s="103"/>
      <c r="G275" s="103"/>
      <c r="H275" s="127">
        <f t="shared" si="39"/>
        <v>0</v>
      </c>
      <c r="I275" s="103"/>
      <c r="J275" s="103"/>
      <c r="K275" s="127">
        <f t="shared" si="40"/>
        <v>0</v>
      </c>
      <c r="L275" s="103"/>
      <c r="M275" s="103"/>
      <c r="N275" s="376">
        <f t="shared" si="41"/>
        <v>0</v>
      </c>
      <c r="O275" s="23"/>
      <c r="P275" s="1"/>
    </row>
    <row r="276" spans="1:16" s="9" customFormat="1" ht="22.5" outlineLevel="4">
      <c r="A276" s="359" t="s">
        <v>382</v>
      </c>
      <c r="B276" s="359" t="s">
        <v>384</v>
      </c>
      <c r="C276" s="359" t="s">
        <v>381</v>
      </c>
      <c r="D276" s="359" t="s">
        <v>841</v>
      </c>
      <c r="E276" s="78" t="s">
        <v>1389</v>
      </c>
      <c r="F276" s="103"/>
      <c r="G276" s="103"/>
      <c r="H276" s="127">
        <f t="shared" si="39"/>
        <v>0</v>
      </c>
      <c r="I276" s="103"/>
      <c r="J276" s="103"/>
      <c r="K276" s="127">
        <f t="shared" si="40"/>
        <v>0</v>
      </c>
      <c r="L276" s="103"/>
      <c r="M276" s="103"/>
      <c r="N276" s="376">
        <f t="shared" si="41"/>
        <v>0</v>
      </c>
      <c r="O276" s="23"/>
      <c r="P276" s="1"/>
    </row>
    <row r="277" spans="1:16" s="9" customFormat="1" ht="11.25" outlineLevel="4">
      <c r="A277" s="359" t="s">
        <v>382</v>
      </c>
      <c r="B277" s="359" t="s">
        <v>384</v>
      </c>
      <c r="C277" s="359" t="s">
        <v>381</v>
      </c>
      <c r="D277" s="359" t="s">
        <v>842</v>
      </c>
      <c r="E277" s="78" t="s">
        <v>1390</v>
      </c>
      <c r="F277" s="103"/>
      <c r="G277" s="103"/>
      <c r="H277" s="127">
        <f t="shared" si="39"/>
        <v>0</v>
      </c>
      <c r="I277" s="103"/>
      <c r="J277" s="103"/>
      <c r="K277" s="127">
        <f t="shared" si="40"/>
        <v>0</v>
      </c>
      <c r="L277" s="103"/>
      <c r="M277" s="103"/>
      <c r="N277" s="376">
        <f t="shared" si="41"/>
        <v>0</v>
      </c>
      <c r="O277" s="23"/>
      <c r="P277" s="1"/>
    </row>
    <row r="278" spans="1:16" s="9" customFormat="1" ht="22.5" outlineLevel="4">
      <c r="A278" s="359" t="s">
        <v>382</v>
      </c>
      <c r="B278" s="359" t="s">
        <v>384</v>
      </c>
      <c r="C278" s="359" t="s">
        <v>381</v>
      </c>
      <c r="D278" s="359" t="s">
        <v>843</v>
      </c>
      <c r="E278" s="78" t="s">
        <v>1391</v>
      </c>
      <c r="F278" s="103"/>
      <c r="G278" s="103"/>
      <c r="H278" s="127">
        <f t="shared" si="39"/>
        <v>0</v>
      </c>
      <c r="I278" s="103"/>
      <c r="J278" s="103"/>
      <c r="K278" s="127">
        <f t="shared" si="40"/>
        <v>0</v>
      </c>
      <c r="L278" s="103"/>
      <c r="M278" s="103"/>
      <c r="N278" s="376">
        <f t="shared" si="41"/>
        <v>0</v>
      </c>
      <c r="O278" s="23"/>
      <c r="P278" s="1"/>
    </row>
    <row r="279" spans="1:16" s="9" customFormat="1" ht="22.5" outlineLevel="4">
      <c r="A279" s="359" t="s">
        <v>382</v>
      </c>
      <c r="B279" s="359" t="s">
        <v>384</v>
      </c>
      <c r="C279" s="359" t="s">
        <v>381</v>
      </c>
      <c r="D279" s="359" t="s">
        <v>844</v>
      </c>
      <c r="E279" s="78" t="s">
        <v>1392</v>
      </c>
      <c r="F279" s="103"/>
      <c r="G279" s="103"/>
      <c r="H279" s="127">
        <f t="shared" si="39"/>
        <v>0</v>
      </c>
      <c r="I279" s="103"/>
      <c r="J279" s="103"/>
      <c r="K279" s="127">
        <f t="shared" si="40"/>
        <v>0</v>
      </c>
      <c r="L279" s="103"/>
      <c r="M279" s="103"/>
      <c r="N279" s="376">
        <f t="shared" si="41"/>
        <v>0</v>
      </c>
      <c r="O279" s="23"/>
      <c r="P279" s="1"/>
    </row>
    <row r="280" spans="1:16" s="9" customFormat="1" ht="22.5" outlineLevel="4">
      <c r="A280" s="359" t="s">
        <v>382</v>
      </c>
      <c r="B280" s="359" t="s">
        <v>384</v>
      </c>
      <c r="C280" s="359" t="s">
        <v>381</v>
      </c>
      <c r="D280" s="359" t="s">
        <v>845</v>
      </c>
      <c r="E280" s="78" t="s">
        <v>1393</v>
      </c>
      <c r="F280" s="103"/>
      <c r="G280" s="103"/>
      <c r="H280" s="127">
        <f t="shared" si="39"/>
        <v>0</v>
      </c>
      <c r="I280" s="103"/>
      <c r="J280" s="103"/>
      <c r="K280" s="127">
        <f t="shared" si="40"/>
        <v>0</v>
      </c>
      <c r="L280" s="103"/>
      <c r="M280" s="103"/>
      <c r="N280" s="376">
        <f t="shared" si="41"/>
        <v>0</v>
      </c>
      <c r="O280" s="23"/>
      <c r="P280" s="1"/>
    </row>
    <row r="281" spans="1:16" s="9" customFormat="1" ht="11.25" outlineLevel="4">
      <c r="A281" s="359" t="s">
        <v>382</v>
      </c>
      <c r="B281" s="359" t="s">
        <v>384</v>
      </c>
      <c r="C281" s="359" t="s">
        <v>381</v>
      </c>
      <c r="D281" s="359" t="s">
        <v>846</v>
      </c>
      <c r="E281" s="78" t="s">
        <v>1394</v>
      </c>
      <c r="F281" s="103"/>
      <c r="G281" s="103"/>
      <c r="H281" s="127">
        <f t="shared" si="39"/>
        <v>0</v>
      </c>
      <c r="I281" s="103"/>
      <c r="J281" s="103"/>
      <c r="K281" s="127">
        <f t="shared" si="40"/>
        <v>0</v>
      </c>
      <c r="L281" s="103"/>
      <c r="M281" s="103"/>
      <c r="N281" s="376">
        <f t="shared" si="41"/>
        <v>0</v>
      </c>
      <c r="O281" s="23"/>
      <c r="P281" s="1"/>
    </row>
    <row r="282" spans="1:16" s="9" customFormat="1" ht="11.25" outlineLevel="4">
      <c r="A282" s="359" t="s">
        <v>382</v>
      </c>
      <c r="B282" s="359" t="s">
        <v>384</v>
      </c>
      <c r="C282" s="359" t="s">
        <v>381</v>
      </c>
      <c r="D282" s="359" t="s">
        <v>847</v>
      </c>
      <c r="E282" s="78" t="s">
        <v>1395</v>
      </c>
      <c r="F282" s="103"/>
      <c r="G282" s="103"/>
      <c r="H282" s="127">
        <f t="shared" si="39"/>
        <v>0</v>
      </c>
      <c r="I282" s="103"/>
      <c r="J282" s="103"/>
      <c r="K282" s="127">
        <f t="shared" si="40"/>
        <v>0</v>
      </c>
      <c r="L282" s="103"/>
      <c r="M282" s="103"/>
      <c r="N282" s="376">
        <f t="shared" si="41"/>
        <v>0</v>
      </c>
      <c r="O282" s="23"/>
      <c r="P282" s="1"/>
    </row>
    <row r="283" spans="1:16" s="9" customFormat="1" ht="22.5" outlineLevel="4">
      <c r="A283" s="359" t="s">
        <v>382</v>
      </c>
      <c r="B283" s="359" t="s">
        <v>384</v>
      </c>
      <c r="C283" s="359" t="s">
        <v>381</v>
      </c>
      <c r="D283" s="359" t="s">
        <v>848</v>
      </c>
      <c r="E283" s="78" t="s">
        <v>1396</v>
      </c>
      <c r="F283" s="103"/>
      <c r="G283" s="103"/>
      <c r="H283" s="127">
        <f t="shared" si="39"/>
        <v>0</v>
      </c>
      <c r="I283" s="103"/>
      <c r="J283" s="103"/>
      <c r="K283" s="127">
        <f t="shared" si="40"/>
        <v>0</v>
      </c>
      <c r="L283" s="103"/>
      <c r="M283" s="103"/>
      <c r="N283" s="376">
        <f t="shared" si="41"/>
        <v>0</v>
      </c>
      <c r="O283" s="23"/>
      <c r="P283" s="1"/>
    </row>
    <row r="284" spans="1:16" s="9" customFormat="1" ht="22.5" outlineLevel="4">
      <c r="A284" s="359" t="s">
        <v>382</v>
      </c>
      <c r="B284" s="359" t="s">
        <v>384</v>
      </c>
      <c r="C284" s="359" t="s">
        <v>381</v>
      </c>
      <c r="D284" s="359" t="s">
        <v>849</v>
      </c>
      <c r="E284" s="78" t="s">
        <v>1397</v>
      </c>
      <c r="F284" s="103"/>
      <c r="G284" s="103"/>
      <c r="H284" s="127">
        <f t="shared" si="39"/>
        <v>0</v>
      </c>
      <c r="I284" s="103"/>
      <c r="J284" s="103"/>
      <c r="K284" s="127">
        <f t="shared" si="40"/>
        <v>0</v>
      </c>
      <c r="L284" s="103"/>
      <c r="M284" s="103"/>
      <c r="N284" s="376">
        <f t="shared" si="41"/>
        <v>0</v>
      </c>
      <c r="O284" s="23"/>
      <c r="P284" s="1"/>
    </row>
    <row r="285" spans="1:16" s="9" customFormat="1" ht="22.5" outlineLevel="4">
      <c r="A285" s="359" t="s">
        <v>382</v>
      </c>
      <c r="B285" s="359" t="s">
        <v>384</v>
      </c>
      <c r="C285" s="359" t="s">
        <v>381</v>
      </c>
      <c r="D285" s="359" t="s">
        <v>850</v>
      </c>
      <c r="E285" s="78" t="s">
        <v>1398</v>
      </c>
      <c r="F285" s="103"/>
      <c r="G285" s="103"/>
      <c r="H285" s="127">
        <f t="shared" si="39"/>
        <v>0</v>
      </c>
      <c r="I285" s="103"/>
      <c r="J285" s="103"/>
      <c r="K285" s="127">
        <f t="shared" si="40"/>
        <v>0</v>
      </c>
      <c r="L285" s="103"/>
      <c r="M285" s="103"/>
      <c r="N285" s="376">
        <f t="shared" si="41"/>
        <v>0</v>
      </c>
      <c r="O285" s="23"/>
      <c r="P285" s="1"/>
    </row>
    <row r="286" spans="1:16" s="9" customFormat="1" ht="22.5" outlineLevel="4">
      <c r="A286" s="359" t="s">
        <v>382</v>
      </c>
      <c r="B286" s="359" t="s">
        <v>384</v>
      </c>
      <c r="C286" s="359" t="s">
        <v>381</v>
      </c>
      <c r="D286" s="359" t="s">
        <v>851</v>
      </c>
      <c r="E286" s="78" t="s">
        <v>1399</v>
      </c>
      <c r="F286" s="103"/>
      <c r="G286" s="103"/>
      <c r="H286" s="127">
        <f t="shared" si="39"/>
        <v>0</v>
      </c>
      <c r="I286" s="103"/>
      <c r="J286" s="103"/>
      <c r="K286" s="127">
        <f t="shared" si="40"/>
        <v>0</v>
      </c>
      <c r="L286" s="103"/>
      <c r="M286" s="103"/>
      <c r="N286" s="376">
        <f t="shared" si="41"/>
        <v>0</v>
      </c>
      <c r="O286" s="23"/>
      <c r="P286" s="1"/>
    </row>
    <row r="287" spans="1:16" s="9" customFormat="1" ht="22.5" outlineLevel="4">
      <c r="A287" s="359" t="s">
        <v>382</v>
      </c>
      <c r="B287" s="359" t="s">
        <v>384</v>
      </c>
      <c r="C287" s="359" t="s">
        <v>381</v>
      </c>
      <c r="D287" s="359" t="s">
        <v>852</v>
      </c>
      <c r="E287" s="78" t="s">
        <v>1400</v>
      </c>
      <c r="F287" s="103"/>
      <c r="G287" s="103"/>
      <c r="H287" s="127">
        <f t="shared" si="39"/>
        <v>0</v>
      </c>
      <c r="I287" s="103"/>
      <c r="J287" s="103"/>
      <c r="K287" s="127">
        <f t="shared" si="40"/>
        <v>0</v>
      </c>
      <c r="L287" s="103"/>
      <c r="M287" s="103"/>
      <c r="N287" s="376">
        <f t="shared" si="41"/>
        <v>0</v>
      </c>
      <c r="O287" s="23"/>
      <c r="P287" s="1"/>
    </row>
    <row r="288" spans="1:16" s="9" customFormat="1" ht="22.5" outlineLevel="4">
      <c r="A288" s="359" t="s">
        <v>382</v>
      </c>
      <c r="B288" s="359" t="s">
        <v>384</v>
      </c>
      <c r="C288" s="359" t="s">
        <v>381</v>
      </c>
      <c r="D288" s="359" t="s">
        <v>853</v>
      </c>
      <c r="E288" s="78" t="s">
        <v>1401</v>
      </c>
      <c r="F288" s="103"/>
      <c r="G288" s="103"/>
      <c r="H288" s="127">
        <f t="shared" si="39"/>
        <v>0</v>
      </c>
      <c r="I288" s="103"/>
      <c r="J288" s="103"/>
      <c r="K288" s="127">
        <f t="shared" si="40"/>
        <v>0</v>
      </c>
      <c r="L288" s="103"/>
      <c r="M288" s="103"/>
      <c r="N288" s="376">
        <f t="shared" si="41"/>
        <v>0</v>
      </c>
      <c r="O288" s="23"/>
      <c r="P288" s="1"/>
    </row>
    <row r="289" spans="1:16" s="9" customFormat="1" ht="22.5" outlineLevel="4">
      <c r="A289" s="359" t="s">
        <v>382</v>
      </c>
      <c r="B289" s="359" t="s">
        <v>384</v>
      </c>
      <c r="C289" s="359" t="s">
        <v>381</v>
      </c>
      <c r="D289" s="359" t="s">
        <v>854</v>
      </c>
      <c r="E289" s="78" t="s">
        <v>1402</v>
      </c>
      <c r="F289" s="103"/>
      <c r="G289" s="103"/>
      <c r="H289" s="127">
        <f t="shared" si="39"/>
        <v>0</v>
      </c>
      <c r="I289" s="103"/>
      <c r="J289" s="103"/>
      <c r="K289" s="127">
        <f t="shared" si="40"/>
        <v>0</v>
      </c>
      <c r="L289" s="103"/>
      <c r="M289" s="103"/>
      <c r="N289" s="376">
        <f t="shared" si="41"/>
        <v>0</v>
      </c>
      <c r="O289" s="23"/>
      <c r="P289" s="1"/>
    </row>
    <row r="290" spans="1:16" s="9" customFormat="1" ht="22.5" outlineLevel="4">
      <c r="A290" s="359" t="s">
        <v>382</v>
      </c>
      <c r="B290" s="359" t="s">
        <v>384</v>
      </c>
      <c r="C290" s="359" t="s">
        <v>381</v>
      </c>
      <c r="D290" s="359" t="s">
        <v>855</v>
      </c>
      <c r="E290" s="78" t="s">
        <v>1403</v>
      </c>
      <c r="F290" s="103"/>
      <c r="G290" s="103"/>
      <c r="H290" s="127">
        <f t="shared" si="39"/>
        <v>0</v>
      </c>
      <c r="I290" s="103"/>
      <c r="J290" s="103"/>
      <c r="K290" s="127">
        <f t="shared" si="40"/>
        <v>0</v>
      </c>
      <c r="L290" s="103"/>
      <c r="M290" s="103"/>
      <c r="N290" s="376">
        <f t="shared" si="41"/>
        <v>0</v>
      </c>
      <c r="O290" s="23"/>
      <c r="P290" s="1"/>
    </row>
    <row r="291" spans="1:16" s="9" customFormat="1" ht="22.5" outlineLevel="4">
      <c r="A291" s="359" t="s">
        <v>382</v>
      </c>
      <c r="B291" s="359" t="s">
        <v>384</v>
      </c>
      <c r="C291" s="359" t="s">
        <v>381</v>
      </c>
      <c r="D291" s="359" t="s">
        <v>856</v>
      </c>
      <c r="E291" s="78" t="s">
        <v>1404</v>
      </c>
      <c r="F291" s="103"/>
      <c r="G291" s="103"/>
      <c r="H291" s="127">
        <f t="shared" si="39"/>
        <v>0</v>
      </c>
      <c r="I291" s="103"/>
      <c r="J291" s="103"/>
      <c r="K291" s="127">
        <f t="shared" si="40"/>
        <v>0</v>
      </c>
      <c r="L291" s="103"/>
      <c r="M291" s="103"/>
      <c r="N291" s="376">
        <f t="shared" si="41"/>
        <v>0</v>
      </c>
      <c r="O291" s="23"/>
      <c r="P291" s="1"/>
    </row>
    <row r="292" spans="1:16" s="9" customFormat="1" ht="22.5" outlineLevel="4">
      <c r="A292" s="359" t="s">
        <v>382</v>
      </c>
      <c r="B292" s="359" t="s">
        <v>384</v>
      </c>
      <c r="C292" s="359" t="s">
        <v>381</v>
      </c>
      <c r="D292" s="359" t="s">
        <v>857</v>
      </c>
      <c r="E292" s="78" t="s">
        <v>1405</v>
      </c>
      <c r="F292" s="103"/>
      <c r="G292" s="103"/>
      <c r="H292" s="127">
        <f t="shared" si="39"/>
        <v>0</v>
      </c>
      <c r="I292" s="103"/>
      <c r="J292" s="103"/>
      <c r="K292" s="127">
        <f t="shared" si="40"/>
        <v>0</v>
      </c>
      <c r="L292" s="103"/>
      <c r="M292" s="103"/>
      <c r="N292" s="376">
        <f t="shared" si="41"/>
        <v>0</v>
      </c>
      <c r="O292" s="23"/>
      <c r="P292" s="1"/>
    </row>
    <row r="293" spans="1:16" s="9" customFormat="1" ht="22.5" outlineLevel="4">
      <c r="A293" s="359" t="s">
        <v>382</v>
      </c>
      <c r="B293" s="359" t="s">
        <v>384</v>
      </c>
      <c r="C293" s="359" t="s">
        <v>381</v>
      </c>
      <c r="D293" s="359" t="s">
        <v>858</v>
      </c>
      <c r="E293" s="78" t="s">
        <v>1406</v>
      </c>
      <c r="F293" s="103"/>
      <c r="G293" s="103"/>
      <c r="H293" s="127">
        <f t="shared" si="39"/>
        <v>0</v>
      </c>
      <c r="I293" s="103"/>
      <c r="J293" s="103"/>
      <c r="K293" s="127">
        <f t="shared" si="40"/>
        <v>0</v>
      </c>
      <c r="L293" s="103"/>
      <c r="M293" s="103"/>
      <c r="N293" s="376">
        <f t="shared" si="41"/>
        <v>0</v>
      </c>
      <c r="O293" s="23"/>
      <c r="P293" s="1"/>
    </row>
    <row r="294" spans="1:16" s="9" customFormat="1" ht="22.5" outlineLevel="4">
      <c r="A294" s="359" t="s">
        <v>382</v>
      </c>
      <c r="B294" s="359" t="s">
        <v>384</v>
      </c>
      <c r="C294" s="359" t="s">
        <v>381</v>
      </c>
      <c r="D294" s="359" t="s">
        <v>859</v>
      </c>
      <c r="E294" s="78" t="s">
        <v>1407</v>
      </c>
      <c r="F294" s="103"/>
      <c r="G294" s="103"/>
      <c r="H294" s="127">
        <f t="shared" si="39"/>
        <v>0</v>
      </c>
      <c r="I294" s="103"/>
      <c r="J294" s="103"/>
      <c r="K294" s="127">
        <f t="shared" si="40"/>
        <v>0</v>
      </c>
      <c r="L294" s="103"/>
      <c r="M294" s="103"/>
      <c r="N294" s="376">
        <f t="shared" si="41"/>
        <v>0</v>
      </c>
      <c r="O294" s="23"/>
      <c r="P294" s="1"/>
    </row>
    <row r="295" spans="1:16" s="9" customFormat="1" ht="22.5" outlineLevel="4">
      <c r="A295" s="359" t="s">
        <v>382</v>
      </c>
      <c r="B295" s="359" t="s">
        <v>384</v>
      </c>
      <c r="C295" s="359" t="s">
        <v>381</v>
      </c>
      <c r="D295" s="359" t="s">
        <v>860</v>
      </c>
      <c r="E295" s="78" t="s">
        <v>1408</v>
      </c>
      <c r="F295" s="103"/>
      <c r="G295" s="103"/>
      <c r="H295" s="127">
        <f t="shared" si="39"/>
        <v>0</v>
      </c>
      <c r="I295" s="103"/>
      <c r="J295" s="103"/>
      <c r="K295" s="127">
        <f t="shared" si="40"/>
        <v>0</v>
      </c>
      <c r="L295" s="103"/>
      <c r="M295" s="103"/>
      <c r="N295" s="376">
        <f t="shared" si="41"/>
        <v>0</v>
      </c>
      <c r="O295" s="23"/>
      <c r="P295" s="1"/>
    </row>
    <row r="296" spans="1:16" s="9" customFormat="1" ht="22.5" outlineLevel="4">
      <c r="A296" s="359" t="s">
        <v>382</v>
      </c>
      <c r="B296" s="359" t="s">
        <v>384</v>
      </c>
      <c r="C296" s="359" t="s">
        <v>381</v>
      </c>
      <c r="D296" s="359" t="s">
        <v>861</v>
      </c>
      <c r="E296" s="78" t="s">
        <v>1409</v>
      </c>
      <c r="F296" s="103"/>
      <c r="G296" s="103"/>
      <c r="H296" s="127">
        <f t="shared" si="39"/>
        <v>0</v>
      </c>
      <c r="I296" s="103"/>
      <c r="J296" s="103"/>
      <c r="K296" s="127">
        <f t="shared" si="40"/>
        <v>0</v>
      </c>
      <c r="L296" s="103"/>
      <c r="M296" s="103"/>
      <c r="N296" s="376">
        <f t="shared" si="41"/>
        <v>0</v>
      </c>
      <c r="O296" s="23"/>
      <c r="P296" s="1"/>
    </row>
    <row r="297" spans="1:16" s="9" customFormat="1" ht="22.5" outlineLevel="4">
      <c r="A297" s="359" t="s">
        <v>382</v>
      </c>
      <c r="B297" s="359" t="s">
        <v>384</v>
      </c>
      <c r="C297" s="359" t="s">
        <v>381</v>
      </c>
      <c r="D297" s="359" t="s">
        <v>862</v>
      </c>
      <c r="E297" s="78" t="s">
        <v>1410</v>
      </c>
      <c r="F297" s="103"/>
      <c r="G297" s="103"/>
      <c r="H297" s="127">
        <f t="shared" si="39"/>
        <v>0</v>
      </c>
      <c r="I297" s="103"/>
      <c r="J297" s="103"/>
      <c r="K297" s="127">
        <f t="shared" si="40"/>
        <v>0</v>
      </c>
      <c r="L297" s="103"/>
      <c r="M297" s="103"/>
      <c r="N297" s="376">
        <f t="shared" si="41"/>
        <v>0</v>
      </c>
      <c r="O297" s="23"/>
      <c r="P297" s="1"/>
    </row>
    <row r="298" spans="1:16" s="9" customFormat="1" ht="22.5" outlineLevel="4">
      <c r="A298" s="359" t="s">
        <v>382</v>
      </c>
      <c r="B298" s="359" t="s">
        <v>384</v>
      </c>
      <c r="C298" s="359" t="s">
        <v>381</v>
      </c>
      <c r="D298" s="359" t="s">
        <v>863</v>
      </c>
      <c r="E298" s="78" t="s">
        <v>1411</v>
      </c>
      <c r="F298" s="103"/>
      <c r="G298" s="103"/>
      <c r="H298" s="127">
        <f t="shared" si="39"/>
        <v>0</v>
      </c>
      <c r="I298" s="103"/>
      <c r="J298" s="103"/>
      <c r="K298" s="127">
        <f t="shared" si="40"/>
        <v>0</v>
      </c>
      <c r="L298" s="103"/>
      <c r="M298" s="103"/>
      <c r="N298" s="376">
        <f t="shared" si="41"/>
        <v>0</v>
      </c>
      <c r="O298" s="23"/>
      <c r="P298" s="1"/>
    </row>
    <row r="299" spans="1:16" s="9" customFormat="1" ht="22.5" outlineLevel="4">
      <c r="A299" s="359" t="s">
        <v>382</v>
      </c>
      <c r="B299" s="359" t="s">
        <v>384</v>
      </c>
      <c r="C299" s="359" t="s">
        <v>381</v>
      </c>
      <c r="D299" s="359" t="s">
        <v>864</v>
      </c>
      <c r="E299" s="78" t="s">
        <v>1412</v>
      </c>
      <c r="F299" s="103"/>
      <c r="G299" s="103"/>
      <c r="H299" s="127">
        <f t="shared" si="39"/>
        <v>0</v>
      </c>
      <c r="I299" s="103"/>
      <c r="J299" s="103"/>
      <c r="K299" s="127">
        <f t="shared" si="40"/>
        <v>0</v>
      </c>
      <c r="L299" s="103"/>
      <c r="M299" s="103"/>
      <c r="N299" s="376">
        <f t="shared" si="41"/>
        <v>0</v>
      </c>
      <c r="O299" s="23"/>
      <c r="P299" s="1"/>
    </row>
    <row r="300" spans="1:16" s="9" customFormat="1" ht="22.5" outlineLevel="4">
      <c r="A300" s="359" t="s">
        <v>382</v>
      </c>
      <c r="B300" s="359" t="s">
        <v>384</v>
      </c>
      <c r="C300" s="359" t="s">
        <v>381</v>
      </c>
      <c r="D300" s="359" t="s">
        <v>865</v>
      </c>
      <c r="E300" s="78" t="s">
        <v>1413</v>
      </c>
      <c r="F300" s="103"/>
      <c r="G300" s="103"/>
      <c r="H300" s="127">
        <f t="shared" si="39"/>
        <v>0</v>
      </c>
      <c r="I300" s="103"/>
      <c r="J300" s="103"/>
      <c r="K300" s="127">
        <f t="shared" si="40"/>
        <v>0</v>
      </c>
      <c r="L300" s="103"/>
      <c r="M300" s="103"/>
      <c r="N300" s="376">
        <f t="shared" si="41"/>
        <v>0</v>
      </c>
      <c r="O300" s="23"/>
      <c r="P300" s="1"/>
    </row>
    <row r="301" spans="1:16" s="9" customFormat="1" ht="22.5" outlineLevel="4">
      <c r="A301" s="359" t="s">
        <v>382</v>
      </c>
      <c r="B301" s="359" t="s">
        <v>384</v>
      </c>
      <c r="C301" s="359" t="s">
        <v>381</v>
      </c>
      <c r="D301" s="359" t="s">
        <v>866</v>
      </c>
      <c r="E301" s="78" t="s">
        <v>1414</v>
      </c>
      <c r="F301" s="103"/>
      <c r="G301" s="103"/>
      <c r="H301" s="127">
        <f t="shared" si="39"/>
        <v>0</v>
      </c>
      <c r="I301" s="103"/>
      <c r="J301" s="103"/>
      <c r="K301" s="127">
        <f t="shared" si="40"/>
        <v>0</v>
      </c>
      <c r="L301" s="103"/>
      <c r="M301" s="103"/>
      <c r="N301" s="376">
        <f t="shared" si="41"/>
        <v>0</v>
      </c>
      <c r="O301" s="23"/>
      <c r="P301" s="1"/>
    </row>
    <row r="302" spans="1:16" s="9" customFormat="1" ht="22.5" outlineLevel="4">
      <c r="A302" s="359" t="s">
        <v>382</v>
      </c>
      <c r="B302" s="359" t="s">
        <v>384</v>
      </c>
      <c r="C302" s="359" t="s">
        <v>381</v>
      </c>
      <c r="D302" s="359" t="s">
        <v>867</v>
      </c>
      <c r="E302" s="78" t="s">
        <v>1415</v>
      </c>
      <c r="F302" s="103"/>
      <c r="G302" s="103"/>
      <c r="H302" s="127">
        <f t="shared" si="39"/>
        <v>0</v>
      </c>
      <c r="I302" s="103"/>
      <c r="J302" s="103"/>
      <c r="K302" s="127">
        <f t="shared" si="40"/>
        <v>0</v>
      </c>
      <c r="L302" s="103"/>
      <c r="M302" s="103"/>
      <c r="N302" s="376">
        <f t="shared" si="41"/>
        <v>0</v>
      </c>
      <c r="O302" s="23"/>
      <c r="P302" s="1"/>
    </row>
    <row r="303" spans="1:16" s="9" customFormat="1" ht="22.5" outlineLevel="4">
      <c r="A303" s="359" t="s">
        <v>382</v>
      </c>
      <c r="B303" s="359" t="s">
        <v>384</v>
      </c>
      <c r="C303" s="359" t="s">
        <v>381</v>
      </c>
      <c r="D303" s="359" t="s">
        <v>868</v>
      </c>
      <c r="E303" s="78" t="s">
        <v>1416</v>
      </c>
      <c r="F303" s="103"/>
      <c r="G303" s="103"/>
      <c r="H303" s="127">
        <f t="shared" si="39"/>
        <v>0</v>
      </c>
      <c r="I303" s="103"/>
      <c r="J303" s="103"/>
      <c r="K303" s="127">
        <f t="shared" si="40"/>
        <v>0</v>
      </c>
      <c r="L303" s="103"/>
      <c r="M303" s="103"/>
      <c r="N303" s="376">
        <f t="shared" si="41"/>
        <v>0</v>
      </c>
      <c r="O303" s="23"/>
      <c r="P303" s="1"/>
    </row>
    <row r="304" spans="1:16" s="9" customFormat="1" ht="22.5" outlineLevel="4">
      <c r="A304" s="359" t="s">
        <v>382</v>
      </c>
      <c r="B304" s="359" t="s">
        <v>384</v>
      </c>
      <c r="C304" s="359" t="s">
        <v>381</v>
      </c>
      <c r="D304" s="359" t="s">
        <v>869</v>
      </c>
      <c r="E304" s="78" t="s">
        <v>1417</v>
      </c>
      <c r="F304" s="103"/>
      <c r="G304" s="103"/>
      <c r="H304" s="127">
        <f t="shared" si="39"/>
        <v>0</v>
      </c>
      <c r="I304" s="103"/>
      <c r="J304" s="103"/>
      <c r="K304" s="127">
        <f t="shared" si="40"/>
        <v>0</v>
      </c>
      <c r="L304" s="103"/>
      <c r="M304" s="103"/>
      <c r="N304" s="376">
        <f t="shared" si="41"/>
        <v>0</v>
      </c>
      <c r="O304" s="23"/>
      <c r="P304" s="1"/>
    </row>
    <row r="305" spans="1:16" s="9" customFormat="1" ht="22.5" outlineLevel="4">
      <c r="A305" s="359" t="s">
        <v>382</v>
      </c>
      <c r="B305" s="359" t="s">
        <v>384</v>
      </c>
      <c r="C305" s="359" t="s">
        <v>381</v>
      </c>
      <c r="D305" s="359" t="s">
        <v>870</v>
      </c>
      <c r="E305" s="78" t="s">
        <v>1418</v>
      </c>
      <c r="F305" s="103"/>
      <c r="G305" s="103"/>
      <c r="H305" s="127">
        <f t="shared" si="39"/>
        <v>0</v>
      </c>
      <c r="I305" s="103"/>
      <c r="J305" s="103"/>
      <c r="K305" s="127">
        <f t="shared" si="40"/>
        <v>0</v>
      </c>
      <c r="L305" s="103"/>
      <c r="M305" s="103"/>
      <c r="N305" s="376">
        <f t="shared" si="41"/>
        <v>0</v>
      </c>
      <c r="O305" s="23"/>
      <c r="P305" s="1"/>
    </row>
    <row r="306" spans="1:16" s="9" customFormat="1" ht="22.5" outlineLevel="4">
      <c r="A306" s="359" t="s">
        <v>382</v>
      </c>
      <c r="B306" s="359" t="s">
        <v>384</v>
      </c>
      <c r="C306" s="359" t="s">
        <v>381</v>
      </c>
      <c r="D306" s="359" t="s">
        <v>871</v>
      </c>
      <c r="E306" s="78" t="s">
        <v>1419</v>
      </c>
      <c r="F306" s="103"/>
      <c r="G306" s="103"/>
      <c r="H306" s="127">
        <f t="shared" si="39"/>
        <v>0</v>
      </c>
      <c r="I306" s="103"/>
      <c r="J306" s="103"/>
      <c r="K306" s="127">
        <f t="shared" si="40"/>
        <v>0</v>
      </c>
      <c r="L306" s="103"/>
      <c r="M306" s="103"/>
      <c r="N306" s="376">
        <f t="shared" si="41"/>
        <v>0</v>
      </c>
      <c r="O306" s="23"/>
      <c r="P306" s="1"/>
    </row>
    <row r="307" spans="1:16" s="9" customFormat="1" ht="22.5" outlineLevel="4">
      <c r="A307" s="359" t="s">
        <v>382</v>
      </c>
      <c r="B307" s="359" t="s">
        <v>384</v>
      </c>
      <c r="C307" s="359" t="s">
        <v>381</v>
      </c>
      <c r="D307" s="359" t="s">
        <v>872</v>
      </c>
      <c r="E307" s="78" t="s">
        <v>1420</v>
      </c>
      <c r="F307" s="103"/>
      <c r="G307" s="103"/>
      <c r="H307" s="127">
        <f t="shared" si="39"/>
        <v>0</v>
      </c>
      <c r="I307" s="103"/>
      <c r="J307" s="103"/>
      <c r="K307" s="127">
        <f t="shared" si="40"/>
        <v>0</v>
      </c>
      <c r="L307" s="103"/>
      <c r="M307" s="103"/>
      <c r="N307" s="376">
        <f t="shared" si="41"/>
        <v>0</v>
      </c>
      <c r="O307" s="23"/>
      <c r="P307" s="1"/>
    </row>
    <row r="308" spans="1:16" s="9" customFormat="1" ht="22.5" outlineLevel="4">
      <c r="A308" s="359" t="s">
        <v>382</v>
      </c>
      <c r="B308" s="359" t="s">
        <v>384</v>
      </c>
      <c r="C308" s="359" t="s">
        <v>381</v>
      </c>
      <c r="D308" s="359" t="s">
        <v>873</v>
      </c>
      <c r="E308" s="78" t="s">
        <v>1421</v>
      </c>
      <c r="F308" s="103"/>
      <c r="G308" s="103"/>
      <c r="H308" s="127">
        <f t="shared" si="39"/>
        <v>0</v>
      </c>
      <c r="I308" s="103"/>
      <c r="J308" s="103"/>
      <c r="K308" s="127">
        <f t="shared" si="40"/>
        <v>0</v>
      </c>
      <c r="L308" s="103"/>
      <c r="M308" s="103"/>
      <c r="N308" s="376">
        <f t="shared" si="41"/>
        <v>0</v>
      </c>
      <c r="O308" s="23"/>
      <c r="P308" s="1"/>
    </row>
    <row r="309" spans="1:16" s="9" customFormat="1" ht="11.25" outlineLevel="4">
      <c r="A309" s="359" t="s">
        <v>382</v>
      </c>
      <c r="B309" s="359" t="s">
        <v>384</v>
      </c>
      <c r="C309" s="359" t="s">
        <v>381</v>
      </c>
      <c r="D309" s="359" t="s">
        <v>874</v>
      </c>
      <c r="E309" s="78" t="s">
        <v>1422</v>
      </c>
      <c r="F309" s="103"/>
      <c r="G309" s="103"/>
      <c r="H309" s="127">
        <f t="shared" si="39"/>
        <v>0</v>
      </c>
      <c r="I309" s="103"/>
      <c r="J309" s="103"/>
      <c r="K309" s="127">
        <f t="shared" si="40"/>
        <v>0</v>
      </c>
      <c r="L309" s="103"/>
      <c r="M309" s="103"/>
      <c r="N309" s="376">
        <f t="shared" si="41"/>
        <v>0</v>
      </c>
      <c r="O309" s="23"/>
      <c r="P309" s="1"/>
    </row>
    <row r="310" spans="1:16" s="9" customFormat="1" ht="11.25" outlineLevel="4">
      <c r="A310" s="359" t="s">
        <v>382</v>
      </c>
      <c r="B310" s="359" t="s">
        <v>384</v>
      </c>
      <c r="C310" s="359" t="s">
        <v>381</v>
      </c>
      <c r="D310" s="359" t="s">
        <v>875</v>
      </c>
      <c r="E310" s="78" t="s">
        <v>1423</v>
      </c>
      <c r="F310" s="103"/>
      <c r="G310" s="103"/>
      <c r="H310" s="127">
        <f t="shared" si="39"/>
        <v>0</v>
      </c>
      <c r="I310" s="103"/>
      <c r="J310" s="103"/>
      <c r="K310" s="127">
        <f t="shared" si="40"/>
        <v>0</v>
      </c>
      <c r="L310" s="103"/>
      <c r="M310" s="103"/>
      <c r="N310" s="376">
        <f t="shared" si="41"/>
        <v>0</v>
      </c>
      <c r="O310" s="23"/>
      <c r="P310" s="1"/>
    </row>
    <row r="311" spans="1:16" s="9" customFormat="1" ht="11.25" outlineLevel="4">
      <c r="A311" s="359" t="s">
        <v>382</v>
      </c>
      <c r="B311" s="359" t="s">
        <v>384</v>
      </c>
      <c r="C311" s="359" t="s">
        <v>381</v>
      </c>
      <c r="D311" s="359" t="s">
        <v>876</v>
      </c>
      <c r="E311" s="78" t="s">
        <v>1424</v>
      </c>
      <c r="F311" s="103"/>
      <c r="G311" s="103"/>
      <c r="H311" s="127">
        <f t="shared" si="39"/>
        <v>0</v>
      </c>
      <c r="I311" s="103"/>
      <c r="J311" s="103"/>
      <c r="K311" s="127">
        <f t="shared" si="40"/>
        <v>0</v>
      </c>
      <c r="L311" s="103"/>
      <c r="M311" s="103"/>
      <c r="N311" s="376">
        <f t="shared" si="41"/>
        <v>0</v>
      </c>
      <c r="O311" s="23"/>
      <c r="P311" s="1"/>
    </row>
    <row r="312" spans="1:16" s="9" customFormat="1" ht="11.25" outlineLevel="4">
      <c r="A312" s="359" t="s">
        <v>382</v>
      </c>
      <c r="B312" s="359" t="s">
        <v>384</v>
      </c>
      <c r="C312" s="359" t="s">
        <v>381</v>
      </c>
      <c r="D312" s="359" t="s">
        <v>877</v>
      </c>
      <c r="E312" s="78" t="s">
        <v>1425</v>
      </c>
      <c r="F312" s="103"/>
      <c r="G312" s="103"/>
      <c r="H312" s="127">
        <f t="shared" si="39"/>
        <v>0</v>
      </c>
      <c r="I312" s="103"/>
      <c r="J312" s="103"/>
      <c r="K312" s="127">
        <f t="shared" si="40"/>
        <v>0</v>
      </c>
      <c r="L312" s="103"/>
      <c r="M312" s="103"/>
      <c r="N312" s="376">
        <f t="shared" si="41"/>
        <v>0</v>
      </c>
      <c r="O312" s="23"/>
      <c r="P312" s="1"/>
    </row>
    <row r="313" spans="1:16" s="9" customFormat="1" ht="11.25" outlineLevel="4">
      <c r="A313" s="359" t="s">
        <v>382</v>
      </c>
      <c r="B313" s="359" t="s">
        <v>384</v>
      </c>
      <c r="C313" s="359" t="s">
        <v>381</v>
      </c>
      <c r="D313" s="359" t="s">
        <v>878</v>
      </c>
      <c r="E313" s="78" t="s">
        <v>1426</v>
      </c>
      <c r="F313" s="103"/>
      <c r="G313" s="103"/>
      <c r="H313" s="127">
        <f t="shared" si="39"/>
        <v>0</v>
      </c>
      <c r="I313" s="103"/>
      <c r="J313" s="103"/>
      <c r="K313" s="127">
        <f t="shared" si="40"/>
        <v>0</v>
      </c>
      <c r="L313" s="103"/>
      <c r="M313" s="103"/>
      <c r="N313" s="376">
        <f t="shared" si="41"/>
        <v>0</v>
      </c>
      <c r="O313" s="23"/>
      <c r="P313" s="1"/>
    </row>
    <row r="314" spans="1:16" s="9" customFormat="1" ht="11.25" outlineLevel="4">
      <c r="A314" s="359" t="s">
        <v>382</v>
      </c>
      <c r="B314" s="359" t="s">
        <v>384</v>
      </c>
      <c r="C314" s="359" t="s">
        <v>381</v>
      </c>
      <c r="D314" s="359" t="s">
        <v>879</v>
      </c>
      <c r="E314" s="78" t="s">
        <v>1217</v>
      </c>
      <c r="F314" s="103"/>
      <c r="G314" s="103"/>
      <c r="H314" s="127">
        <f t="shared" si="39"/>
        <v>0</v>
      </c>
      <c r="I314" s="103"/>
      <c r="J314" s="103"/>
      <c r="K314" s="127">
        <f t="shared" si="40"/>
        <v>0</v>
      </c>
      <c r="L314" s="103"/>
      <c r="M314" s="103"/>
      <c r="N314" s="376">
        <f t="shared" si="41"/>
        <v>0</v>
      </c>
      <c r="O314" s="23"/>
      <c r="P314" s="1"/>
    </row>
    <row r="315" spans="1:16" s="9" customFormat="1" ht="22.5" outlineLevel="4">
      <c r="A315" s="359" t="s">
        <v>382</v>
      </c>
      <c r="B315" s="359" t="s">
        <v>384</v>
      </c>
      <c r="C315" s="359" t="s">
        <v>381</v>
      </c>
      <c r="D315" s="359" t="s">
        <v>880</v>
      </c>
      <c r="E315" s="78" t="s">
        <v>1427</v>
      </c>
      <c r="F315" s="103"/>
      <c r="G315" s="103"/>
      <c r="H315" s="127">
        <f t="shared" si="39"/>
        <v>0</v>
      </c>
      <c r="I315" s="103"/>
      <c r="J315" s="103"/>
      <c r="K315" s="127">
        <f t="shared" si="40"/>
        <v>0</v>
      </c>
      <c r="L315" s="103"/>
      <c r="M315" s="103"/>
      <c r="N315" s="376">
        <f t="shared" si="41"/>
        <v>0</v>
      </c>
      <c r="O315" s="23"/>
      <c r="P315" s="1"/>
    </row>
    <row r="316" spans="1:16" s="9" customFormat="1" ht="11.25" outlineLevel="4">
      <c r="A316" s="359" t="s">
        <v>382</v>
      </c>
      <c r="B316" s="359" t="s">
        <v>384</v>
      </c>
      <c r="C316" s="359" t="s">
        <v>381</v>
      </c>
      <c r="D316" s="359" t="s">
        <v>881</v>
      </c>
      <c r="E316" s="78" t="s">
        <v>1428</v>
      </c>
      <c r="F316" s="103"/>
      <c r="G316" s="103"/>
      <c r="H316" s="127">
        <f t="shared" si="39"/>
        <v>0</v>
      </c>
      <c r="I316" s="103"/>
      <c r="J316" s="103"/>
      <c r="K316" s="127">
        <f t="shared" si="40"/>
        <v>0</v>
      </c>
      <c r="L316" s="103"/>
      <c r="M316" s="103"/>
      <c r="N316" s="376">
        <f t="shared" si="41"/>
        <v>0</v>
      </c>
      <c r="O316" s="23"/>
      <c r="P316" s="1"/>
    </row>
    <row r="317" spans="1:16" s="9" customFormat="1" ht="11.25" outlineLevel="4">
      <c r="A317" s="359" t="s">
        <v>382</v>
      </c>
      <c r="B317" s="359" t="s">
        <v>384</v>
      </c>
      <c r="C317" s="359" t="s">
        <v>381</v>
      </c>
      <c r="D317" s="359" t="s">
        <v>882</v>
      </c>
      <c r="E317" s="78" t="s">
        <v>1429</v>
      </c>
      <c r="F317" s="103"/>
      <c r="G317" s="103"/>
      <c r="H317" s="127">
        <f t="shared" si="39"/>
        <v>0</v>
      </c>
      <c r="I317" s="103"/>
      <c r="J317" s="103"/>
      <c r="K317" s="127">
        <f t="shared" si="40"/>
        <v>0</v>
      </c>
      <c r="L317" s="103"/>
      <c r="M317" s="103"/>
      <c r="N317" s="376">
        <f t="shared" si="41"/>
        <v>0</v>
      </c>
      <c r="O317" s="23"/>
      <c r="P317" s="1"/>
    </row>
    <row r="318" spans="1:16" s="9" customFormat="1" ht="11.25" outlineLevel="4">
      <c r="A318" s="359" t="s">
        <v>382</v>
      </c>
      <c r="B318" s="359" t="s">
        <v>384</v>
      </c>
      <c r="C318" s="359" t="s">
        <v>381</v>
      </c>
      <c r="D318" s="359" t="s">
        <v>883</v>
      </c>
      <c r="E318" s="78" t="s">
        <v>1430</v>
      </c>
      <c r="F318" s="103"/>
      <c r="G318" s="103"/>
      <c r="H318" s="127">
        <f t="shared" si="39"/>
        <v>0</v>
      </c>
      <c r="I318" s="103"/>
      <c r="J318" s="103"/>
      <c r="K318" s="127">
        <f t="shared" si="40"/>
        <v>0</v>
      </c>
      <c r="L318" s="103"/>
      <c r="M318" s="103"/>
      <c r="N318" s="376">
        <f t="shared" si="41"/>
        <v>0</v>
      </c>
      <c r="O318" s="23"/>
      <c r="P318" s="1"/>
    </row>
    <row r="319" spans="1:16" s="9" customFormat="1" ht="11.25" outlineLevel="4">
      <c r="A319" s="359" t="s">
        <v>382</v>
      </c>
      <c r="B319" s="359" t="s">
        <v>384</v>
      </c>
      <c r="C319" s="359" t="s">
        <v>381</v>
      </c>
      <c r="D319" s="359" t="s">
        <v>884</v>
      </c>
      <c r="E319" s="78" t="s">
        <v>1431</v>
      </c>
      <c r="F319" s="103"/>
      <c r="G319" s="103"/>
      <c r="H319" s="127">
        <f t="shared" si="39"/>
        <v>0</v>
      </c>
      <c r="I319" s="103"/>
      <c r="J319" s="103"/>
      <c r="K319" s="127">
        <f t="shared" si="40"/>
        <v>0</v>
      </c>
      <c r="L319" s="103"/>
      <c r="M319" s="103"/>
      <c r="N319" s="376">
        <f>L319+M319</f>
        <v>0</v>
      </c>
      <c r="O319" s="23"/>
      <c r="P319" s="1"/>
    </row>
    <row r="320" spans="1:16" s="9" customFormat="1" ht="24.75" customHeight="1" outlineLevel="4">
      <c r="A320" s="359" t="s">
        <v>382</v>
      </c>
      <c r="B320" s="359" t="s">
        <v>384</v>
      </c>
      <c r="C320" s="359" t="s">
        <v>381</v>
      </c>
      <c r="D320" s="359" t="s">
        <v>885</v>
      </c>
      <c r="E320" s="78" t="s">
        <v>1432</v>
      </c>
      <c r="F320" s="103"/>
      <c r="G320" s="103"/>
      <c r="H320" s="127">
        <f t="shared" si="39"/>
        <v>0</v>
      </c>
      <c r="I320" s="103"/>
      <c r="J320" s="103"/>
      <c r="K320" s="127">
        <f t="shared" si="40"/>
        <v>0</v>
      </c>
      <c r="L320" s="103"/>
      <c r="M320" s="103"/>
      <c r="N320" s="376">
        <f>L320+M320</f>
        <v>0</v>
      </c>
      <c r="O320" s="23"/>
      <c r="P320" s="1"/>
    </row>
    <row r="321" spans="1:16" s="9" customFormat="1" ht="24.75" customHeight="1" outlineLevel="4">
      <c r="A321" s="359" t="s">
        <v>382</v>
      </c>
      <c r="B321" s="359" t="s">
        <v>384</v>
      </c>
      <c r="C321" s="359" t="s">
        <v>381</v>
      </c>
      <c r="D321" s="359" t="s">
        <v>886</v>
      </c>
      <c r="E321" s="78" t="s">
        <v>1433</v>
      </c>
      <c r="F321" s="103"/>
      <c r="G321" s="103"/>
      <c r="H321" s="127">
        <f t="shared" si="39"/>
        <v>0</v>
      </c>
      <c r="I321" s="103"/>
      <c r="J321" s="103"/>
      <c r="K321" s="127">
        <f t="shared" si="40"/>
        <v>0</v>
      </c>
      <c r="L321" s="103"/>
      <c r="M321" s="103"/>
      <c r="N321" s="376">
        <f t="shared" si="41"/>
        <v>0</v>
      </c>
      <c r="O321" s="23"/>
      <c r="P321" s="1"/>
    </row>
    <row r="322" spans="1:16" s="9" customFormat="1" ht="24.75" customHeight="1" outlineLevel="4">
      <c r="A322" s="359" t="s">
        <v>382</v>
      </c>
      <c r="B322" s="359" t="s">
        <v>384</v>
      </c>
      <c r="C322" s="359" t="s">
        <v>381</v>
      </c>
      <c r="D322" s="359" t="s">
        <v>1132</v>
      </c>
      <c r="E322" s="78" t="s">
        <v>1434</v>
      </c>
      <c r="F322" s="103"/>
      <c r="G322" s="103"/>
      <c r="H322" s="127">
        <f t="shared" si="39"/>
        <v>0</v>
      </c>
      <c r="I322" s="103"/>
      <c r="J322" s="103"/>
      <c r="K322" s="127">
        <f t="shared" si="40"/>
        <v>0</v>
      </c>
      <c r="L322" s="103"/>
      <c r="M322" s="103"/>
      <c r="N322" s="376">
        <f t="shared" si="41"/>
        <v>0</v>
      </c>
      <c r="O322" s="23"/>
      <c r="P322" s="1"/>
    </row>
    <row r="323" spans="1:16" s="9" customFormat="1" ht="24.75" customHeight="1" outlineLevel="4">
      <c r="A323" s="359" t="s">
        <v>382</v>
      </c>
      <c r="B323" s="359" t="s">
        <v>384</v>
      </c>
      <c r="C323" s="359" t="s">
        <v>381</v>
      </c>
      <c r="D323" s="359" t="s">
        <v>1159</v>
      </c>
      <c r="E323" s="78" t="s">
        <v>1435</v>
      </c>
      <c r="F323" s="103"/>
      <c r="G323" s="103"/>
      <c r="H323" s="127">
        <f t="shared" si="39"/>
        <v>0</v>
      </c>
      <c r="I323" s="103"/>
      <c r="J323" s="103"/>
      <c r="K323" s="127">
        <f t="shared" si="40"/>
        <v>0</v>
      </c>
      <c r="L323" s="103"/>
      <c r="M323" s="103"/>
      <c r="N323" s="376">
        <f t="shared" si="41"/>
        <v>0</v>
      </c>
      <c r="O323" s="23"/>
      <c r="P323" s="1"/>
    </row>
    <row r="324" spans="1:16" s="9" customFormat="1" ht="24.75" customHeight="1" outlineLevel="4">
      <c r="A324" s="359" t="s">
        <v>382</v>
      </c>
      <c r="B324" s="359" t="s">
        <v>384</v>
      </c>
      <c r="C324" s="359" t="s">
        <v>381</v>
      </c>
      <c r="D324" s="359" t="s">
        <v>1160</v>
      </c>
      <c r="E324" s="78" t="s">
        <v>1436</v>
      </c>
      <c r="F324" s="103"/>
      <c r="G324" s="103"/>
      <c r="H324" s="127">
        <f t="shared" si="39"/>
        <v>0</v>
      </c>
      <c r="I324" s="103"/>
      <c r="J324" s="103"/>
      <c r="K324" s="127">
        <f t="shared" si="40"/>
        <v>0</v>
      </c>
      <c r="L324" s="103"/>
      <c r="M324" s="103"/>
      <c r="N324" s="376">
        <f t="shared" si="41"/>
        <v>0</v>
      </c>
      <c r="O324" s="23"/>
      <c r="P324" s="1"/>
    </row>
    <row r="325" spans="1:16" s="9" customFormat="1" ht="24.75" customHeight="1" outlineLevel="4">
      <c r="A325" s="359" t="s">
        <v>382</v>
      </c>
      <c r="B325" s="359" t="s">
        <v>384</v>
      </c>
      <c r="C325" s="359" t="s">
        <v>381</v>
      </c>
      <c r="D325" s="359" t="s">
        <v>1161</v>
      </c>
      <c r="E325" s="78" t="s">
        <v>1437</v>
      </c>
      <c r="F325" s="103"/>
      <c r="G325" s="103"/>
      <c r="H325" s="127">
        <f t="shared" si="39"/>
        <v>0</v>
      </c>
      <c r="I325" s="103"/>
      <c r="J325" s="103"/>
      <c r="K325" s="127">
        <f t="shared" si="40"/>
        <v>0</v>
      </c>
      <c r="L325" s="103"/>
      <c r="M325" s="103"/>
      <c r="N325" s="376">
        <f t="shared" si="41"/>
        <v>0</v>
      </c>
      <c r="O325" s="23"/>
      <c r="P325" s="1"/>
    </row>
    <row r="326" spans="1:16" s="8" customFormat="1" ht="11.25" outlineLevel="2">
      <c r="A326" s="356" t="s">
        <v>382</v>
      </c>
      <c r="B326" s="356" t="s">
        <v>384</v>
      </c>
      <c r="C326" s="356" t="s">
        <v>382</v>
      </c>
      <c r="D326" s="356"/>
      <c r="E326" s="77" t="s">
        <v>1438</v>
      </c>
      <c r="F326" s="102">
        <f>SUM(F327:F338)</f>
        <v>0</v>
      </c>
      <c r="G326" s="102">
        <f>SUM(G327:G338)</f>
        <v>0</v>
      </c>
      <c r="H326" s="102">
        <f>G326+F326</f>
        <v>0</v>
      </c>
      <c r="I326" s="102">
        <f>SUM(I327:I338)</f>
        <v>0</v>
      </c>
      <c r="J326" s="102">
        <f>SUM(J327:J338)</f>
        <v>0</v>
      </c>
      <c r="K326" s="102">
        <f>J326+I326</f>
        <v>0</v>
      </c>
      <c r="L326" s="102">
        <f>SUM(L327:L338)</f>
        <v>0</v>
      </c>
      <c r="M326" s="102">
        <f>SUM(M327:M338)</f>
        <v>0</v>
      </c>
      <c r="N326" s="105">
        <f t="shared" si="41"/>
        <v>0</v>
      </c>
      <c r="O326" s="30"/>
      <c r="P326" s="1"/>
    </row>
    <row r="327" spans="1:16" s="9" customFormat="1" ht="22.5" outlineLevel="4">
      <c r="A327" s="359" t="s">
        <v>382</v>
      </c>
      <c r="B327" s="359" t="s">
        <v>384</v>
      </c>
      <c r="C327" s="359" t="s">
        <v>382</v>
      </c>
      <c r="D327" s="359" t="s">
        <v>799</v>
      </c>
      <c r="E327" s="78" t="s">
        <v>1439</v>
      </c>
      <c r="F327" s="103"/>
      <c r="G327" s="103"/>
      <c r="H327" s="127">
        <f t="shared" si="39"/>
        <v>0</v>
      </c>
      <c r="I327" s="103"/>
      <c r="J327" s="103"/>
      <c r="K327" s="127">
        <f t="shared" si="40"/>
        <v>0</v>
      </c>
      <c r="L327" s="103"/>
      <c r="M327" s="103"/>
      <c r="N327" s="376">
        <f t="shared" si="41"/>
        <v>0</v>
      </c>
      <c r="O327" s="31"/>
      <c r="P327" s="1"/>
    </row>
    <row r="328" spans="1:16" s="9" customFormat="1" ht="22.5" outlineLevel="4">
      <c r="A328" s="359" t="s">
        <v>382</v>
      </c>
      <c r="B328" s="359" t="s">
        <v>384</v>
      </c>
      <c r="C328" s="359" t="s">
        <v>382</v>
      </c>
      <c r="D328" s="359" t="s">
        <v>798</v>
      </c>
      <c r="E328" s="78" t="s">
        <v>1440</v>
      </c>
      <c r="F328" s="103"/>
      <c r="G328" s="103"/>
      <c r="H328" s="127">
        <f t="shared" si="39"/>
        <v>0</v>
      </c>
      <c r="I328" s="103"/>
      <c r="J328" s="103"/>
      <c r="K328" s="127">
        <f t="shared" si="40"/>
        <v>0</v>
      </c>
      <c r="L328" s="103"/>
      <c r="M328" s="103"/>
      <c r="N328" s="376">
        <f t="shared" si="41"/>
        <v>0</v>
      </c>
      <c r="O328" s="23"/>
      <c r="P328" s="1"/>
    </row>
    <row r="329" spans="1:16" s="9" customFormat="1" ht="22.5" outlineLevel="4">
      <c r="A329" s="359" t="s">
        <v>382</v>
      </c>
      <c r="B329" s="359" t="s">
        <v>384</v>
      </c>
      <c r="C329" s="359" t="s">
        <v>382</v>
      </c>
      <c r="D329" s="359" t="s">
        <v>800</v>
      </c>
      <c r="E329" s="78" t="s">
        <v>1441</v>
      </c>
      <c r="F329" s="103"/>
      <c r="G329" s="103"/>
      <c r="H329" s="127">
        <f t="shared" si="39"/>
        <v>0</v>
      </c>
      <c r="I329" s="103"/>
      <c r="J329" s="103"/>
      <c r="K329" s="127">
        <f t="shared" si="40"/>
        <v>0</v>
      </c>
      <c r="L329" s="103"/>
      <c r="M329" s="103"/>
      <c r="N329" s="376">
        <f t="shared" si="41"/>
        <v>0</v>
      </c>
      <c r="O329" s="23"/>
      <c r="P329" s="1"/>
    </row>
    <row r="330" spans="1:16" s="9" customFormat="1" ht="22.5" outlineLevel="4">
      <c r="A330" s="359" t="s">
        <v>382</v>
      </c>
      <c r="B330" s="359" t="s">
        <v>384</v>
      </c>
      <c r="C330" s="359" t="s">
        <v>382</v>
      </c>
      <c r="D330" s="359" t="s">
        <v>801</v>
      </c>
      <c r="E330" s="78" t="s">
        <v>1442</v>
      </c>
      <c r="F330" s="103"/>
      <c r="G330" s="103"/>
      <c r="H330" s="127">
        <f t="shared" si="39"/>
        <v>0</v>
      </c>
      <c r="I330" s="103"/>
      <c r="J330" s="103"/>
      <c r="K330" s="127">
        <f t="shared" si="40"/>
        <v>0</v>
      </c>
      <c r="L330" s="103"/>
      <c r="M330" s="103"/>
      <c r="N330" s="376">
        <f t="shared" si="41"/>
        <v>0</v>
      </c>
      <c r="O330" s="23"/>
      <c r="P330" s="1"/>
    </row>
    <row r="331" spans="1:16" s="9" customFormat="1" ht="11.25" outlineLevel="4">
      <c r="A331" s="359" t="s">
        <v>382</v>
      </c>
      <c r="B331" s="359" t="s">
        <v>384</v>
      </c>
      <c r="C331" s="359" t="s">
        <v>382</v>
      </c>
      <c r="D331" s="359" t="s">
        <v>804</v>
      </c>
      <c r="E331" s="78" t="s">
        <v>1443</v>
      </c>
      <c r="F331" s="103"/>
      <c r="G331" s="103"/>
      <c r="H331" s="127">
        <f t="shared" si="39"/>
        <v>0</v>
      </c>
      <c r="I331" s="103"/>
      <c r="J331" s="103"/>
      <c r="K331" s="127">
        <f t="shared" si="40"/>
        <v>0</v>
      </c>
      <c r="L331" s="103"/>
      <c r="M331" s="103"/>
      <c r="N331" s="376">
        <f t="shared" si="41"/>
        <v>0</v>
      </c>
      <c r="O331" s="23"/>
      <c r="P331" s="1"/>
    </row>
    <row r="332" spans="1:16" s="9" customFormat="1" ht="11.25" outlineLevel="4">
      <c r="A332" s="359" t="s">
        <v>382</v>
      </c>
      <c r="B332" s="359" t="s">
        <v>384</v>
      </c>
      <c r="C332" s="359" t="s">
        <v>382</v>
      </c>
      <c r="D332" s="359" t="s">
        <v>802</v>
      </c>
      <c r="E332" s="78" t="s">
        <v>1444</v>
      </c>
      <c r="F332" s="103"/>
      <c r="G332" s="103"/>
      <c r="H332" s="127">
        <f t="shared" si="39"/>
        <v>0</v>
      </c>
      <c r="I332" s="103"/>
      <c r="J332" s="103"/>
      <c r="K332" s="127">
        <f t="shared" si="40"/>
        <v>0</v>
      </c>
      <c r="L332" s="103"/>
      <c r="M332" s="103"/>
      <c r="N332" s="376">
        <f t="shared" si="41"/>
        <v>0</v>
      </c>
      <c r="O332" s="23"/>
      <c r="P332" s="1"/>
    </row>
    <row r="333" spans="1:16" s="9" customFormat="1" ht="22.5" customHeight="1" outlineLevel="4">
      <c r="A333" s="359" t="s">
        <v>382</v>
      </c>
      <c r="B333" s="359" t="s">
        <v>384</v>
      </c>
      <c r="C333" s="359" t="s">
        <v>382</v>
      </c>
      <c r="D333" s="359" t="s">
        <v>805</v>
      </c>
      <c r="E333" s="78" t="s">
        <v>1445</v>
      </c>
      <c r="F333" s="103"/>
      <c r="G333" s="103"/>
      <c r="H333" s="127">
        <f t="shared" si="39"/>
        <v>0</v>
      </c>
      <c r="I333" s="103"/>
      <c r="J333" s="103"/>
      <c r="K333" s="127">
        <f t="shared" si="40"/>
        <v>0</v>
      </c>
      <c r="L333" s="103"/>
      <c r="M333" s="103"/>
      <c r="N333" s="376">
        <f t="shared" si="41"/>
        <v>0</v>
      </c>
      <c r="O333" s="23"/>
      <c r="P333" s="1"/>
    </row>
    <row r="334" spans="1:16" s="9" customFormat="1" ht="22.5" outlineLevel="4">
      <c r="A334" s="359" t="s">
        <v>382</v>
      </c>
      <c r="B334" s="359" t="s">
        <v>384</v>
      </c>
      <c r="C334" s="359" t="s">
        <v>382</v>
      </c>
      <c r="D334" s="359" t="s">
        <v>806</v>
      </c>
      <c r="E334" s="78" t="s">
        <v>1446</v>
      </c>
      <c r="F334" s="103"/>
      <c r="G334" s="103"/>
      <c r="H334" s="127">
        <f t="shared" si="39"/>
        <v>0</v>
      </c>
      <c r="I334" s="103"/>
      <c r="J334" s="103"/>
      <c r="K334" s="127">
        <f t="shared" si="40"/>
        <v>0</v>
      </c>
      <c r="L334" s="103"/>
      <c r="M334" s="103"/>
      <c r="N334" s="376">
        <f t="shared" si="41"/>
        <v>0</v>
      </c>
      <c r="O334" s="23"/>
      <c r="P334" s="1"/>
    </row>
    <row r="335" spans="1:16" s="9" customFormat="1" ht="11.25" outlineLevel="4">
      <c r="A335" s="359" t="s">
        <v>382</v>
      </c>
      <c r="B335" s="359" t="s">
        <v>384</v>
      </c>
      <c r="C335" s="359" t="s">
        <v>382</v>
      </c>
      <c r="D335" s="359" t="s">
        <v>807</v>
      </c>
      <c r="E335" s="78" t="s">
        <v>1447</v>
      </c>
      <c r="F335" s="103"/>
      <c r="G335" s="103"/>
      <c r="H335" s="127">
        <f t="shared" si="39"/>
        <v>0</v>
      </c>
      <c r="I335" s="103"/>
      <c r="J335" s="103"/>
      <c r="K335" s="127">
        <f t="shared" si="40"/>
        <v>0</v>
      </c>
      <c r="L335" s="103"/>
      <c r="M335" s="103"/>
      <c r="N335" s="376">
        <f t="shared" si="41"/>
        <v>0</v>
      </c>
      <c r="O335" s="23"/>
      <c r="P335" s="1"/>
    </row>
    <row r="336" spans="1:16" s="9" customFormat="1" ht="11.25" outlineLevel="4">
      <c r="A336" s="359" t="s">
        <v>382</v>
      </c>
      <c r="B336" s="359" t="s">
        <v>384</v>
      </c>
      <c r="C336" s="359" t="s">
        <v>382</v>
      </c>
      <c r="D336" s="359" t="s">
        <v>803</v>
      </c>
      <c r="E336" s="78" t="s">
        <v>1448</v>
      </c>
      <c r="F336" s="103"/>
      <c r="G336" s="103"/>
      <c r="H336" s="127">
        <f t="shared" si="39"/>
        <v>0</v>
      </c>
      <c r="I336" s="103"/>
      <c r="J336" s="103"/>
      <c r="K336" s="127">
        <f t="shared" si="40"/>
        <v>0</v>
      </c>
      <c r="L336" s="103"/>
      <c r="M336" s="103"/>
      <c r="N336" s="376">
        <f t="shared" si="41"/>
        <v>0</v>
      </c>
      <c r="O336" s="23"/>
      <c r="P336" s="1"/>
    </row>
    <row r="337" spans="1:16" s="9" customFormat="1" ht="24" customHeight="1" outlineLevel="4">
      <c r="A337" s="359" t="s">
        <v>382</v>
      </c>
      <c r="B337" s="359" t="s">
        <v>384</v>
      </c>
      <c r="C337" s="359" t="s">
        <v>382</v>
      </c>
      <c r="D337" s="359" t="s">
        <v>808</v>
      </c>
      <c r="E337" s="78" t="s">
        <v>1449</v>
      </c>
      <c r="F337" s="103"/>
      <c r="G337" s="103"/>
      <c r="H337" s="127">
        <f>F337+G337</f>
        <v>0</v>
      </c>
      <c r="I337" s="103"/>
      <c r="J337" s="103"/>
      <c r="K337" s="127">
        <f>I337+J337</f>
        <v>0</v>
      </c>
      <c r="L337" s="103"/>
      <c r="M337" s="103"/>
      <c r="N337" s="376">
        <f>L337+M337</f>
        <v>0</v>
      </c>
      <c r="O337" s="23"/>
      <c r="P337" s="1"/>
    </row>
    <row r="338" spans="1:16" s="9" customFormat="1" ht="23.25" outlineLevel="4" thickBot="1">
      <c r="A338" s="359" t="s">
        <v>382</v>
      </c>
      <c r="B338" s="359" t="s">
        <v>384</v>
      </c>
      <c r="C338" s="359" t="s">
        <v>382</v>
      </c>
      <c r="D338" s="359" t="s">
        <v>809</v>
      </c>
      <c r="E338" s="78" t="s">
        <v>1450</v>
      </c>
      <c r="F338" s="103"/>
      <c r="G338" s="103"/>
      <c r="H338" s="127">
        <f>F338+G338</f>
        <v>0</v>
      </c>
      <c r="I338" s="103"/>
      <c r="J338" s="103"/>
      <c r="K338" s="127">
        <f>I338+J338</f>
        <v>0</v>
      </c>
      <c r="L338" s="103"/>
      <c r="M338" s="103"/>
      <c r="N338" s="376">
        <f>L338+M338</f>
        <v>0</v>
      </c>
      <c r="O338" s="23"/>
      <c r="P338" s="1"/>
    </row>
    <row r="339" spans="1:16" ht="12" outlineLevel="1" thickBot="1">
      <c r="A339" s="361" t="s">
        <v>382</v>
      </c>
      <c r="B339" s="361" t="s">
        <v>386</v>
      </c>
      <c r="C339" s="361"/>
      <c r="D339" s="361"/>
      <c r="E339" s="76" t="s">
        <v>1451</v>
      </c>
      <c r="F339" s="120">
        <f>F340</f>
        <v>0</v>
      </c>
      <c r="G339" s="120">
        <f>G340</f>
        <v>0</v>
      </c>
      <c r="H339" s="120">
        <f>F339+G339</f>
        <v>0</v>
      </c>
      <c r="I339" s="120">
        <f>I340</f>
        <v>0</v>
      </c>
      <c r="J339" s="120">
        <f>J340</f>
        <v>0</v>
      </c>
      <c r="K339" s="120">
        <f>I339+J339</f>
        <v>0</v>
      </c>
      <c r="L339" s="120">
        <f>L340</f>
        <v>0</v>
      </c>
      <c r="M339" s="120">
        <f>M340</f>
        <v>0</v>
      </c>
      <c r="N339" s="121">
        <f>L339+M339</f>
        <v>0</v>
      </c>
      <c r="O339" s="33"/>
    </row>
    <row r="340" spans="1:16" ht="11.25" outlineLevel="2">
      <c r="A340" s="362" t="s">
        <v>382</v>
      </c>
      <c r="B340" s="362" t="s">
        <v>386</v>
      </c>
      <c r="C340" s="362" t="s">
        <v>380</v>
      </c>
      <c r="D340" s="362"/>
      <c r="E340" s="77" t="s">
        <v>1451</v>
      </c>
      <c r="F340" s="112">
        <f>SUM(F341:F355)</f>
        <v>0</v>
      </c>
      <c r="G340" s="112">
        <f>SUM(G341:G355)</f>
        <v>0</v>
      </c>
      <c r="H340" s="112">
        <f>G340+F340</f>
        <v>0</v>
      </c>
      <c r="I340" s="112">
        <f>SUM(I341:I355)</f>
        <v>0</v>
      </c>
      <c r="J340" s="112">
        <f>SUM(J341:J355)</f>
        <v>0</v>
      </c>
      <c r="K340" s="112">
        <f>J340+I340</f>
        <v>0</v>
      </c>
      <c r="L340" s="112">
        <f>SUM(L341:L355)</f>
        <v>0</v>
      </c>
      <c r="M340" s="112">
        <f>SUM(M341:M355)</f>
        <v>0</v>
      </c>
      <c r="N340" s="122">
        <f>L340+M340</f>
        <v>0</v>
      </c>
      <c r="O340" s="21"/>
    </row>
    <row r="341" spans="1:16" s="9" customFormat="1" ht="22.5" outlineLevel="4">
      <c r="A341" s="359" t="s">
        <v>382</v>
      </c>
      <c r="B341" s="359" t="s">
        <v>386</v>
      </c>
      <c r="C341" s="359" t="s">
        <v>380</v>
      </c>
      <c r="D341" s="359" t="s">
        <v>799</v>
      </c>
      <c r="E341" s="78" t="s">
        <v>1452</v>
      </c>
      <c r="F341" s="103"/>
      <c r="G341" s="103"/>
      <c r="H341" s="127">
        <f t="shared" si="39"/>
        <v>0</v>
      </c>
      <c r="I341" s="103"/>
      <c r="J341" s="103"/>
      <c r="K341" s="127">
        <f t="shared" si="40"/>
        <v>0</v>
      </c>
      <c r="L341" s="103"/>
      <c r="M341" s="103"/>
      <c r="N341" s="376">
        <f t="shared" si="41"/>
        <v>0</v>
      </c>
      <c r="O341" s="23"/>
      <c r="P341" s="1"/>
    </row>
    <row r="342" spans="1:16" s="9" customFormat="1" ht="22.5" outlineLevel="4">
      <c r="A342" s="359" t="s">
        <v>382</v>
      </c>
      <c r="B342" s="359" t="s">
        <v>386</v>
      </c>
      <c r="C342" s="359" t="s">
        <v>380</v>
      </c>
      <c r="D342" s="359" t="s">
        <v>798</v>
      </c>
      <c r="E342" s="78" t="s">
        <v>1453</v>
      </c>
      <c r="F342" s="103"/>
      <c r="G342" s="103"/>
      <c r="H342" s="127">
        <f t="shared" si="39"/>
        <v>0</v>
      </c>
      <c r="I342" s="103"/>
      <c r="J342" s="103"/>
      <c r="K342" s="127">
        <f t="shared" si="40"/>
        <v>0</v>
      </c>
      <c r="L342" s="103"/>
      <c r="M342" s="103"/>
      <c r="N342" s="376">
        <f t="shared" si="41"/>
        <v>0</v>
      </c>
      <c r="O342" s="23"/>
      <c r="P342" s="1"/>
    </row>
    <row r="343" spans="1:16" s="9" customFormat="1" ht="23.25" customHeight="1" outlineLevel="4">
      <c r="A343" s="359" t="s">
        <v>382</v>
      </c>
      <c r="B343" s="359" t="s">
        <v>386</v>
      </c>
      <c r="C343" s="359" t="s">
        <v>380</v>
      </c>
      <c r="D343" s="359" t="s">
        <v>800</v>
      </c>
      <c r="E343" s="78" t="s">
        <v>1454</v>
      </c>
      <c r="F343" s="103"/>
      <c r="G343" s="103"/>
      <c r="H343" s="127">
        <f t="shared" si="39"/>
        <v>0</v>
      </c>
      <c r="I343" s="103"/>
      <c r="J343" s="103"/>
      <c r="K343" s="127">
        <f t="shared" si="40"/>
        <v>0</v>
      </c>
      <c r="L343" s="103"/>
      <c r="M343" s="103"/>
      <c r="N343" s="376">
        <f t="shared" si="41"/>
        <v>0</v>
      </c>
      <c r="O343" s="23"/>
      <c r="P343" s="1"/>
    </row>
    <row r="344" spans="1:16" s="9" customFormat="1" ht="22.5" outlineLevel="4">
      <c r="A344" s="359" t="s">
        <v>382</v>
      </c>
      <c r="B344" s="359" t="s">
        <v>386</v>
      </c>
      <c r="C344" s="359" t="s">
        <v>380</v>
      </c>
      <c r="D344" s="359" t="s">
        <v>801</v>
      </c>
      <c r="E344" s="78" t="s">
        <v>1455</v>
      </c>
      <c r="F344" s="103"/>
      <c r="G344" s="103"/>
      <c r="H344" s="127">
        <f t="shared" si="39"/>
        <v>0</v>
      </c>
      <c r="I344" s="103"/>
      <c r="J344" s="103"/>
      <c r="K344" s="127">
        <f t="shared" si="40"/>
        <v>0</v>
      </c>
      <c r="L344" s="103"/>
      <c r="M344" s="103"/>
      <c r="N344" s="376">
        <f t="shared" si="41"/>
        <v>0</v>
      </c>
      <c r="O344" s="23"/>
      <c r="P344" s="1"/>
    </row>
    <row r="345" spans="1:16" s="9" customFormat="1" ht="11.25" outlineLevel="4">
      <c r="A345" s="359" t="s">
        <v>382</v>
      </c>
      <c r="B345" s="359" t="s">
        <v>386</v>
      </c>
      <c r="C345" s="359" t="s">
        <v>380</v>
      </c>
      <c r="D345" s="359" t="s">
        <v>804</v>
      </c>
      <c r="E345" s="78" t="s">
        <v>1456</v>
      </c>
      <c r="F345" s="103"/>
      <c r="G345" s="103"/>
      <c r="H345" s="127">
        <f t="shared" ref="H345:H355" si="42">F345+G345</f>
        <v>0</v>
      </c>
      <c r="I345" s="103"/>
      <c r="J345" s="103"/>
      <c r="K345" s="127">
        <f t="shared" ref="K345:K355" si="43">I345+J345</f>
        <v>0</v>
      </c>
      <c r="L345" s="103"/>
      <c r="M345" s="103"/>
      <c r="N345" s="376">
        <f t="shared" ref="N345:N355" si="44">L345+M345</f>
        <v>0</v>
      </c>
      <c r="O345" s="23"/>
      <c r="P345" s="1"/>
    </row>
    <row r="346" spans="1:16" s="9" customFormat="1" ht="11.25" outlineLevel="4">
      <c r="A346" s="359" t="s">
        <v>382</v>
      </c>
      <c r="B346" s="359" t="s">
        <v>386</v>
      </c>
      <c r="C346" s="359" t="s">
        <v>380</v>
      </c>
      <c r="D346" s="359" t="s">
        <v>802</v>
      </c>
      <c r="E346" s="78" t="s">
        <v>1457</v>
      </c>
      <c r="F346" s="103"/>
      <c r="G346" s="103"/>
      <c r="H346" s="127">
        <f t="shared" si="42"/>
        <v>0</v>
      </c>
      <c r="I346" s="103"/>
      <c r="J346" s="103"/>
      <c r="K346" s="127">
        <f t="shared" si="43"/>
        <v>0</v>
      </c>
      <c r="L346" s="103"/>
      <c r="M346" s="103"/>
      <c r="N346" s="376">
        <f t="shared" si="44"/>
        <v>0</v>
      </c>
      <c r="O346" s="23"/>
      <c r="P346" s="1"/>
    </row>
    <row r="347" spans="1:16" s="9" customFormat="1" ht="11.25" outlineLevel="4">
      <c r="A347" s="359" t="s">
        <v>382</v>
      </c>
      <c r="B347" s="359" t="s">
        <v>386</v>
      </c>
      <c r="C347" s="359" t="s">
        <v>380</v>
      </c>
      <c r="D347" s="359" t="s">
        <v>806</v>
      </c>
      <c r="E347" s="78" t="s">
        <v>1458</v>
      </c>
      <c r="F347" s="103"/>
      <c r="G347" s="103"/>
      <c r="H347" s="127">
        <f>F347+G347</f>
        <v>0</v>
      </c>
      <c r="I347" s="103"/>
      <c r="J347" s="103"/>
      <c r="K347" s="127">
        <f>I347+J347</f>
        <v>0</v>
      </c>
      <c r="L347" s="103"/>
      <c r="M347" s="103"/>
      <c r="N347" s="376">
        <f>L347+M347</f>
        <v>0</v>
      </c>
      <c r="O347" s="23"/>
      <c r="P347" s="1"/>
    </row>
    <row r="348" spans="1:16" s="9" customFormat="1" ht="11.25" outlineLevel="4">
      <c r="A348" s="359" t="s">
        <v>382</v>
      </c>
      <c r="B348" s="359" t="s">
        <v>386</v>
      </c>
      <c r="C348" s="359" t="s">
        <v>380</v>
      </c>
      <c r="D348" s="359" t="s">
        <v>807</v>
      </c>
      <c r="E348" s="78" t="s">
        <v>1459</v>
      </c>
      <c r="F348" s="103"/>
      <c r="G348" s="103"/>
      <c r="H348" s="127">
        <f>F348+G348</f>
        <v>0</v>
      </c>
      <c r="I348" s="103"/>
      <c r="J348" s="103"/>
      <c r="K348" s="127">
        <f>I348+J348</f>
        <v>0</v>
      </c>
      <c r="L348" s="103"/>
      <c r="M348" s="103"/>
      <c r="N348" s="376">
        <f>L348+M348</f>
        <v>0</v>
      </c>
      <c r="O348" s="23"/>
      <c r="P348" s="1"/>
    </row>
    <row r="349" spans="1:16" s="9" customFormat="1" ht="11.25" outlineLevel="4">
      <c r="A349" s="359" t="s">
        <v>382</v>
      </c>
      <c r="B349" s="359" t="s">
        <v>386</v>
      </c>
      <c r="C349" s="359" t="s">
        <v>380</v>
      </c>
      <c r="D349" s="359" t="s">
        <v>803</v>
      </c>
      <c r="E349" s="78" t="s">
        <v>1460</v>
      </c>
      <c r="F349" s="103"/>
      <c r="G349" s="103"/>
      <c r="H349" s="127">
        <f t="shared" si="42"/>
        <v>0</v>
      </c>
      <c r="I349" s="103"/>
      <c r="J349" s="103"/>
      <c r="K349" s="127">
        <f t="shared" si="43"/>
        <v>0</v>
      </c>
      <c r="L349" s="103"/>
      <c r="M349" s="103"/>
      <c r="N349" s="376">
        <f t="shared" si="44"/>
        <v>0</v>
      </c>
      <c r="O349" s="23"/>
      <c r="P349" s="1"/>
    </row>
    <row r="350" spans="1:16" s="9" customFormat="1" ht="33.75" outlineLevel="4">
      <c r="A350" s="359" t="s">
        <v>382</v>
      </c>
      <c r="B350" s="359" t="s">
        <v>386</v>
      </c>
      <c r="C350" s="359" t="s">
        <v>380</v>
      </c>
      <c r="D350" s="359" t="s">
        <v>808</v>
      </c>
      <c r="E350" s="78" t="s">
        <v>1461</v>
      </c>
      <c r="F350" s="103"/>
      <c r="G350" s="103"/>
      <c r="H350" s="127">
        <f t="shared" si="42"/>
        <v>0</v>
      </c>
      <c r="I350" s="103"/>
      <c r="J350" s="103"/>
      <c r="K350" s="127">
        <f t="shared" si="43"/>
        <v>0</v>
      </c>
      <c r="L350" s="103"/>
      <c r="M350" s="103"/>
      <c r="N350" s="376">
        <f t="shared" si="44"/>
        <v>0</v>
      </c>
      <c r="O350" s="23"/>
      <c r="P350" s="1"/>
    </row>
    <row r="351" spans="1:16" s="9" customFormat="1" ht="22.5" outlineLevel="4">
      <c r="A351" s="359" t="s">
        <v>382</v>
      </c>
      <c r="B351" s="359" t="s">
        <v>386</v>
      </c>
      <c r="C351" s="359" t="s">
        <v>380</v>
      </c>
      <c r="D351" s="359" t="s">
        <v>809</v>
      </c>
      <c r="E351" s="78" t="s">
        <v>1462</v>
      </c>
      <c r="F351" s="103"/>
      <c r="G351" s="103"/>
      <c r="H351" s="127">
        <f t="shared" si="42"/>
        <v>0</v>
      </c>
      <c r="I351" s="103"/>
      <c r="J351" s="103"/>
      <c r="K351" s="127">
        <f t="shared" si="43"/>
        <v>0</v>
      </c>
      <c r="L351" s="103"/>
      <c r="M351" s="103"/>
      <c r="N351" s="376">
        <f t="shared" si="44"/>
        <v>0</v>
      </c>
      <c r="O351" s="23"/>
      <c r="P351" s="1"/>
    </row>
    <row r="352" spans="1:16" s="9" customFormat="1" ht="22.5" outlineLevel="4">
      <c r="A352" s="359" t="s">
        <v>382</v>
      </c>
      <c r="B352" s="359" t="s">
        <v>386</v>
      </c>
      <c r="C352" s="359" t="s">
        <v>380</v>
      </c>
      <c r="D352" s="359" t="s">
        <v>810</v>
      </c>
      <c r="E352" s="78" t="s">
        <v>1463</v>
      </c>
      <c r="F352" s="103"/>
      <c r="G352" s="103"/>
      <c r="H352" s="127">
        <f t="shared" si="42"/>
        <v>0</v>
      </c>
      <c r="I352" s="103"/>
      <c r="J352" s="103"/>
      <c r="K352" s="127">
        <f t="shared" si="43"/>
        <v>0</v>
      </c>
      <c r="L352" s="103"/>
      <c r="M352" s="103"/>
      <c r="N352" s="376">
        <f t="shared" si="44"/>
        <v>0</v>
      </c>
      <c r="O352" s="23"/>
      <c r="P352" s="1"/>
    </row>
    <row r="353" spans="1:16" s="9" customFormat="1" ht="22.5" outlineLevel="4">
      <c r="A353" s="359" t="s">
        <v>382</v>
      </c>
      <c r="B353" s="359" t="s">
        <v>386</v>
      </c>
      <c r="C353" s="359" t="s">
        <v>380</v>
      </c>
      <c r="D353" s="359" t="s">
        <v>811</v>
      </c>
      <c r="E353" s="78" t="s">
        <v>1464</v>
      </c>
      <c r="F353" s="103"/>
      <c r="G353" s="103"/>
      <c r="H353" s="127">
        <f t="shared" si="42"/>
        <v>0</v>
      </c>
      <c r="I353" s="103"/>
      <c r="J353" s="103"/>
      <c r="K353" s="127">
        <f t="shared" si="43"/>
        <v>0</v>
      </c>
      <c r="L353" s="103"/>
      <c r="M353" s="103"/>
      <c r="N353" s="376">
        <f t="shared" si="44"/>
        <v>0</v>
      </c>
      <c r="O353" s="23"/>
      <c r="P353" s="1"/>
    </row>
    <row r="354" spans="1:16" s="9" customFormat="1" ht="11.25" outlineLevel="4">
      <c r="A354" s="359" t="s">
        <v>382</v>
      </c>
      <c r="B354" s="359" t="s">
        <v>386</v>
      </c>
      <c r="C354" s="359" t="s">
        <v>380</v>
      </c>
      <c r="D354" s="359" t="s">
        <v>812</v>
      </c>
      <c r="E354" s="78" t="s">
        <v>1465</v>
      </c>
      <c r="F354" s="103"/>
      <c r="G354" s="103"/>
      <c r="H354" s="127">
        <f t="shared" si="42"/>
        <v>0</v>
      </c>
      <c r="I354" s="103"/>
      <c r="J354" s="103"/>
      <c r="K354" s="127">
        <f t="shared" si="43"/>
        <v>0</v>
      </c>
      <c r="L354" s="103"/>
      <c r="M354" s="103"/>
      <c r="N354" s="376">
        <f t="shared" si="44"/>
        <v>0</v>
      </c>
      <c r="O354" s="23"/>
      <c r="P354" s="1"/>
    </row>
    <row r="355" spans="1:16" s="9" customFormat="1" ht="12" outlineLevel="4" thickBot="1">
      <c r="A355" s="359" t="s">
        <v>382</v>
      </c>
      <c r="B355" s="359" t="s">
        <v>386</v>
      </c>
      <c r="C355" s="359" t="s">
        <v>380</v>
      </c>
      <c r="D355" s="359" t="s">
        <v>814</v>
      </c>
      <c r="E355" s="78" t="s">
        <v>1289</v>
      </c>
      <c r="F355" s="103"/>
      <c r="G355" s="103"/>
      <c r="H355" s="127">
        <f t="shared" si="42"/>
        <v>0</v>
      </c>
      <c r="I355" s="103"/>
      <c r="J355" s="103"/>
      <c r="K355" s="127">
        <f t="shared" si="43"/>
        <v>0</v>
      </c>
      <c r="L355" s="103"/>
      <c r="M355" s="103"/>
      <c r="N355" s="376">
        <f t="shared" si="44"/>
        <v>0</v>
      </c>
      <c r="O355" s="23"/>
      <c r="P355" s="1"/>
    </row>
    <row r="356" spans="1:16" ht="12" outlineLevel="1" thickBot="1">
      <c r="A356" s="351" t="s">
        <v>382</v>
      </c>
      <c r="B356" s="351" t="s">
        <v>388</v>
      </c>
      <c r="C356" s="351"/>
      <c r="D356" s="351"/>
      <c r="E356" s="76" t="s">
        <v>1466</v>
      </c>
      <c r="F356" s="118"/>
      <c r="G356" s="118"/>
      <c r="H356" s="115">
        <f>F356+G356</f>
        <v>0</v>
      </c>
      <c r="I356" s="119"/>
      <c r="J356" s="119"/>
      <c r="K356" s="115">
        <f>I356+J356</f>
        <v>0</v>
      </c>
      <c r="L356" s="119"/>
      <c r="M356" s="119"/>
      <c r="N356" s="116">
        <f>L356+M356</f>
        <v>0</v>
      </c>
      <c r="O356" s="32"/>
    </row>
    <row r="357" spans="1:16" ht="12" outlineLevel="1" thickBot="1">
      <c r="A357" s="351" t="s">
        <v>382</v>
      </c>
      <c r="B357" s="351" t="s">
        <v>392</v>
      </c>
      <c r="C357" s="351"/>
      <c r="D357" s="351"/>
      <c r="E357" s="76" t="s">
        <v>1467</v>
      </c>
      <c r="F357" s="115">
        <f>F358</f>
        <v>0</v>
      </c>
      <c r="G357" s="115">
        <f>G358</f>
        <v>0</v>
      </c>
      <c r="H357" s="115">
        <f>F357+G357</f>
        <v>0</v>
      </c>
      <c r="I357" s="115">
        <f>I358</f>
        <v>0</v>
      </c>
      <c r="J357" s="115">
        <f>J358</f>
        <v>0</v>
      </c>
      <c r="K357" s="115">
        <f>I357+J357</f>
        <v>0</v>
      </c>
      <c r="L357" s="115">
        <f>L358</f>
        <v>0</v>
      </c>
      <c r="M357" s="115">
        <f>M358</f>
        <v>0</v>
      </c>
      <c r="N357" s="116">
        <f>L357+M357</f>
        <v>0</v>
      </c>
      <c r="O357" s="32"/>
    </row>
    <row r="358" spans="1:16" ht="11.25" outlineLevel="2">
      <c r="A358" s="362" t="s">
        <v>382</v>
      </c>
      <c r="B358" s="362" t="s">
        <v>392</v>
      </c>
      <c r="C358" s="362" t="s">
        <v>380</v>
      </c>
      <c r="D358" s="362"/>
      <c r="E358" s="77" t="s">
        <v>1467</v>
      </c>
      <c r="F358" s="112">
        <f>SUM(F359:F360)</f>
        <v>0</v>
      </c>
      <c r="G358" s="112">
        <f>SUM(G359:G360)</f>
        <v>0</v>
      </c>
      <c r="H358" s="112">
        <f>G358+F358</f>
        <v>0</v>
      </c>
      <c r="I358" s="112">
        <f>SUM(I359:I360)</f>
        <v>0</v>
      </c>
      <c r="J358" s="112">
        <f>SUM(J359:J360)</f>
        <v>0</v>
      </c>
      <c r="K358" s="112">
        <f>J358+I358</f>
        <v>0</v>
      </c>
      <c r="L358" s="112">
        <f>SUM(L359:L360)</f>
        <v>0</v>
      </c>
      <c r="M358" s="112">
        <f>SUM(M359:M360)</f>
        <v>0</v>
      </c>
      <c r="N358" s="122">
        <f>L358+M358</f>
        <v>0</v>
      </c>
      <c r="O358" s="21"/>
    </row>
    <row r="359" spans="1:16" s="9" customFormat="1" ht="11.25" outlineLevel="4">
      <c r="A359" s="359" t="s">
        <v>382</v>
      </c>
      <c r="B359" s="359" t="s">
        <v>392</v>
      </c>
      <c r="C359" s="359" t="s">
        <v>380</v>
      </c>
      <c r="D359" s="359" t="s">
        <v>799</v>
      </c>
      <c r="E359" s="78" t="s">
        <v>1468</v>
      </c>
      <c r="F359" s="103"/>
      <c r="G359" s="103"/>
      <c r="H359" s="127">
        <f t="shared" ref="H359:H364" si="45">F359+G359</f>
        <v>0</v>
      </c>
      <c r="I359" s="103"/>
      <c r="J359" s="103"/>
      <c r="K359" s="127">
        <f t="shared" si="40"/>
        <v>0</v>
      </c>
      <c r="L359" s="103"/>
      <c r="M359" s="103"/>
      <c r="N359" s="376">
        <f t="shared" si="41"/>
        <v>0</v>
      </c>
      <c r="O359" s="23"/>
      <c r="P359" s="1"/>
    </row>
    <row r="360" spans="1:16" s="9" customFormat="1" ht="12" outlineLevel="4" thickBot="1">
      <c r="A360" s="359" t="s">
        <v>382</v>
      </c>
      <c r="B360" s="359" t="s">
        <v>392</v>
      </c>
      <c r="C360" s="359" t="s">
        <v>380</v>
      </c>
      <c r="D360" s="359" t="s">
        <v>798</v>
      </c>
      <c r="E360" s="78" t="s">
        <v>1469</v>
      </c>
      <c r="F360" s="103"/>
      <c r="G360" s="103"/>
      <c r="H360" s="127">
        <f t="shared" si="45"/>
        <v>0</v>
      </c>
      <c r="I360" s="103"/>
      <c r="J360" s="103"/>
      <c r="K360" s="127">
        <f>I360+J360</f>
        <v>0</v>
      </c>
      <c r="L360" s="103"/>
      <c r="M360" s="103"/>
      <c r="N360" s="376">
        <f>L360+M360</f>
        <v>0</v>
      </c>
      <c r="O360" s="23"/>
      <c r="P360" s="1"/>
    </row>
    <row r="361" spans="1:16" ht="12" outlineLevel="2" thickBot="1">
      <c r="A361" s="351" t="s">
        <v>382</v>
      </c>
      <c r="B361" s="351" t="s">
        <v>393</v>
      </c>
      <c r="C361" s="351"/>
      <c r="D361" s="351"/>
      <c r="E361" s="76" t="s">
        <v>1470</v>
      </c>
      <c r="F361" s="118">
        <f>F362</f>
        <v>0</v>
      </c>
      <c r="G361" s="118">
        <f>G362</f>
        <v>0</v>
      </c>
      <c r="H361" s="115">
        <f t="shared" si="45"/>
        <v>0</v>
      </c>
      <c r="I361" s="118">
        <f>I362</f>
        <v>0</v>
      </c>
      <c r="J361" s="118">
        <f>J362</f>
        <v>0</v>
      </c>
      <c r="K361" s="115">
        <f t="shared" si="40"/>
        <v>0</v>
      </c>
      <c r="L361" s="118">
        <f>L362</f>
        <v>0</v>
      </c>
      <c r="M361" s="118">
        <f>M362</f>
        <v>0</v>
      </c>
      <c r="N361" s="116">
        <f t="shared" si="41"/>
        <v>0</v>
      </c>
      <c r="O361" s="32"/>
    </row>
    <row r="362" spans="1:16" ht="11.25" outlineLevel="3">
      <c r="A362" s="356" t="s">
        <v>382</v>
      </c>
      <c r="B362" s="356" t="s">
        <v>393</v>
      </c>
      <c r="C362" s="356" t="s">
        <v>380</v>
      </c>
      <c r="D362" s="385"/>
      <c r="E362" s="77" t="s">
        <v>1471</v>
      </c>
      <c r="F362" s="449">
        <f>SUM(F363:F363)</f>
        <v>0</v>
      </c>
      <c r="G362" s="449">
        <f>SUM(G363:G363)</f>
        <v>0</v>
      </c>
      <c r="H362" s="450">
        <f t="shared" si="45"/>
        <v>0</v>
      </c>
      <c r="I362" s="449">
        <f>SUM(I363:I363)</f>
        <v>0</v>
      </c>
      <c r="J362" s="449">
        <f>SUM(J363:J363)</f>
        <v>0</v>
      </c>
      <c r="K362" s="450">
        <f>I362+J362</f>
        <v>0</v>
      </c>
      <c r="L362" s="449">
        <f>SUM(L363:L363)</f>
        <v>0</v>
      </c>
      <c r="M362" s="449">
        <f>SUM(M363:M363)</f>
        <v>0</v>
      </c>
      <c r="N362" s="451">
        <f>L362+M362</f>
        <v>0</v>
      </c>
      <c r="O362" s="453"/>
    </row>
    <row r="363" spans="1:16" ht="12" outlineLevel="3" thickBot="1">
      <c r="A363" s="452" t="s">
        <v>382</v>
      </c>
      <c r="B363" s="452" t="s">
        <v>393</v>
      </c>
      <c r="C363" s="452" t="s">
        <v>380</v>
      </c>
      <c r="D363" s="452" t="s">
        <v>799</v>
      </c>
      <c r="E363" s="78" t="s">
        <v>1472</v>
      </c>
      <c r="F363" s="455"/>
      <c r="G363" s="455"/>
      <c r="H363" s="456">
        <f t="shared" si="45"/>
        <v>0</v>
      </c>
      <c r="I363" s="455"/>
      <c r="J363" s="455"/>
      <c r="K363" s="456">
        <f>I363+J363</f>
        <v>0</v>
      </c>
      <c r="L363" s="455"/>
      <c r="M363" s="455"/>
      <c r="N363" s="457">
        <f>L363+M363</f>
        <v>0</v>
      </c>
      <c r="O363" s="458"/>
    </row>
    <row r="364" spans="1:16" ht="12" outlineLevel="1" thickBot="1">
      <c r="A364" s="351" t="s">
        <v>382</v>
      </c>
      <c r="B364" s="351" t="s">
        <v>394</v>
      </c>
      <c r="C364" s="351"/>
      <c r="D364" s="351"/>
      <c r="E364" s="76" t="s">
        <v>1473</v>
      </c>
      <c r="F364" s="568">
        <v>0</v>
      </c>
      <c r="G364" s="568">
        <v>0</v>
      </c>
      <c r="H364" s="454">
        <f t="shared" si="45"/>
        <v>0</v>
      </c>
      <c r="I364" s="568">
        <v>0</v>
      </c>
      <c r="J364" s="568">
        <v>0</v>
      </c>
      <c r="K364" s="454">
        <f>I364+J364</f>
        <v>0</v>
      </c>
      <c r="L364" s="568">
        <v>0</v>
      </c>
      <c r="M364" s="568">
        <v>0</v>
      </c>
      <c r="N364" s="146">
        <f>L364+M364</f>
        <v>0</v>
      </c>
      <c r="O364" s="33"/>
    </row>
    <row r="365" spans="1:16" ht="12" outlineLevel="1" thickBot="1">
      <c r="A365" s="351" t="s">
        <v>382</v>
      </c>
      <c r="B365" s="351" t="s">
        <v>396</v>
      </c>
      <c r="C365" s="351"/>
      <c r="D365" s="351"/>
      <c r="E365" s="76" t="s">
        <v>1475</v>
      </c>
      <c r="F365" s="115">
        <f>F366+F376+F378+F382+F384+F390+F394+F397+F399</f>
        <v>0</v>
      </c>
      <c r="G365" s="115">
        <f>G366+G376+G378+G382+G384+G390+G394+G397+G399</f>
        <v>0</v>
      </c>
      <c r="H365" s="115">
        <f t="shared" si="39"/>
        <v>0</v>
      </c>
      <c r="I365" s="115">
        <f>I366+I376+I378+I382+I384+I390+I394+I397+I399</f>
        <v>0</v>
      </c>
      <c r="J365" s="115">
        <f>J366+J376+J378+J382+J384+J390+J394+J397+J399</f>
        <v>0</v>
      </c>
      <c r="K365" s="115">
        <f t="shared" si="40"/>
        <v>0</v>
      </c>
      <c r="L365" s="115">
        <f>L366+L376+L378+L382+L384+L390+L394+L397+L399</f>
        <v>0</v>
      </c>
      <c r="M365" s="115">
        <f>M366+M376+M378+M382+M384+M390+M394+M397+M399</f>
        <v>0</v>
      </c>
      <c r="N365" s="116">
        <f t="shared" si="41"/>
        <v>0</v>
      </c>
      <c r="O365" s="32"/>
    </row>
    <row r="366" spans="1:16" ht="11.25" outlineLevel="2">
      <c r="A366" s="362" t="s">
        <v>382</v>
      </c>
      <c r="B366" s="362" t="s">
        <v>396</v>
      </c>
      <c r="C366" s="362" t="s">
        <v>380</v>
      </c>
      <c r="D366" s="362"/>
      <c r="E366" s="151" t="s">
        <v>1474</v>
      </c>
      <c r="F366" s="112">
        <f>SUM(F367:F375)</f>
        <v>0</v>
      </c>
      <c r="G366" s="112">
        <f>SUM(G367:G375)</f>
        <v>0</v>
      </c>
      <c r="H366" s="112">
        <f>F366+G366</f>
        <v>0</v>
      </c>
      <c r="I366" s="112">
        <f>SUM(I367:I375)</f>
        <v>0</v>
      </c>
      <c r="J366" s="112">
        <f>SUM(J367:J375)</f>
        <v>0</v>
      </c>
      <c r="K366" s="112">
        <f>J366+I366</f>
        <v>0</v>
      </c>
      <c r="L366" s="112">
        <f>SUM(L367:L375)</f>
        <v>0</v>
      </c>
      <c r="M366" s="112">
        <f>SUM(M367:M375)</f>
        <v>0</v>
      </c>
      <c r="N366" s="122">
        <f>L366+M366</f>
        <v>0</v>
      </c>
      <c r="O366" s="21"/>
    </row>
    <row r="367" spans="1:16" s="9" customFormat="1" ht="11.25" outlineLevel="4">
      <c r="A367" s="359" t="s">
        <v>382</v>
      </c>
      <c r="B367" s="359" t="s">
        <v>396</v>
      </c>
      <c r="C367" s="359" t="s">
        <v>380</v>
      </c>
      <c r="D367" s="359" t="s">
        <v>799</v>
      </c>
      <c r="E367" s="78" t="s">
        <v>1476</v>
      </c>
      <c r="F367" s="103"/>
      <c r="G367" s="103"/>
      <c r="H367" s="127">
        <f t="shared" si="39"/>
        <v>0</v>
      </c>
      <c r="I367" s="127"/>
      <c r="J367" s="127"/>
      <c r="K367" s="127">
        <f t="shared" si="40"/>
        <v>0</v>
      </c>
      <c r="L367" s="127"/>
      <c r="M367" s="127"/>
      <c r="N367" s="376">
        <f t="shared" si="41"/>
        <v>0</v>
      </c>
      <c r="O367" s="23"/>
      <c r="P367" s="1"/>
    </row>
    <row r="368" spans="1:16" s="9" customFormat="1" ht="11.25" outlineLevel="4">
      <c r="A368" s="359" t="s">
        <v>382</v>
      </c>
      <c r="B368" s="359" t="s">
        <v>396</v>
      </c>
      <c r="C368" s="359" t="s">
        <v>380</v>
      </c>
      <c r="D368" s="359" t="s">
        <v>798</v>
      </c>
      <c r="E368" s="78" t="s">
        <v>1477</v>
      </c>
      <c r="F368" s="103"/>
      <c r="G368" s="103"/>
      <c r="H368" s="127">
        <f t="shared" si="39"/>
        <v>0</v>
      </c>
      <c r="I368" s="103"/>
      <c r="J368" s="103"/>
      <c r="K368" s="127">
        <f t="shared" si="40"/>
        <v>0</v>
      </c>
      <c r="L368" s="103"/>
      <c r="M368" s="103"/>
      <c r="N368" s="376">
        <f t="shared" si="41"/>
        <v>0</v>
      </c>
      <c r="O368" s="23"/>
      <c r="P368" s="1"/>
    </row>
    <row r="369" spans="1:16" s="9" customFormat="1" ht="11.25" outlineLevel="4">
      <c r="A369" s="359" t="s">
        <v>382</v>
      </c>
      <c r="B369" s="359" t="s">
        <v>396</v>
      </c>
      <c r="C369" s="359" t="s">
        <v>380</v>
      </c>
      <c r="D369" s="359" t="s">
        <v>800</v>
      </c>
      <c r="E369" s="78" t="s">
        <v>1478</v>
      </c>
      <c r="F369" s="103"/>
      <c r="G369" s="103"/>
      <c r="H369" s="127">
        <f t="shared" si="39"/>
        <v>0</v>
      </c>
      <c r="I369" s="103"/>
      <c r="J369" s="103"/>
      <c r="K369" s="127">
        <f t="shared" si="40"/>
        <v>0</v>
      </c>
      <c r="L369" s="103"/>
      <c r="M369" s="103"/>
      <c r="N369" s="376">
        <f t="shared" si="41"/>
        <v>0</v>
      </c>
      <c r="O369" s="23"/>
      <c r="P369" s="1"/>
    </row>
    <row r="370" spans="1:16" s="9" customFormat="1" ht="11.25" outlineLevel="4">
      <c r="A370" s="359" t="s">
        <v>382</v>
      </c>
      <c r="B370" s="359" t="s">
        <v>396</v>
      </c>
      <c r="C370" s="359" t="s">
        <v>380</v>
      </c>
      <c r="D370" s="359" t="s">
        <v>801</v>
      </c>
      <c r="E370" s="78" t="s">
        <v>1479</v>
      </c>
      <c r="F370" s="103"/>
      <c r="G370" s="103"/>
      <c r="H370" s="127">
        <f t="shared" si="39"/>
        <v>0</v>
      </c>
      <c r="I370" s="103"/>
      <c r="J370" s="103"/>
      <c r="K370" s="127">
        <f t="shared" si="40"/>
        <v>0</v>
      </c>
      <c r="L370" s="103"/>
      <c r="M370" s="103"/>
      <c r="N370" s="376">
        <f t="shared" si="41"/>
        <v>0</v>
      </c>
      <c r="O370" s="23"/>
      <c r="P370" s="1"/>
    </row>
    <row r="371" spans="1:16" s="9" customFormat="1" ht="11.25" outlineLevel="4">
      <c r="A371" s="359" t="s">
        <v>382</v>
      </c>
      <c r="B371" s="359" t="s">
        <v>396</v>
      </c>
      <c r="C371" s="359" t="s">
        <v>380</v>
      </c>
      <c r="D371" s="359" t="s">
        <v>804</v>
      </c>
      <c r="E371" s="78" t="s">
        <v>1480</v>
      </c>
      <c r="F371" s="103"/>
      <c r="G371" s="103"/>
      <c r="H371" s="127">
        <f t="shared" si="39"/>
        <v>0</v>
      </c>
      <c r="I371" s="103"/>
      <c r="J371" s="103"/>
      <c r="K371" s="127">
        <f t="shared" si="40"/>
        <v>0</v>
      </c>
      <c r="L371" s="103"/>
      <c r="M371" s="103"/>
      <c r="N371" s="376">
        <f t="shared" si="41"/>
        <v>0</v>
      </c>
      <c r="O371" s="23"/>
      <c r="P371" s="1"/>
    </row>
    <row r="372" spans="1:16" s="9" customFormat="1" ht="11.25" outlineLevel="4">
      <c r="A372" s="359" t="s">
        <v>382</v>
      </c>
      <c r="B372" s="359" t="s">
        <v>396</v>
      </c>
      <c r="C372" s="359" t="s">
        <v>380</v>
      </c>
      <c r="D372" s="359" t="s">
        <v>802</v>
      </c>
      <c r="E372" s="78" t="s">
        <v>1481</v>
      </c>
      <c r="F372" s="103"/>
      <c r="G372" s="103"/>
      <c r="H372" s="127">
        <f t="shared" si="39"/>
        <v>0</v>
      </c>
      <c r="I372" s="103"/>
      <c r="J372" s="103"/>
      <c r="K372" s="127">
        <f t="shared" si="40"/>
        <v>0</v>
      </c>
      <c r="L372" s="103"/>
      <c r="M372" s="103"/>
      <c r="N372" s="376">
        <f t="shared" si="41"/>
        <v>0</v>
      </c>
      <c r="O372" s="23"/>
      <c r="P372" s="1"/>
    </row>
    <row r="373" spans="1:16" s="9" customFormat="1" ht="11.25" outlineLevel="4">
      <c r="A373" s="359" t="s">
        <v>382</v>
      </c>
      <c r="B373" s="359" t="s">
        <v>396</v>
      </c>
      <c r="C373" s="359" t="s">
        <v>380</v>
      </c>
      <c r="D373" s="359" t="s">
        <v>805</v>
      </c>
      <c r="E373" s="78" t="s">
        <v>1482</v>
      </c>
      <c r="F373" s="103"/>
      <c r="G373" s="103"/>
      <c r="H373" s="127">
        <f t="shared" si="39"/>
        <v>0</v>
      </c>
      <c r="I373" s="103"/>
      <c r="J373" s="103"/>
      <c r="K373" s="127">
        <f t="shared" si="40"/>
        <v>0</v>
      </c>
      <c r="L373" s="103"/>
      <c r="M373" s="103"/>
      <c r="N373" s="376">
        <f t="shared" si="41"/>
        <v>0</v>
      </c>
      <c r="O373" s="23"/>
      <c r="P373" s="1"/>
    </row>
    <row r="374" spans="1:16" s="9" customFormat="1" ht="11.25" outlineLevel="4">
      <c r="A374" s="359" t="s">
        <v>382</v>
      </c>
      <c r="B374" s="359" t="s">
        <v>396</v>
      </c>
      <c r="C374" s="359" t="s">
        <v>380</v>
      </c>
      <c r="D374" s="359" t="s">
        <v>806</v>
      </c>
      <c r="E374" s="78" t="s">
        <v>1483</v>
      </c>
      <c r="F374" s="103"/>
      <c r="G374" s="103"/>
      <c r="H374" s="127">
        <f t="shared" si="39"/>
        <v>0</v>
      </c>
      <c r="I374" s="103"/>
      <c r="J374" s="103"/>
      <c r="K374" s="127">
        <f t="shared" si="40"/>
        <v>0</v>
      </c>
      <c r="L374" s="103"/>
      <c r="M374" s="103"/>
      <c r="N374" s="376">
        <f t="shared" si="41"/>
        <v>0</v>
      </c>
      <c r="O374" s="23"/>
      <c r="P374" s="1"/>
    </row>
    <row r="375" spans="1:16" s="9" customFormat="1" ht="22.5" outlineLevel="4">
      <c r="A375" s="359" t="s">
        <v>382</v>
      </c>
      <c r="B375" s="359" t="s">
        <v>396</v>
      </c>
      <c r="C375" s="359" t="s">
        <v>380</v>
      </c>
      <c r="D375" s="359" t="s">
        <v>807</v>
      </c>
      <c r="E375" s="11" t="s">
        <v>1484</v>
      </c>
      <c r="F375" s="103"/>
      <c r="G375" s="103"/>
      <c r="H375" s="127">
        <f t="shared" si="39"/>
        <v>0</v>
      </c>
      <c r="I375" s="103"/>
      <c r="J375" s="103"/>
      <c r="K375" s="127">
        <f t="shared" si="40"/>
        <v>0</v>
      </c>
      <c r="L375" s="103"/>
      <c r="M375" s="103"/>
      <c r="N375" s="376">
        <f t="shared" si="41"/>
        <v>0</v>
      </c>
      <c r="O375" s="23"/>
      <c r="P375" s="1"/>
    </row>
    <row r="376" spans="1:16" ht="11.25" outlineLevel="2">
      <c r="A376" s="356" t="s">
        <v>382</v>
      </c>
      <c r="B376" s="356" t="s">
        <v>396</v>
      </c>
      <c r="C376" s="356" t="s">
        <v>381</v>
      </c>
      <c r="D376" s="356"/>
      <c r="E376" s="77" t="s">
        <v>1485</v>
      </c>
      <c r="F376" s="102">
        <f>SUM(F377:F377)</f>
        <v>0</v>
      </c>
      <c r="G376" s="102">
        <f>SUM(G377:G377)</f>
        <v>0</v>
      </c>
      <c r="H376" s="102">
        <f>F376+G376</f>
        <v>0</v>
      </c>
      <c r="I376" s="102">
        <f>SUM(I377:I377)</f>
        <v>0</v>
      </c>
      <c r="J376" s="102">
        <f>SUM(J377:J377)</f>
        <v>0</v>
      </c>
      <c r="K376" s="102">
        <f>I376+J376</f>
        <v>0</v>
      </c>
      <c r="L376" s="102">
        <f>SUM(L377:L377)</f>
        <v>0</v>
      </c>
      <c r="M376" s="102">
        <f>SUM(M377:M377)</f>
        <v>0</v>
      </c>
      <c r="N376" s="117">
        <f>L376+M376</f>
        <v>0</v>
      </c>
      <c r="O376" s="333"/>
      <c r="P376" s="99"/>
    </row>
    <row r="377" spans="1:16" s="9" customFormat="1" ht="22.5" outlineLevel="4">
      <c r="A377" s="359" t="s">
        <v>382</v>
      </c>
      <c r="B377" s="359" t="s">
        <v>396</v>
      </c>
      <c r="C377" s="359" t="s">
        <v>381</v>
      </c>
      <c r="D377" s="359" t="s">
        <v>799</v>
      </c>
      <c r="E377" s="78" t="s">
        <v>1486</v>
      </c>
      <c r="F377" s="103"/>
      <c r="G377" s="103"/>
      <c r="H377" s="127">
        <f>F377+G377</f>
        <v>0</v>
      </c>
      <c r="I377" s="103"/>
      <c r="J377" s="103"/>
      <c r="K377" s="127">
        <f>I377+J377</f>
        <v>0</v>
      </c>
      <c r="L377" s="103"/>
      <c r="M377" s="103"/>
      <c r="N377" s="376">
        <f>L377+M377</f>
        <v>0</v>
      </c>
      <c r="O377" s="332"/>
      <c r="P377" s="1"/>
    </row>
    <row r="378" spans="1:16" ht="24.75" customHeight="1" outlineLevel="2">
      <c r="A378" s="336" t="s">
        <v>382</v>
      </c>
      <c r="B378" s="336" t="s">
        <v>396</v>
      </c>
      <c r="C378" s="336" t="s">
        <v>382</v>
      </c>
      <c r="D378" s="336"/>
      <c r="E378" s="77" t="s">
        <v>1487</v>
      </c>
      <c r="F378" s="102">
        <f>SUM(F379:F381)</f>
        <v>0</v>
      </c>
      <c r="G378" s="102">
        <f>SUM(G379:G381)</f>
        <v>0</v>
      </c>
      <c r="H378" s="102">
        <f>G378+F378</f>
        <v>0</v>
      </c>
      <c r="I378" s="102">
        <f>SUM(I379:I381)</f>
        <v>0</v>
      </c>
      <c r="J378" s="102">
        <f>SUM(J379:J381)</f>
        <v>0</v>
      </c>
      <c r="K378" s="102">
        <f>J378+I378</f>
        <v>0</v>
      </c>
      <c r="L378" s="102">
        <f>SUM(L379:L381)</f>
        <v>0</v>
      </c>
      <c r="M378" s="102">
        <f>SUM(M379:M381)</f>
        <v>0</v>
      </c>
      <c r="N378" s="117">
        <f>L378+M378</f>
        <v>0</v>
      </c>
      <c r="O378" s="143"/>
      <c r="P378" s="99"/>
    </row>
    <row r="379" spans="1:16" s="9" customFormat="1" ht="11.25" outlineLevel="4">
      <c r="A379" s="359" t="s">
        <v>382</v>
      </c>
      <c r="B379" s="359" t="s">
        <v>396</v>
      </c>
      <c r="C379" s="359" t="s">
        <v>382</v>
      </c>
      <c r="D379" s="359" t="s">
        <v>799</v>
      </c>
      <c r="E379" s="78" t="s">
        <v>1488</v>
      </c>
      <c r="F379" s="103"/>
      <c r="G379" s="103"/>
      <c r="H379" s="127">
        <f t="shared" si="39"/>
        <v>0</v>
      </c>
      <c r="I379" s="103"/>
      <c r="J379" s="103"/>
      <c r="K379" s="127">
        <f t="shared" si="40"/>
        <v>0</v>
      </c>
      <c r="L379" s="103"/>
      <c r="M379" s="103"/>
      <c r="N379" s="376">
        <f t="shared" si="41"/>
        <v>0</v>
      </c>
      <c r="O379" s="332"/>
      <c r="P379" s="1"/>
    </row>
    <row r="380" spans="1:16" s="9" customFormat="1" ht="11.25" outlineLevel="4">
      <c r="A380" s="359" t="s">
        <v>382</v>
      </c>
      <c r="B380" s="359" t="s">
        <v>396</v>
      </c>
      <c r="C380" s="359" t="s">
        <v>382</v>
      </c>
      <c r="D380" s="359" t="s">
        <v>801</v>
      </c>
      <c r="E380" s="78" t="s">
        <v>1489</v>
      </c>
      <c r="F380" s="103"/>
      <c r="G380" s="103"/>
      <c r="H380" s="127">
        <f>F380+G380</f>
        <v>0</v>
      </c>
      <c r="I380" s="103"/>
      <c r="J380" s="103"/>
      <c r="K380" s="127">
        <f>I380+J380</f>
        <v>0</v>
      </c>
      <c r="L380" s="103"/>
      <c r="M380" s="103"/>
      <c r="N380" s="376">
        <f t="shared" ref="N380:N392" si="46">L380+M380</f>
        <v>0</v>
      </c>
      <c r="O380" s="23"/>
      <c r="P380" s="1"/>
    </row>
    <row r="381" spans="1:16" s="9" customFormat="1" ht="11.25" outlineLevel="4">
      <c r="A381" s="359" t="s">
        <v>382</v>
      </c>
      <c r="B381" s="359" t="s">
        <v>396</v>
      </c>
      <c r="C381" s="359" t="s">
        <v>382</v>
      </c>
      <c r="D381" s="359" t="s">
        <v>804</v>
      </c>
      <c r="E381" s="78" t="s">
        <v>1490</v>
      </c>
      <c r="F381" s="103"/>
      <c r="G381" s="103"/>
      <c r="H381" s="127">
        <f>F381+G381</f>
        <v>0</v>
      </c>
      <c r="I381" s="103"/>
      <c r="J381" s="103"/>
      <c r="K381" s="127">
        <f>I381+J381</f>
        <v>0</v>
      </c>
      <c r="L381" s="103"/>
      <c r="M381" s="103"/>
      <c r="N381" s="376">
        <f t="shared" si="46"/>
        <v>0</v>
      </c>
      <c r="O381" s="23"/>
      <c r="P381" s="1"/>
    </row>
    <row r="382" spans="1:16" ht="11.25" outlineLevel="2">
      <c r="A382" s="356" t="s">
        <v>382</v>
      </c>
      <c r="B382" s="356" t="s">
        <v>396</v>
      </c>
      <c r="C382" s="356" t="s">
        <v>385</v>
      </c>
      <c r="D382" s="356"/>
      <c r="E382" s="77" t="s">
        <v>1491</v>
      </c>
      <c r="F382" s="102">
        <f>SUM(F383:F383)</f>
        <v>0</v>
      </c>
      <c r="G382" s="102">
        <f>SUM(G383:G383)</f>
        <v>0</v>
      </c>
      <c r="H382" s="102">
        <f>G382+F382</f>
        <v>0</v>
      </c>
      <c r="I382" s="102">
        <f>SUM(I383:I383)</f>
        <v>0</v>
      </c>
      <c r="J382" s="102">
        <f>SUM(J383:J383)</f>
        <v>0</v>
      </c>
      <c r="K382" s="102">
        <f>J382+I382</f>
        <v>0</v>
      </c>
      <c r="L382" s="102">
        <f>SUM(L383:L383)</f>
        <v>0</v>
      </c>
      <c r="M382" s="102">
        <f>SUM(M383:M383)</f>
        <v>0</v>
      </c>
      <c r="N382" s="117">
        <f t="shared" si="46"/>
        <v>0</v>
      </c>
      <c r="O382" s="143"/>
      <c r="P382" s="99"/>
    </row>
    <row r="383" spans="1:16" s="9" customFormat="1" ht="11.25" outlineLevel="4">
      <c r="A383" s="359" t="s">
        <v>382</v>
      </c>
      <c r="B383" s="359" t="s">
        <v>396</v>
      </c>
      <c r="C383" s="359" t="s">
        <v>385</v>
      </c>
      <c r="D383" s="359" t="s">
        <v>799</v>
      </c>
      <c r="E383" s="78" t="s">
        <v>1492</v>
      </c>
      <c r="F383" s="103"/>
      <c r="G383" s="103"/>
      <c r="H383" s="127">
        <f>F383+G383</f>
        <v>0</v>
      </c>
      <c r="I383" s="103"/>
      <c r="J383" s="103"/>
      <c r="K383" s="127">
        <f>I383+J383</f>
        <v>0</v>
      </c>
      <c r="L383" s="103"/>
      <c r="M383" s="103"/>
      <c r="N383" s="376">
        <f t="shared" si="46"/>
        <v>0</v>
      </c>
      <c r="O383" s="332"/>
      <c r="P383" s="1"/>
    </row>
    <row r="384" spans="1:16" ht="11.25" outlineLevel="2">
      <c r="A384" s="356" t="s">
        <v>382</v>
      </c>
      <c r="B384" s="356" t="s">
        <v>396</v>
      </c>
      <c r="C384" s="356" t="s">
        <v>386</v>
      </c>
      <c r="D384" s="356"/>
      <c r="E384" s="77" t="s">
        <v>1493</v>
      </c>
      <c r="F384" s="102">
        <f>SUM(F385:F389)</f>
        <v>0</v>
      </c>
      <c r="G384" s="102">
        <f>SUM(G385:G389)</f>
        <v>0</v>
      </c>
      <c r="H384" s="102">
        <f>G384+F384</f>
        <v>0</v>
      </c>
      <c r="I384" s="102">
        <f>SUM(I385:I389)</f>
        <v>0</v>
      </c>
      <c r="J384" s="102">
        <f>SUM(J385:J389)</f>
        <v>0</v>
      </c>
      <c r="K384" s="102">
        <f>J384+I384</f>
        <v>0</v>
      </c>
      <c r="L384" s="102">
        <f>SUM(L385:L389)</f>
        <v>0</v>
      </c>
      <c r="M384" s="102">
        <f>SUM(M385:M389)</f>
        <v>0</v>
      </c>
      <c r="N384" s="117">
        <f t="shared" si="46"/>
        <v>0</v>
      </c>
      <c r="O384" s="143"/>
      <c r="P384" s="99"/>
    </row>
    <row r="385" spans="1:16" s="9" customFormat="1" ht="11.25" outlineLevel="4">
      <c r="A385" s="359" t="s">
        <v>382</v>
      </c>
      <c r="B385" s="359" t="s">
        <v>396</v>
      </c>
      <c r="C385" s="359" t="s">
        <v>386</v>
      </c>
      <c r="D385" s="359" t="s">
        <v>799</v>
      </c>
      <c r="E385" s="78" t="s">
        <v>1494</v>
      </c>
      <c r="F385" s="103"/>
      <c r="G385" s="103"/>
      <c r="H385" s="127">
        <f>F385+G385</f>
        <v>0</v>
      </c>
      <c r="I385" s="103"/>
      <c r="J385" s="103"/>
      <c r="K385" s="127">
        <f>I385+J385</f>
        <v>0</v>
      </c>
      <c r="L385" s="103"/>
      <c r="M385" s="103"/>
      <c r="N385" s="376">
        <f t="shared" si="46"/>
        <v>0</v>
      </c>
      <c r="O385" s="332"/>
      <c r="P385" s="1"/>
    </row>
    <row r="386" spans="1:16" s="9" customFormat="1" ht="22.5" outlineLevel="4">
      <c r="A386" s="359" t="s">
        <v>382</v>
      </c>
      <c r="B386" s="359" t="s">
        <v>396</v>
      </c>
      <c r="C386" s="359" t="s">
        <v>386</v>
      </c>
      <c r="D386" s="359" t="s">
        <v>798</v>
      </c>
      <c r="E386" s="78" t="s">
        <v>1495</v>
      </c>
      <c r="F386" s="103"/>
      <c r="G386" s="103"/>
      <c r="H386" s="127">
        <f>F386+G386</f>
        <v>0</v>
      </c>
      <c r="I386" s="103"/>
      <c r="J386" s="103"/>
      <c r="K386" s="127">
        <f>I386+J386</f>
        <v>0</v>
      </c>
      <c r="L386" s="103"/>
      <c r="M386" s="103"/>
      <c r="N386" s="376">
        <f t="shared" si="46"/>
        <v>0</v>
      </c>
      <c r="O386" s="28"/>
      <c r="P386" s="1"/>
    </row>
    <row r="387" spans="1:16" s="9" customFormat="1" ht="33.75" outlineLevel="4">
      <c r="A387" s="359" t="s">
        <v>382</v>
      </c>
      <c r="B387" s="359" t="s">
        <v>396</v>
      </c>
      <c r="C387" s="359" t="s">
        <v>386</v>
      </c>
      <c r="D387" s="359" t="s">
        <v>800</v>
      </c>
      <c r="E387" s="78" t="s">
        <v>1496</v>
      </c>
      <c r="F387" s="103"/>
      <c r="G387" s="103"/>
      <c r="H387" s="127">
        <f>F387+G387</f>
        <v>0</v>
      </c>
      <c r="I387" s="103"/>
      <c r="J387" s="103"/>
      <c r="K387" s="127">
        <f>I387+J387</f>
        <v>0</v>
      </c>
      <c r="L387" s="103"/>
      <c r="M387" s="103"/>
      <c r="N387" s="376">
        <f t="shared" si="46"/>
        <v>0</v>
      </c>
      <c r="O387" s="28"/>
      <c r="P387" s="1"/>
    </row>
    <row r="388" spans="1:16" s="9" customFormat="1" ht="22.5" outlineLevel="4">
      <c r="A388" s="359" t="s">
        <v>382</v>
      </c>
      <c r="B388" s="359" t="s">
        <v>396</v>
      </c>
      <c r="C388" s="359" t="s">
        <v>386</v>
      </c>
      <c r="D388" s="359" t="s">
        <v>801</v>
      </c>
      <c r="E388" s="78" t="s">
        <v>1497</v>
      </c>
      <c r="F388" s="103"/>
      <c r="G388" s="103"/>
      <c r="H388" s="127">
        <f>F388+G388</f>
        <v>0</v>
      </c>
      <c r="I388" s="103"/>
      <c r="J388" s="103"/>
      <c r="K388" s="127">
        <f>I388+J388</f>
        <v>0</v>
      </c>
      <c r="L388" s="103"/>
      <c r="M388" s="103"/>
      <c r="N388" s="376">
        <f t="shared" si="46"/>
        <v>0</v>
      </c>
      <c r="O388" s="28"/>
      <c r="P388" s="1"/>
    </row>
    <row r="389" spans="1:16" s="9" customFormat="1" ht="11.25" outlineLevel="4">
      <c r="A389" s="359" t="s">
        <v>382</v>
      </c>
      <c r="B389" s="359" t="s">
        <v>396</v>
      </c>
      <c r="C389" s="359" t="s">
        <v>386</v>
      </c>
      <c r="D389" s="359" t="s">
        <v>804</v>
      </c>
      <c r="E389" s="78" t="s">
        <v>1498</v>
      </c>
      <c r="F389" s="103"/>
      <c r="G389" s="103"/>
      <c r="H389" s="127">
        <f>F389+G389</f>
        <v>0</v>
      </c>
      <c r="I389" s="103"/>
      <c r="J389" s="103"/>
      <c r="K389" s="127">
        <f>I389+J389</f>
        <v>0</v>
      </c>
      <c r="L389" s="103"/>
      <c r="M389" s="103"/>
      <c r="N389" s="376">
        <f t="shared" si="46"/>
        <v>0</v>
      </c>
      <c r="O389" s="28"/>
      <c r="P389" s="1"/>
    </row>
    <row r="390" spans="1:16" ht="11.25" outlineLevel="2">
      <c r="A390" s="356" t="s">
        <v>382</v>
      </c>
      <c r="B390" s="356" t="s">
        <v>396</v>
      </c>
      <c r="C390" s="356" t="s">
        <v>388</v>
      </c>
      <c r="D390" s="356"/>
      <c r="E390" s="77" t="s">
        <v>1499</v>
      </c>
      <c r="F390" s="102">
        <f>SUM(F391:F393)</f>
        <v>0</v>
      </c>
      <c r="G390" s="102">
        <f>SUM(G391:G393)</f>
        <v>0</v>
      </c>
      <c r="H390" s="102">
        <f>G390+F390</f>
        <v>0</v>
      </c>
      <c r="I390" s="102">
        <f>SUM(I391:I393)</f>
        <v>0</v>
      </c>
      <c r="J390" s="102">
        <f>SUM(J391:J393)</f>
        <v>0</v>
      </c>
      <c r="K390" s="102">
        <f>J390+I390</f>
        <v>0</v>
      </c>
      <c r="L390" s="102">
        <f>SUM(L391:L393)</f>
        <v>0</v>
      </c>
      <c r="M390" s="102">
        <f>SUM(M391:M393)</f>
        <v>0</v>
      </c>
      <c r="N390" s="117">
        <f t="shared" si="46"/>
        <v>0</v>
      </c>
      <c r="O390" s="143"/>
      <c r="P390" s="99"/>
    </row>
    <row r="391" spans="1:16" s="9" customFormat="1" ht="11.25" outlineLevel="4">
      <c r="A391" s="359" t="s">
        <v>382</v>
      </c>
      <c r="B391" s="359" t="s">
        <v>396</v>
      </c>
      <c r="C391" s="359" t="s">
        <v>388</v>
      </c>
      <c r="D391" s="359" t="s">
        <v>799</v>
      </c>
      <c r="E391" s="78" t="s">
        <v>1500</v>
      </c>
      <c r="F391" s="103"/>
      <c r="G391" s="103"/>
      <c r="H391" s="127">
        <f>F391+G391</f>
        <v>0</v>
      </c>
      <c r="I391" s="103"/>
      <c r="J391" s="103"/>
      <c r="K391" s="127">
        <f>I391+J391</f>
        <v>0</v>
      </c>
      <c r="L391" s="103"/>
      <c r="M391" s="103"/>
      <c r="N391" s="376">
        <f t="shared" si="46"/>
        <v>0</v>
      </c>
      <c r="O391" s="332"/>
      <c r="P391" s="1"/>
    </row>
    <row r="392" spans="1:16" s="9" customFormat="1" ht="11.25" outlineLevel="4">
      <c r="A392" s="359" t="s">
        <v>382</v>
      </c>
      <c r="B392" s="359" t="s">
        <v>396</v>
      </c>
      <c r="C392" s="359" t="s">
        <v>388</v>
      </c>
      <c r="D392" s="359" t="s">
        <v>798</v>
      </c>
      <c r="E392" s="78" t="s">
        <v>1501</v>
      </c>
      <c r="F392" s="103"/>
      <c r="G392" s="103"/>
      <c r="H392" s="127">
        <f>F392+G392</f>
        <v>0</v>
      </c>
      <c r="I392" s="103"/>
      <c r="J392" s="103"/>
      <c r="K392" s="127">
        <f>I392+J392</f>
        <v>0</v>
      </c>
      <c r="L392" s="103"/>
      <c r="M392" s="103"/>
      <c r="N392" s="376">
        <f t="shared" si="46"/>
        <v>0</v>
      </c>
      <c r="O392" s="36"/>
      <c r="P392" s="1"/>
    </row>
    <row r="393" spans="1:16" s="9" customFormat="1" ht="11.25" outlineLevel="4">
      <c r="A393" s="359" t="s">
        <v>382</v>
      </c>
      <c r="B393" s="359" t="s">
        <v>396</v>
      </c>
      <c r="C393" s="359" t="s">
        <v>388</v>
      </c>
      <c r="D393" s="359" t="s">
        <v>800</v>
      </c>
      <c r="E393" s="78" t="s">
        <v>1502</v>
      </c>
      <c r="F393" s="103"/>
      <c r="G393" s="103"/>
      <c r="H393" s="127"/>
      <c r="I393" s="103"/>
      <c r="J393" s="103"/>
      <c r="K393" s="127"/>
      <c r="L393" s="103"/>
      <c r="M393" s="103"/>
      <c r="N393" s="376"/>
      <c r="O393" s="36"/>
      <c r="P393" s="1"/>
    </row>
    <row r="394" spans="1:16" ht="11.25" outlineLevel="2">
      <c r="A394" s="356" t="s">
        <v>382</v>
      </c>
      <c r="B394" s="356" t="s">
        <v>396</v>
      </c>
      <c r="C394" s="356" t="s">
        <v>392</v>
      </c>
      <c r="D394" s="356"/>
      <c r="E394" s="77" t="s">
        <v>1503</v>
      </c>
      <c r="F394" s="102">
        <f>SUM(F395:F396)</f>
        <v>0</v>
      </c>
      <c r="G394" s="102">
        <f>SUM(G395:G396)</f>
        <v>0</v>
      </c>
      <c r="H394" s="102">
        <f>G394+F394</f>
        <v>0</v>
      </c>
      <c r="I394" s="102">
        <f>SUM(I395:I396)</f>
        <v>0</v>
      </c>
      <c r="J394" s="102">
        <f>SUM(J395:J396)</f>
        <v>0</v>
      </c>
      <c r="K394" s="102">
        <f>J394+I394</f>
        <v>0</v>
      </c>
      <c r="L394" s="102">
        <f>SUM(L395:L396)</f>
        <v>0</v>
      </c>
      <c r="M394" s="102">
        <f>SUM(M395:M396)</f>
        <v>0</v>
      </c>
      <c r="N394" s="117">
        <f>L394+M394</f>
        <v>0</v>
      </c>
      <c r="O394" s="143"/>
      <c r="P394" s="99"/>
    </row>
    <row r="395" spans="1:16" s="9" customFormat="1" ht="33.75" customHeight="1" outlineLevel="4">
      <c r="A395" s="359" t="s">
        <v>382</v>
      </c>
      <c r="B395" s="359" t="s">
        <v>396</v>
      </c>
      <c r="C395" s="359" t="s">
        <v>392</v>
      </c>
      <c r="D395" s="359" t="s">
        <v>799</v>
      </c>
      <c r="E395" s="78" t="s">
        <v>1504</v>
      </c>
      <c r="F395" s="103"/>
      <c r="G395" s="103"/>
      <c r="H395" s="127">
        <f>F395+G395</f>
        <v>0</v>
      </c>
      <c r="I395" s="103"/>
      <c r="J395" s="103"/>
      <c r="K395" s="127">
        <f>I395+J395</f>
        <v>0</v>
      </c>
      <c r="L395" s="103"/>
      <c r="M395" s="103"/>
      <c r="N395" s="376">
        <f t="shared" ref="N395:N400" si="47">L395+M395</f>
        <v>0</v>
      </c>
      <c r="O395" s="22"/>
      <c r="P395" s="1"/>
    </row>
    <row r="396" spans="1:16" s="9" customFormat="1" ht="11.25" outlineLevel="4">
      <c r="A396" s="359" t="s">
        <v>382</v>
      </c>
      <c r="B396" s="359" t="s">
        <v>396</v>
      </c>
      <c r="C396" s="359" t="s">
        <v>392</v>
      </c>
      <c r="D396" s="359" t="s">
        <v>798</v>
      </c>
      <c r="E396" s="11" t="s">
        <v>1505</v>
      </c>
      <c r="F396" s="103"/>
      <c r="G396" s="103"/>
      <c r="H396" s="127">
        <f>F396+G396</f>
        <v>0</v>
      </c>
      <c r="I396" s="103"/>
      <c r="J396" s="103"/>
      <c r="K396" s="127">
        <f>I396+J396</f>
        <v>0</v>
      </c>
      <c r="L396" s="103"/>
      <c r="M396" s="103"/>
      <c r="N396" s="376">
        <f t="shared" si="47"/>
        <v>0</v>
      </c>
      <c r="O396" s="36"/>
      <c r="P396" s="1"/>
    </row>
    <row r="397" spans="1:16" ht="22.5" outlineLevel="4">
      <c r="A397" s="356" t="s">
        <v>382</v>
      </c>
      <c r="B397" s="356" t="s">
        <v>396</v>
      </c>
      <c r="C397" s="356" t="s">
        <v>393</v>
      </c>
      <c r="D397" s="356"/>
      <c r="E397" s="77" t="s">
        <v>1506</v>
      </c>
      <c r="F397" s="102">
        <f>SUM(F398:F398)</f>
        <v>0</v>
      </c>
      <c r="G397" s="102">
        <f>SUM(G398:G398)</f>
        <v>0</v>
      </c>
      <c r="H397" s="102">
        <f>G397+F397</f>
        <v>0</v>
      </c>
      <c r="I397" s="102">
        <f>SUM(I398:I398)</f>
        <v>0</v>
      </c>
      <c r="J397" s="102">
        <f>SUM(J398:J398)</f>
        <v>0</v>
      </c>
      <c r="K397" s="102">
        <f>J397+I397</f>
        <v>0</v>
      </c>
      <c r="L397" s="102">
        <f>SUM(L398:L398)</f>
        <v>0</v>
      </c>
      <c r="M397" s="102">
        <f>SUM(M398:M398)</f>
        <v>0</v>
      </c>
      <c r="N397" s="117">
        <f t="shared" si="47"/>
        <v>0</v>
      </c>
      <c r="O397" s="143"/>
    </row>
    <row r="398" spans="1:16" ht="11.25" outlineLevel="4">
      <c r="A398" s="359" t="s">
        <v>382</v>
      </c>
      <c r="B398" s="359" t="s">
        <v>396</v>
      </c>
      <c r="C398" s="359" t="s">
        <v>393</v>
      </c>
      <c r="D398" s="359" t="s">
        <v>799</v>
      </c>
      <c r="E398" s="78" t="s">
        <v>1507</v>
      </c>
      <c r="F398" s="103"/>
      <c r="G398" s="103"/>
      <c r="H398" s="127">
        <f>F398+G398</f>
        <v>0</v>
      </c>
      <c r="I398" s="103"/>
      <c r="J398" s="103"/>
      <c r="K398" s="127">
        <f>I398+J398</f>
        <v>0</v>
      </c>
      <c r="L398" s="103"/>
      <c r="M398" s="103"/>
      <c r="N398" s="376">
        <f t="shared" si="47"/>
        <v>0</v>
      </c>
      <c r="O398" s="22"/>
    </row>
    <row r="399" spans="1:16" ht="22.5" outlineLevel="4">
      <c r="A399" s="356" t="s">
        <v>382</v>
      </c>
      <c r="B399" s="356" t="s">
        <v>396</v>
      </c>
      <c r="C399" s="356" t="s">
        <v>394</v>
      </c>
      <c r="D399" s="356"/>
      <c r="E399" s="77" t="s">
        <v>1508</v>
      </c>
      <c r="F399" s="102">
        <f>SUM(F400:F400)</f>
        <v>0</v>
      </c>
      <c r="G399" s="102">
        <f>SUM(G400:G400)</f>
        <v>0</v>
      </c>
      <c r="H399" s="102">
        <f>G399+F399</f>
        <v>0</v>
      </c>
      <c r="I399" s="102">
        <f>SUM(I400:I400)</f>
        <v>0</v>
      </c>
      <c r="J399" s="102">
        <f>SUM(J400:J400)</f>
        <v>0</v>
      </c>
      <c r="K399" s="102">
        <f>J399+I399</f>
        <v>0</v>
      </c>
      <c r="L399" s="102">
        <f>SUM(L400:L400)</f>
        <v>0</v>
      </c>
      <c r="M399" s="102">
        <f>SUM(M400:M400)</f>
        <v>0</v>
      </c>
      <c r="N399" s="117">
        <f t="shared" si="47"/>
        <v>0</v>
      </c>
      <c r="O399" s="143"/>
    </row>
    <row r="400" spans="1:16" ht="22.5" outlineLevel="4">
      <c r="A400" s="359" t="s">
        <v>382</v>
      </c>
      <c r="B400" s="359" t="s">
        <v>396</v>
      </c>
      <c r="C400" s="359" t="s">
        <v>394</v>
      </c>
      <c r="D400" s="359" t="s">
        <v>799</v>
      </c>
      <c r="E400" s="78" t="s">
        <v>1509</v>
      </c>
      <c r="F400" s="103"/>
      <c r="G400" s="103"/>
      <c r="H400" s="127">
        <f>F400+G400</f>
        <v>0</v>
      </c>
      <c r="I400" s="103"/>
      <c r="J400" s="103"/>
      <c r="K400" s="127">
        <f>I400+J400</f>
        <v>0</v>
      </c>
      <c r="L400" s="103"/>
      <c r="M400" s="103"/>
      <c r="N400" s="376">
        <f t="shared" si="47"/>
        <v>0</v>
      </c>
      <c r="O400" s="22"/>
    </row>
    <row r="401" spans="1:16" ht="11.25" outlineLevel="4">
      <c r="A401" s="356" t="s">
        <v>382</v>
      </c>
      <c r="B401" s="356">
        <v>11</v>
      </c>
      <c r="C401" s="356">
        <v>11</v>
      </c>
      <c r="D401" s="356"/>
      <c r="E401" s="77" t="s">
        <v>1589</v>
      </c>
      <c r="F401" s="102">
        <f>SUM(F402:F402)</f>
        <v>0</v>
      </c>
      <c r="G401" s="102">
        <f>SUM(G402:G402)</f>
        <v>0</v>
      </c>
      <c r="H401" s="102">
        <f>G401+F401</f>
        <v>0</v>
      </c>
      <c r="I401" s="102">
        <f>SUM(I402:I402)</f>
        <v>0</v>
      </c>
      <c r="J401" s="102">
        <f>SUM(J402:J402)</f>
        <v>0</v>
      </c>
      <c r="K401" s="102">
        <f>J401+I401</f>
        <v>0</v>
      </c>
      <c r="L401" s="102">
        <f>SUM(L402:L402)</f>
        <v>0</v>
      </c>
      <c r="M401" s="102">
        <f>SUM(M402:M402)</f>
        <v>0</v>
      </c>
      <c r="N401" s="117">
        <f>L401+M401</f>
        <v>0</v>
      </c>
      <c r="O401" s="143"/>
    </row>
    <row r="402" spans="1:16" ht="11.25" outlineLevel="4">
      <c r="A402" s="359" t="s">
        <v>382</v>
      </c>
      <c r="B402" s="359" t="s">
        <v>396</v>
      </c>
      <c r="C402" s="359" t="s">
        <v>396</v>
      </c>
      <c r="D402" s="359" t="s">
        <v>799</v>
      </c>
      <c r="E402" s="78" t="s">
        <v>1590</v>
      </c>
      <c r="F402" s="103"/>
      <c r="G402" s="103"/>
      <c r="H402" s="127">
        <f>F402+G402</f>
        <v>0</v>
      </c>
      <c r="I402" s="103"/>
      <c r="J402" s="103"/>
      <c r="K402" s="127">
        <f t="shared" ref="K402:K423" si="48">I402+J402</f>
        <v>0</v>
      </c>
      <c r="L402" s="103"/>
      <c r="M402" s="103"/>
      <c r="N402" s="376">
        <f>L402+M402</f>
        <v>0</v>
      </c>
      <c r="O402" s="22"/>
    </row>
    <row r="403" spans="1:16" ht="12" outlineLevel="4" thickBot="1">
      <c r="A403" s="359" t="s">
        <v>382</v>
      </c>
      <c r="B403" s="359" t="s">
        <v>396</v>
      </c>
      <c r="C403" s="359" t="s">
        <v>396</v>
      </c>
      <c r="D403" s="359" t="s">
        <v>798</v>
      </c>
      <c r="E403" s="78" t="s">
        <v>1591</v>
      </c>
      <c r="F403" s="103"/>
      <c r="G403" s="103"/>
      <c r="H403" s="127">
        <f>F403+G403</f>
        <v>0</v>
      </c>
      <c r="I403" s="103"/>
      <c r="J403" s="103"/>
      <c r="K403" s="127">
        <f t="shared" si="48"/>
        <v>0</v>
      </c>
      <c r="L403" s="103"/>
      <c r="M403" s="103"/>
      <c r="N403" s="376">
        <f>L403+M403</f>
        <v>0</v>
      </c>
      <c r="O403" s="22"/>
    </row>
    <row r="404" spans="1:16" s="14" customFormat="1" ht="12" outlineLevel="2" thickBot="1">
      <c r="A404" s="351" t="s">
        <v>382</v>
      </c>
      <c r="B404" s="351" t="s">
        <v>465</v>
      </c>
      <c r="C404" s="351"/>
      <c r="D404" s="351"/>
      <c r="E404" s="76" t="s">
        <v>1513</v>
      </c>
      <c r="F404" s="115">
        <f>F405+F407</f>
        <v>0</v>
      </c>
      <c r="G404" s="115">
        <f>G405+G407</f>
        <v>0</v>
      </c>
      <c r="H404" s="115">
        <f>F404+G404</f>
        <v>0</v>
      </c>
      <c r="I404" s="115">
        <f>I405+I407</f>
        <v>0</v>
      </c>
      <c r="J404" s="115">
        <f>J405+J407</f>
        <v>0</v>
      </c>
      <c r="K404" s="115">
        <f t="shared" si="48"/>
        <v>0</v>
      </c>
      <c r="L404" s="115">
        <f>L405+L407</f>
        <v>0</v>
      </c>
      <c r="M404" s="115">
        <f>M405+M407</f>
        <v>0</v>
      </c>
      <c r="N404" s="115">
        <f>L404+M404</f>
        <v>0</v>
      </c>
      <c r="O404" s="137"/>
      <c r="P404" s="1"/>
    </row>
    <row r="405" spans="1:16" ht="11.25" outlineLevel="3">
      <c r="A405" s="386" t="s">
        <v>382</v>
      </c>
      <c r="B405" s="386" t="s">
        <v>465</v>
      </c>
      <c r="C405" s="386" t="s">
        <v>380</v>
      </c>
      <c r="D405" s="386"/>
      <c r="E405" s="387" t="s">
        <v>1512</v>
      </c>
      <c r="F405" s="388">
        <f>+SUM(F406:F407)</f>
        <v>0</v>
      </c>
      <c r="G405" s="388">
        <f>+SUM(G406:G407)</f>
        <v>0</v>
      </c>
      <c r="H405" s="388">
        <f t="shared" ref="H405:H412" si="49">F405+G405</f>
        <v>0</v>
      </c>
      <c r="I405" s="388">
        <f>+SUM(I406:I407)</f>
        <v>0</v>
      </c>
      <c r="J405" s="388">
        <f>+SUM(J406:J407)</f>
        <v>0</v>
      </c>
      <c r="K405" s="388">
        <f t="shared" si="48"/>
        <v>0</v>
      </c>
      <c r="L405" s="388">
        <f>+SUM(L406:L407)</f>
        <v>0</v>
      </c>
      <c r="M405" s="388">
        <f>+SUM(M406:M407)</f>
        <v>0</v>
      </c>
      <c r="N405" s="388">
        <f t="shared" ref="N405:N421" si="50">L405+M405</f>
        <v>0</v>
      </c>
      <c r="O405" s="389"/>
    </row>
    <row r="406" spans="1:16" ht="11.25" outlineLevel="3">
      <c r="A406" s="359" t="s">
        <v>382</v>
      </c>
      <c r="B406" s="359">
        <v>12</v>
      </c>
      <c r="C406" s="359" t="s">
        <v>380</v>
      </c>
      <c r="D406" s="359" t="s">
        <v>799</v>
      </c>
      <c r="E406" s="11" t="s">
        <v>1510</v>
      </c>
      <c r="F406" s="103"/>
      <c r="G406" s="103"/>
      <c r="H406" s="127">
        <f t="shared" si="49"/>
        <v>0</v>
      </c>
      <c r="I406" s="103"/>
      <c r="J406" s="103"/>
      <c r="K406" s="127">
        <f t="shared" si="48"/>
        <v>0</v>
      </c>
      <c r="L406" s="103"/>
      <c r="M406" s="103"/>
      <c r="N406" s="127">
        <f t="shared" si="50"/>
        <v>0</v>
      </c>
      <c r="O406" s="332"/>
    </row>
    <row r="407" spans="1:16" ht="11.25" outlineLevel="3">
      <c r="A407" s="359" t="s">
        <v>382</v>
      </c>
      <c r="B407" s="359">
        <v>12</v>
      </c>
      <c r="C407" s="359" t="s">
        <v>380</v>
      </c>
      <c r="D407" s="359" t="s">
        <v>798</v>
      </c>
      <c r="E407" s="11" t="s">
        <v>1511</v>
      </c>
      <c r="F407" s="103"/>
      <c r="G407" s="103"/>
      <c r="H407" s="127">
        <f t="shared" si="49"/>
        <v>0</v>
      </c>
      <c r="I407" s="103"/>
      <c r="J407" s="103"/>
      <c r="K407" s="127">
        <f t="shared" si="48"/>
        <v>0</v>
      </c>
      <c r="L407" s="103"/>
      <c r="M407" s="103"/>
      <c r="N407" s="127">
        <f t="shared" si="50"/>
        <v>0</v>
      </c>
      <c r="O407" s="332"/>
    </row>
    <row r="408" spans="1:16" ht="12" thickBot="1">
      <c r="A408" s="349" t="s">
        <v>384</v>
      </c>
      <c r="B408" s="349"/>
      <c r="C408" s="349"/>
      <c r="D408" s="349"/>
      <c r="E408" s="152" t="s">
        <v>1514</v>
      </c>
      <c r="F408" s="123">
        <f>F409+F412+F422+F423+F425+F426+F430</f>
        <v>0</v>
      </c>
      <c r="G408" s="123">
        <f>G409+G412+G422+G423+G425+G426+G430</f>
        <v>0</v>
      </c>
      <c r="H408" s="123">
        <f t="shared" si="49"/>
        <v>0</v>
      </c>
      <c r="I408" s="123">
        <f>I409+I412+I422+I423+I425+I426+I430</f>
        <v>0</v>
      </c>
      <c r="J408" s="123">
        <f>J409+J412+J422+J423+J425+J426+J430</f>
        <v>0</v>
      </c>
      <c r="K408" s="123">
        <f t="shared" si="48"/>
        <v>0</v>
      </c>
      <c r="L408" s="123">
        <f>L409+L412+L422+L423+L425+L426+L430</f>
        <v>0</v>
      </c>
      <c r="M408" s="123">
        <f>M409+M412+M422+M423+M425+M426+M430</f>
        <v>0</v>
      </c>
      <c r="N408" s="123">
        <f t="shared" si="50"/>
        <v>0</v>
      </c>
      <c r="O408" s="49"/>
    </row>
    <row r="409" spans="1:16" ht="12" outlineLevel="1" thickBot="1">
      <c r="A409" s="351" t="s">
        <v>384</v>
      </c>
      <c r="B409" s="351" t="s">
        <v>380</v>
      </c>
      <c r="C409" s="351"/>
      <c r="D409" s="351"/>
      <c r="E409" s="76" t="s">
        <v>1156</v>
      </c>
      <c r="F409" s="115">
        <f>F410+F411</f>
        <v>0</v>
      </c>
      <c r="G409" s="115">
        <f>G410+G411</f>
        <v>0</v>
      </c>
      <c r="H409" s="115">
        <f t="shared" si="49"/>
        <v>0</v>
      </c>
      <c r="I409" s="115">
        <f>I410+I411</f>
        <v>0</v>
      </c>
      <c r="J409" s="115">
        <f>J410+J411</f>
        <v>0</v>
      </c>
      <c r="K409" s="115">
        <f t="shared" si="48"/>
        <v>0</v>
      </c>
      <c r="L409" s="115">
        <f>L410+L411</f>
        <v>0</v>
      </c>
      <c r="M409" s="115">
        <f>M410+M411</f>
        <v>0</v>
      </c>
      <c r="N409" s="116">
        <f t="shared" si="50"/>
        <v>0</v>
      </c>
      <c r="O409" s="32"/>
    </row>
    <row r="410" spans="1:16" ht="11.25" outlineLevel="2">
      <c r="A410" s="356" t="s">
        <v>384</v>
      </c>
      <c r="B410" s="356" t="s">
        <v>380</v>
      </c>
      <c r="C410" s="356" t="s">
        <v>380</v>
      </c>
      <c r="D410" s="356"/>
      <c r="E410" s="77" t="s">
        <v>1157</v>
      </c>
      <c r="F410" s="102"/>
      <c r="G410" s="102"/>
      <c r="H410" s="102">
        <f t="shared" si="49"/>
        <v>0</v>
      </c>
      <c r="I410" s="102"/>
      <c r="J410" s="102"/>
      <c r="K410" s="102">
        <f t="shared" si="48"/>
        <v>0</v>
      </c>
      <c r="L410" s="102"/>
      <c r="M410" s="102"/>
      <c r="N410" s="105">
        <f t="shared" si="50"/>
        <v>0</v>
      </c>
      <c r="O410" s="30"/>
    </row>
    <row r="411" spans="1:16" ht="12" outlineLevel="2" thickBot="1">
      <c r="A411" s="356" t="s">
        <v>384</v>
      </c>
      <c r="B411" s="356" t="s">
        <v>380</v>
      </c>
      <c r="C411" s="356" t="s">
        <v>381</v>
      </c>
      <c r="D411" s="356"/>
      <c r="E411" s="77" t="s">
        <v>1158</v>
      </c>
      <c r="F411" s="102"/>
      <c r="G411" s="102"/>
      <c r="H411" s="102">
        <f t="shared" si="49"/>
        <v>0</v>
      </c>
      <c r="I411" s="102"/>
      <c r="J411" s="102"/>
      <c r="K411" s="102">
        <f t="shared" si="48"/>
        <v>0</v>
      </c>
      <c r="L411" s="102"/>
      <c r="M411" s="102"/>
      <c r="N411" s="105">
        <f t="shared" si="50"/>
        <v>0</v>
      </c>
      <c r="O411" s="30"/>
    </row>
    <row r="412" spans="1:16" ht="12" outlineLevel="1" thickBot="1">
      <c r="A412" s="351" t="s">
        <v>384</v>
      </c>
      <c r="B412" s="351">
        <v>2</v>
      </c>
      <c r="C412" s="351"/>
      <c r="D412" s="351"/>
      <c r="E412" s="76" t="s">
        <v>1515</v>
      </c>
      <c r="F412" s="115">
        <f>F413+F414+F416+F417+F418</f>
        <v>0</v>
      </c>
      <c r="G412" s="115">
        <f>G413+G414+G416+G417+G418</f>
        <v>0</v>
      </c>
      <c r="H412" s="115">
        <f t="shared" si="49"/>
        <v>0</v>
      </c>
      <c r="I412" s="115">
        <f>I413+I414+I416+I417+I418</f>
        <v>0</v>
      </c>
      <c r="J412" s="115">
        <f>J413+J414+J416+J417+J418</f>
        <v>0</v>
      </c>
      <c r="K412" s="115">
        <f t="shared" si="48"/>
        <v>0</v>
      </c>
      <c r="L412" s="115">
        <f>L413+L414+L416+L417+L418</f>
        <v>0</v>
      </c>
      <c r="M412" s="115">
        <f>M413+M414+M416+M417+M418</f>
        <v>0</v>
      </c>
      <c r="N412" s="116">
        <f t="shared" si="50"/>
        <v>0</v>
      </c>
      <c r="O412" s="32"/>
    </row>
    <row r="413" spans="1:16" ht="11.25" outlineLevel="2">
      <c r="A413" s="356" t="s">
        <v>384</v>
      </c>
      <c r="B413" s="356" t="s">
        <v>381</v>
      </c>
      <c r="C413" s="356" t="s">
        <v>380</v>
      </c>
      <c r="D413" s="356"/>
      <c r="E413" s="77" t="s">
        <v>1516</v>
      </c>
      <c r="F413" s="102"/>
      <c r="G413" s="102"/>
      <c r="H413" s="102">
        <f t="shared" ref="H413:H423" si="51">F413+G413</f>
        <v>0</v>
      </c>
      <c r="I413" s="102"/>
      <c r="J413" s="102"/>
      <c r="K413" s="102">
        <f t="shared" si="48"/>
        <v>0</v>
      </c>
      <c r="L413" s="102"/>
      <c r="M413" s="102"/>
      <c r="N413" s="105">
        <f t="shared" si="50"/>
        <v>0</v>
      </c>
      <c r="O413" s="30"/>
    </row>
    <row r="414" spans="1:16" s="8" customFormat="1" ht="11.25" outlineLevel="2">
      <c r="A414" s="356" t="s">
        <v>384</v>
      </c>
      <c r="B414" s="356" t="s">
        <v>381</v>
      </c>
      <c r="C414" s="356" t="s">
        <v>381</v>
      </c>
      <c r="D414" s="356"/>
      <c r="E414" s="77" t="s">
        <v>1229</v>
      </c>
      <c r="F414" s="102">
        <f>F415</f>
        <v>0</v>
      </c>
      <c r="G414" s="102">
        <f>G415</f>
        <v>0</v>
      </c>
      <c r="H414" s="102">
        <f t="shared" si="51"/>
        <v>0</v>
      </c>
      <c r="I414" s="102">
        <f>I415</f>
        <v>0</v>
      </c>
      <c r="J414" s="102">
        <f>J415</f>
        <v>0</v>
      </c>
      <c r="K414" s="102">
        <f t="shared" si="48"/>
        <v>0</v>
      </c>
      <c r="L414" s="102">
        <f>L415</f>
        <v>0</v>
      </c>
      <c r="M414" s="102">
        <f>M415</f>
        <v>0</v>
      </c>
      <c r="N414" s="105">
        <f t="shared" si="50"/>
        <v>0</v>
      </c>
      <c r="O414" s="30"/>
      <c r="P414" s="1"/>
    </row>
    <row r="415" spans="1:16" s="9" customFormat="1" ht="22.5" outlineLevel="4">
      <c r="A415" s="359" t="s">
        <v>384</v>
      </c>
      <c r="B415" s="359" t="s">
        <v>381</v>
      </c>
      <c r="C415" s="359" t="s">
        <v>381</v>
      </c>
      <c r="D415" s="359" t="s">
        <v>799</v>
      </c>
      <c r="E415" s="11" t="s">
        <v>1517</v>
      </c>
      <c r="F415" s="103"/>
      <c r="G415" s="103"/>
      <c r="H415" s="127">
        <f t="shared" si="51"/>
        <v>0</v>
      </c>
      <c r="I415" s="103"/>
      <c r="J415" s="103"/>
      <c r="K415" s="127">
        <f t="shared" si="48"/>
        <v>0</v>
      </c>
      <c r="L415" s="103"/>
      <c r="M415" s="103"/>
      <c r="N415" s="376">
        <f t="shared" si="50"/>
        <v>0</v>
      </c>
      <c r="O415" s="332"/>
      <c r="P415" s="1"/>
    </row>
    <row r="416" spans="1:16" s="8" customFormat="1" ht="11.25" outlineLevel="2">
      <c r="A416" s="356" t="s">
        <v>384</v>
      </c>
      <c r="B416" s="356" t="s">
        <v>381</v>
      </c>
      <c r="C416" s="356" t="s">
        <v>382</v>
      </c>
      <c r="D416" s="356"/>
      <c r="E416" s="77" t="s">
        <v>1265</v>
      </c>
      <c r="F416" s="102"/>
      <c r="G416" s="102"/>
      <c r="H416" s="102">
        <f t="shared" si="51"/>
        <v>0</v>
      </c>
      <c r="I416" s="102"/>
      <c r="J416" s="102"/>
      <c r="K416" s="102">
        <f t="shared" si="48"/>
        <v>0</v>
      </c>
      <c r="L416" s="102"/>
      <c r="M416" s="102"/>
      <c r="N416" s="105">
        <f t="shared" si="50"/>
        <v>0</v>
      </c>
      <c r="O416" s="30"/>
      <c r="P416" s="1"/>
    </row>
    <row r="417" spans="1:16" ht="11.25" outlineLevel="2">
      <c r="A417" s="353" t="s">
        <v>384</v>
      </c>
      <c r="B417" s="353" t="s">
        <v>381</v>
      </c>
      <c r="C417" s="353" t="s">
        <v>384</v>
      </c>
      <c r="D417" s="356"/>
      <c r="E417" s="77" t="s">
        <v>1266</v>
      </c>
      <c r="F417" s="109"/>
      <c r="G417" s="109"/>
      <c r="H417" s="109">
        <f t="shared" si="51"/>
        <v>0</v>
      </c>
      <c r="I417" s="109"/>
      <c r="J417" s="109"/>
      <c r="K417" s="109">
        <f t="shared" si="48"/>
        <v>0</v>
      </c>
      <c r="L417" s="109"/>
      <c r="M417" s="109"/>
      <c r="N417" s="114">
        <f t="shared" si="50"/>
        <v>0</v>
      </c>
      <c r="O417" s="24"/>
    </row>
    <row r="418" spans="1:16" ht="11.25" outlineLevel="2">
      <c r="A418" s="353" t="s">
        <v>384</v>
      </c>
      <c r="B418" s="353" t="s">
        <v>381</v>
      </c>
      <c r="C418" s="353" t="s">
        <v>385</v>
      </c>
      <c r="D418" s="353"/>
      <c r="E418" s="77" t="s">
        <v>1521</v>
      </c>
      <c r="F418" s="102">
        <f>SUM(F419:F421)</f>
        <v>0</v>
      </c>
      <c r="G418" s="102">
        <f>SUM(G419:G421)</f>
        <v>0</v>
      </c>
      <c r="H418" s="102">
        <f t="shared" si="51"/>
        <v>0</v>
      </c>
      <c r="I418" s="102">
        <f>SUM(I419:I421)</f>
        <v>0</v>
      </c>
      <c r="J418" s="102">
        <f>SUM(J419:J421)</f>
        <v>0</v>
      </c>
      <c r="K418" s="109">
        <f t="shared" si="48"/>
        <v>0</v>
      </c>
      <c r="L418" s="109">
        <f>SUM(L419:L421)</f>
        <v>0</v>
      </c>
      <c r="M418" s="109">
        <f>SUM(M419:M421)</f>
        <v>0</v>
      </c>
      <c r="N418" s="114">
        <f>L418+M418</f>
        <v>0</v>
      </c>
      <c r="O418" s="21"/>
    </row>
    <row r="419" spans="1:16" s="9" customFormat="1" ht="11.25" outlineLevel="4">
      <c r="A419" s="359" t="s">
        <v>384</v>
      </c>
      <c r="B419" s="359" t="s">
        <v>381</v>
      </c>
      <c r="C419" s="359" t="s">
        <v>385</v>
      </c>
      <c r="D419" s="359" t="s">
        <v>799</v>
      </c>
      <c r="E419" s="78" t="s">
        <v>1518</v>
      </c>
      <c r="F419" s="103"/>
      <c r="G419" s="103"/>
      <c r="H419" s="127">
        <f t="shared" si="51"/>
        <v>0</v>
      </c>
      <c r="I419" s="103"/>
      <c r="J419" s="103"/>
      <c r="K419" s="127">
        <f t="shared" si="48"/>
        <v>0</v>
      </c>
      <c r="L419" s="103"/>
      <c r="M419" s="103"/>
      <c r="N419" s="376">
        <f t="shared" si="50"/>
        <v>0</v>
      </c>
      <c r="O419" s="332"/>
      <c r="P419" s="1"/>
    </row>
    <row r="420" spans="1:16" s="9" customFormat="1" ht="11.25" outlineLevel="4">
      <c r="A420" s="359" t="s">
        <v>384</v>
      </c>
      <c r="B420" s="359" t="s">
        <v>381</v>
      </c>
      <c r="C420" s="359" t="s">
        <v>385</v>
      </c>
      <c r="D420" s="359" t="s">
        <v>798</v>
      </c>
      <c r="E420" s="78" t="s">
        <v>1519</v>
      </c>
      <c r="F420" s="103"/>
      <c r="G420" s="103"/>
      <c r="H420" s="127">
        <f t="shared" si="51"/>
        <v>0</v>
      </c>
      <c r="I420" s="103"/>
      <c r="J420" s="103"/>
      <c r="K420" s="127">
        <f t="shared" si="48"/>
        <v>0</v>
      </c>
      <c r="L420" s="103"/>
      <c r="M420" s="103"/>
      <c r="N420" s="376">
        <f t="shared" si="50"/>
        <v>0</v>
      </c>
      <c r="O420" s="36"/>
      <c r="P420" s="1"/>
    </row>
    <row r="421" spans="1:16" s="9" customFormat="1" ht="23.25" outlineLevel="4" thickBot="1">
      <c r="A421" s="359" t="s">
        <v>384</v>
      </c>
      <c r="B421" s="359" t="s">
        <v>381</v>
      </c>
      <c r="C421" s="359" t="s">
        <v>385</v>
      </c>
      <c r="D421" s="359" t="s">
        <v>800</v>
      </c>
      <c r="E421" s="78" t="s">
        <v>1520</v>
      </c>
      <c r="F421" s="103"/>
      <c r="G421" s="103"/>
      <c r="H421" s="127">
        <f t="shared" si="51"/>
        <v>0</v>
      </c>
      <c r="I421" s="103"/>
      <c r="J421" s="103"/>
      <c r="K421" s="127">
        <f t="shared" si="48"/>
        <v>0</v>
      </c>
      <c r="L421" s="103"/>
      <c r="M421" s="103"/>
      <c r="N421" s="376">
        <f t="shared" si="50"/>
        <v>0</v>
      </c>
      <c r="O421" s="36"/>
      <c r="P421" s="1"/>
    </row>
    <row r="422" spans="1:16" ht="12" outlineLevel="1" thickBot="1">
      <c r="A422" s="351" t="s">
        <v>384</v>
      </c>
      <c r="B422" s="351" t="s">
        <v>382</v>
      </c>
      <c r="C422" s="351"/>
      <c r="D422" s="351"/>
      <c r="E422" s="76" t="s">
        <v>1522</v>
      </c>
      <c r="F422" s="118"/>
      <c r="G422" s="118"/>
      <c r="H422" s="115">
        <f t="shared" si="51"/>
        <v>0</v>
      </c>
      <c r="I422" s="119"/>
      <c r="J422" s="119"/>
      <c r="K422" s="115">
        <f t="shared" si="48"/>
        <v>0</v>
      </c>
      <c r="L422" s="119"/>
      <c r="M422" s="119"/>
      <c r="N422" s="116">
        <f t="shared" ref="N422:N438" si="52">L422+M422</f>
        <v>0</v>
      </c>
      <c r="O422" s="137"/>
    </row>
    <row r="423" spans="1:16" ht="12" outlineLevel="1" thickBot="1">
      <c r="A423" s="351" t="s">
        <v>384</v>
      </c>
      <c r="B423" s="351" t="s">
        <v>384</v>
      </c>
      <c r="C423" s="351"/>
      <c r="D423" s="351"/>
      <c r="E423" s="76" t="s">
        <v>1523</v>
      </c>
      <c r="F423" s="115">
        <f>F424</f>
        <v>0</v>
      </c>
      <c r="G423" s="115">
        <f t="shared" ref="G423:M423" si="53">G424</f>
        <v>0</v>
      </c>
      <c r="H423" s="115">
        <f t="shared" si="51"/>
        <v>0</v>
      </c>
      <c r="I423" s="115">
        <f t="shared" si="53"/>
        <v>0</v>
      </c>
      <c r="J423" s="115">
        <f t="shared" si="53"/>
        <v>0</v>
      </c>
      <c r="K423" s="115">
        <f t="shared" si="48"/>
        <v>0</v>
      </c>
      <c r="L423" s="115">
        <f t="shared" si="53"/>
        <v>0</v>
      </c>
      <c r="M423" s="115">
        <f t="shared" si="53"/>
        <v>0</v>
      </c>
      <c r="N423" s="116">
        <f t="shared" si="52"/>
        <v>0</v>
      </c>
      <c r="O423" s="32"/>
    </row>
    <row r="424" spans="1:16" ht="12" outlineLevel="2" thickBot="1">
      <c r="A424" s="368" t="s">
        <v>384</v>
      </c>
      <c r="B424" s="368" t="s">
        <v>384</v>
      </c>
      <c r="C424" s="368" t="s">
        <v>380</v>
      </c>
      <c r="D424" s="368"/>
      <c r="E424" s="77" t="s">
        <v>1523</v>
      </c>
      <c r="F424" s="136"/>
      <c r="G424" s="136"/>
      <c r="H424" s="136">
        <f>G424+F424</f>
        <v>0</v>
      </c>
      <c r="I424" s="136"/>
      <c r="J424" s="136"/>
      <c r="K424" s="136">
        <f>J424+I424</f>
        <v>0</v>
      </c>
      <c r="L424" s="136"/>
      <c r="M424" s="136"/>
      <c r="N424" s="369">
        <f t="shared" si="52"/>
        <v>0</v>
      </c>
      <c r="O424" s="29"/>
    </row>
    <row r="425" spans="1:16" ht="12" outlineLevel="4" thickBot="1">
      <c r="A425" s="351" t="s">
        <v>384</v>
      </c>
      <c r="B425" s="351" t="s">
        <v>385</v>
      </c>
      <c r="C425" s="351"/>
      <c r="D425" s="351"/>
      <c r="E425" s="76" t="s">
        <v>1524</v>
      </c>
      <c r="F425" s="115"/>
      <c r="G425" s="115"/>
      <c r="H425" s="115">
        <f>F425+G425</f>
        <v>0</v>
      </c>
      <c r="I425" s="115"/>
      <c r="J425" s="115"/>
      <c r="K425" s="115">
        <f>I425+J425</f>
        <v>0</v>
      </c>
      <c r="L425" s="115"/>
      <c r="M425" s="115"/>
      <c r="N425" s="116">
        <f t="shared" si="52"/>
        <v>0</v>
      </c>
      <c r="O425" s="32"/>
    </row>
    <row r="426" spans="1:16" ht="12" outlineLevel="1" thickBot="1">
      <c r="A426" s="351" t="s">
        <v>384</v>
      </c>
      <c r="B426" s="351" t="s">
        <v>386</v>
      </c>
      <c r="C426" s="351"/>
      <c r="D426" s="351"/>
      <c r="E426" s="76" t="s">
        <v>1525</v>
      </c>
      <c r="F426" s="118">
        <f>F427</f>
        <v>0</v>
      </c>
      <c r="G426" s="118">
        <f>G427</f>
        <v>0</v>
      </c>
      <c r="H426" s="118">
        <f>F426+G426</f>
        <v>0</v>
      </c>
      <c r="I426" s="118">
        <f>I427</f>
        <v>0</v>
      </c>
      <c r="J426" s="118">
        <f>J427</f>
        <v>0</v>
      </c>
      <c r="K426" s="118">
        <f>I426+J426</f>
        <v>0</v>
      </c>
      <c r="L426" s="118">
        <f>L427</f>
        <v>0</v>
      </c>
      <c r="M426" s="118">
        <f>M427</f>
        <v>0</v>
      </c>
      <c r="N426" s="496">
        <f t="shared" si="52"/>
        <v>0</v>
      </c>
      <c r="O426" s="32"/>
    </row>
    <row r="427" spans="1:16" ht="11.25" outlineLevel="2">
      <c r="A427" s="368" t="s">
        <v>384</v>
      </c>
      <c r="B427" s="368" t="s">
        <v>386</v>
      </c>
      <c r="C427" s="368" t="s">
        <v>380</v>
      </c>
      <c r="D427" s="368"/>
      <c r="E427" s="77" t="s">
        <v>1525</v>
      </c>
      <c r="F427" s="136">
        <f>SUM(F428:F429)</f>
        <v>0</v>
      </c>
      <c r="G427" s="136">
        <f>SUM(G428:G429)</f>
        <v>0</v>
      </c>
      <c r="H427" s="136">
        <f>G427+F427</f>
        <v>0</v>
      </c>
      <c r="I427" s="136">
        <f>SUM(I428:I429)</f>
        <v>0</v>
      </c>
      <c r="J427" s="136">
        <f>SUM(J428:J429)</f>
        <v>0</v>
      </c>
      <c r="K427" s="136">
        <f>J427+I427</f>
        <v>0</v>
      </c>
      <c r="L427" s="136">
        <f>SUM(L428:L429)</f>
        <v>0</v>
      </c>
      <c r="M427" s="136">
        <f>SUM(M428:M429)</f>
        <v>0</v>
      </c>
      <c r="N427" s="369">
        <f t="shared" si="52"/>
        <v>0</v>
      </c>
      <c r="O427" s="29"/>
    </row>
    <row r="428" spans="1:16" s="9" customFormat="1" ht="33.75" outlineLevel="4">
      <c r="A428" s="367" t="s">
        <v>384</v>
      </c>
      <c r="B428" s="367" t="s">
        <v>386</v>
      </c>
      <c r="C428" s="367" t="s">
        <v>380</v>
      </c>
      <c r="D428" s="367" t="s">
        <v>799</v>
      </c>
      <c r="E428" s="78" t="s">
        <v>1526</v>
      </c>
      <c r="F428" s="124"/>
      <c r="G428" s="124"/>
      <c r="H428" s="125">
        <f>F428+G428</f>
        <v>0</v>
      </c>
      <c r="I428" s="124"/>
      <c r="J428" s="124"/>
      <c r="K428" s="125">
        <f>I428+J428</f>
        <v>0</v>
      </c>
      <c r="L428" s="124"/>
      <c r="M428" s="124"/>
      <c r="N428" s="379">
        <f t="shared" si="52"/>
        <v>0</v>
      </c>
      <c r="O428" s="36"/>
      <c r="P428" s="1"/>
    </row>
    <row r="429" spans="1:16" s="9" customFormat="1" ht="23.25" outlineLevel="4" thickBot="1">
      <c r="A429" s="359" t="s">
        <v>384</v>
      </c>
      <c r="B429" s="359" t="s">
        <v>386</v>
      </c>
      <c r="C429" s="359" t="s">
        <v>380</v>
      </c>
      <c r="D429" s="359" t="s">
        <v>798</v>
      </c>
      <c r="E429" s="78" t="s">
        <v>1527</v>
      </c>
      <c r="F429" s="103"/>
      <c r="G429" s="103"/>
      <c r="H429" s="127">
        <f>F429+G429</f>
        <v>0</v>
      </c>
      <c r="I429" s="103"/>
      <c r="J429" s="103"/>
      <c r="K429" s="127">
        <f>I429+J429</f>
        <v>0</v>
      </c>
      <c r="L429" s="103"/>
      <c r="M429" s="103"/>
      <c r="N429" s="376">
        <f t="shared" si="52"/>
        <v>0</v>
      </c>
      <c r="O429" s="23"/>
      <c r="P429" s="1"/>
    </row>
    <row r="430" spans="1:16" ht="12" outlineLevel="1" thickBot="1">
      <c r="A430" s="351" t="s">
        <v>384</v>
      </c>
      <c r="B430" s="351" t="s">
        <v>388</v>
      </c>
      <c r="C430" s="351"/>
      <c r="D430" s="351"/>
      <c r="E430" s="76" t="s">
        <v>1528</v>
      </c>
      <c r="F430" s="118"/>
      <c r="G430" s="118"/>
      <c r="H430" s="115">
        <f>F430+G430</f>
        <v>0</v>
      </c>
      <c r="I430" s="119"/>
      <c r="J430" s="119"/>
      <c r="K430" s="115">
        <f>I430+J430</f>
        <v>0</v>
      </c>
      <c r="L430" s="119"/>
      <c r="M430" s="119"/>
      <c r="N430" s="116">
        <f t="shared" si="52"/>
        <v>0</v>
      </c>
      <c r="O430" s="370"/>
    </row>
    <row r="431" spans="1:16" ht="12.75" thickTop="1" thickBot="1">
      <c r="A431" s="350" t="s">
        <v>385</v>
      </c>
      <c r="B431" s="350"/>
      <c r="C431" s="350"/>
      <c r="D431" s="350"/>
      <c r="E431" s="150" t="s">
        <v>1529</v>
      </c>
      <c r="F431" s="134">
        <v>0</v>
      </c>
      <c r="G431" s="134">
        <v>0</v>
      </c>
      <c r="H431" s="567">
        <f>+G431+F431</f>
        <v>0</v>
      </c>
      <c r="I431" s="134">
        <v>0</v>
      </c>
      <c r="J431" s="134">
        <v>0</v>
      </c>
      <c r="K431" s="100">
        <f>I431+J431</f>
        <v>0</v>
      </c>
      <c r="L431" s="134">
        <v>0</v>
      </c>
      <c r="M431" s="134">
        <v>0</v>
      </c>
      <c r="N431" s="100">
        <f t="shared" si="52"/>
        <v>0</v>
      </c>
      <c r="O431" s="37"/>
    </row>
    <row r="432" spans="1:16" ht="12" thickBot="1">
      <c r="A432" s="390" t="s">
        <v>386</v>
      </c>
      <c r="B432" s="390"/>
      <c r="C432" s="390"/>
      <c r="D432" s="390"/>
      <c r="E432" s="498" t="s">
        <v>1530</v>
      </c>
      <c r="F432" s="391">
        <f>(F433+F450+F457)</f>
        <v>0</v>
      </c>
      <c r="G432" s="391">
        <f>(G433+G450+G457)</f>
        <v>0</v>
      </c>
      <c r="H432" s="391">
        <f>G432+F432</f>
        <v>0</v>
      </c>
      <c r="I432" s="391">
        <f>(I433+I450+I457)</f>
        <v>0</v>
      </c>
      <c r="J432" s="391">
        <f>(J433+J450+J457)</f>
        <v>0</v>
      </c>
      <c r="K432" s="391">
        <f>J432+I432</f>
        <v>0</v>
      </c>
      <c r="L432" s="391">
        <f>(L433+L450+L457)</f>
        <v>0</v>
      </c>
      <c r="M432" s="391">
        <f>(M433+M450+M457)</f>
        <v>0</v>
      </c>
      <c r="N432" s="392">
        <f t="shared" si="52"/>
        <v>0</v>
      </c>
      <c r="O432" s="393"/>
    </row>
    <row r="433" spans="1:16" ht="12" outlineLevel="1" thickBot="1">
      <c r="A433" s="351" t="s">
        <v>386</v>
      </c>
      <c r="B433" s="351" t="s">
        <v>380</v>
      </c>
      <c r="C433" s="351"/>
      <c r="D433" s="351"/>
      <c r="E433" s="76" t="s">
        <v>1531</v>
      </c>
      <c r="F433" s="115">
        <f>+SUM(F434:F437)</f>
        <v>0</v>
      </c>
      <c r="G433" s="115">
        <f>+SUM(G434:G437)</f>
        <v>0</v>
      </c>
      <c r="H433" s="115">
        <f t="shared" ref="H433:H440" si="54">F433+G433</f>
        <v>0</v>
      </c>
      <c r="I433" s="115">
        <f>+SUM(I434:I437)</f>
        <v>0</v>
      </c>
      <c r="J433" s="115">
        <f>+SUM(J434:J437)</f>
        <v>0</v>
      </c>
      <c r="K433" s="115">
        <f t="shared" ref="K433:K438" si="55">I433+J433</f>
        <v>0</v>
      </c>
      <c r="L433" s="115">
        <f>+SUM(L434:L437)</f>
        <v>0</v>
      </c>
      <c r="M433" s="115">
        <f>+SUM(M434:M437)</f>
        <v>0</v>
      </c>
      <c r="N433" s="116">
        <f t="shared" si="52"/>
        <v>0</v>
      </c>
      <c r="O433" s="32"/>
    </row>
    <row r="434" spans="1:16" ht="11.25" outlineLevel="2">
      <c r="A434" s="356" t="s">
        <v>386</v>
      </c>
      <c r="B434" s="356" t="s">
        <v>380</v>
      </c>
      <c r="C434" s="356" t="s">
        <v>380</v>
      </c>
      <c r="D434" s="356"/>
      <c r="E434" s="77" t="s">
        <v>1164</v>
      </c>
      <c r="F434" s="104"/>
      <c r="G434" s="104"/>
      <c r="H434" s="102">
        <f t="shared" si="54"/>
        <v>0</v>
      </c>
      <c r="I434" s="106"/>
      <c r="J434" s="106"/>
      <c r="K434" s="102">
        <f t="shared" si="55"/>
        <v>0</v>
      </c>
      <c r="L434" s="106"/>
      <c r="M434" s="106"/>
      <c r="N434" s="105">
        <f t="shared" si="52"/>
        <v>0</v>
      </c>
      <c r="O434" s="30"/>
    </row>
    <row r="435" spans="1:16" ht="11.25" outlineLevel="2">
      <c r="A435" s="356" t="s">
        <v>386</v>
      </c>
      <c r="B435" s="356" t="s">
        <v>380</v>
      </c>
      <c r="C435" s="356" t="s">
        <v>381</v>
      </c>
      <c r="D435" s="356"/>
      <c r="E435" s="77" t="s">
        <v>1532</v>
      </c>
      <c r="F435" s="104"/>
      <c r="G435" s="104"/>
      <c r="H435" s="102">
        <f t="shared" si="54"/>
        <v>0</v>
      </c>
      <c r="I435" s="106"/>
      <c r="J435" s="106"/>
      <c r="K435" s="102">
        <f t="shared" si="55"/>
        <v>0</v>
      </c>
      <c r="L435" s="106"/>
      <c r="M435" s="106"/>
      <c r="N435" s="105">
        <f t="shared" si="52"/>
        <v>0</v>
      </c>
      <c r="O435" s="30"/>
    </row>
    <row r="436" spans="1:16" ht="11.25" outlineLevel="2">
      <c r="A436" s="356" t="s">
        <v>386</v>
      </c>
      <c r="B436" s="356" t="s">
        <v>380</v>
      </c>
      <c r="C436" s="356" t="s">
        <v>382</v>
      </c>
      <c r="D436" s="356"/>
      <c r="E436" s="77" t="s">
        <v>1266</v>
      </c>
      <c r="F436" s="104"/>
      <c r="G436" s="104"/>
      <c r="H436" s="102">
        <f t="shared" si="54"/>
        <v>0</v>
      </c>
      <c r="I436" s="106"/>
      <c r="J436" s="106"/>
      <c r="K436" s="102">
        <f t="shared" si="55"/>
        <v>0</v>
      </c>
      <c r="L436" s="106"/>
      <c r="M436" s="106"/>
      <c r="N436" s="105">
        <f t="shared" si="52"/>
        <v>0</v>
      </c>
      <c r="O436" s="30"/>
    </row>
    <row r="437" spans="1:16" ht="11.25" outlineLevel="2">
      <c r="A437" s="356" t="s">
        <v>386</v>
      </c>
      <c r="B437" s="356" t="s">
        <v>380</v>
      </c>
      <c r="C437" s="356" t="s">
        <v>384</v>
      </c>
      <c r="D437" s="356"/>
      <c r="E437" s="77" t="s">
        <v>1533</v>
      </c>
      <c r="F437" s="102">
        <f>SUM(F438:F449)</f>
        <v>0</v>
      </c>
      <c r="G437" s="102">
        <f>SUM(G438:G449)</f>
        <v>0</v>
      </c>
      <c r="H437" s="102">
        <f t="shared" si="54"/>
        <v>0</v>
      </c>
      <c r="I437" s="384">
        <f>SUM(I438:I449)</f>
        <v>0</v>
      </c>
      <c r="J437" s="384">
        <f>SUM(J438:J449)</f>
        <v>0</v>
      </c>
      <c r="K437" s="102">
        <f t="shared" si="55"/>
        <v>0</v>
      </c>
      <c r="L437" s="384">
        <f>SUM(L438:L449)</f>
        <v>0</v>
      </c>
      <c r="M437" s="384">
        <f>SUM(M438:M449)</f>
        <v>0</v>
      </c>
      <c r="N437" s="105">
        <f t="shared" si="52"/>
        <v>0</v>
      </c>
      <c r="O437" s="30"/>
    </row>
    <row r="438" spans="1:16" s="94" customFormat="1" ht="11.25" outlineLevel="4">
      <c r="A438" s="337" t="s">
        <v>386</v>
      </c>
      <c r="B438" s="337" t="s">
        <v>380</v>
      </c>
      <c r="C438" s="337" t="s">
        <v>384</v>
      </c>
      <c r="D438" s="371" t="s">
        <v>799</v>
      </c>
      <c r="E438" s="78" t="s">
        <v>1534</v>
      </c>
      <c r="F438" s="382"/>
      <c r="G438" s="382"/>
      <c r="H438" s="383">
        <f t="shared" si="54"/>
        <v>0</v>
      </c>
      <c r="I438" s="382"/>
      <c r="J438" s="382"/>
      <c r="K438" s="383">
        <f t="shared" si="55"/>
        <v>0</v>
      </c>
      <c r="L438" s="382"/>
      <c r="M438" s="382"/>
      <c r="N438" s="383">
        <f t="shared" si="52"/>
        <v>0</v>
      </c>
      <c r="O438" s="43"/>
      <c r="P438" s="93"/>
    </row>
    <row r="439" spans="1:16" s="94" customFormat="1" ht="11.25" outlineLevel="4">
      <c r="A439" s="358" t="s">
        <v>386</v>
      </c>
      <c r="B439" s="358" t="s">
        <v>380</v>
      </c>
      <c r="C439" s="358" t="s">
        <v>384</v>
      </c>
      <c r="D439" s="337" t="s">
        <v>798</v>
      </c>
      <c r="E439" s="78" t="s">
        <v>1535</v>
      </c>
      <c r="F439" s="382"/>
      <c r="G439" s="382"/>
      <c r="H439" s="383">
        <f t="shared" si="54"/>
        <v>0</v>
      </c>
      <c r="I439" s="382"/>
      <c r="J439" s="382"/>
      <c r="K439" s="383">
        <f t="shared" ref="K439:K449" si="56">I439+J439</f>
        <v>0</v>
      </c>
      <c r="L439" s="382"/>
      <c r="M439" s="382"/>
      <c r="N439" s="383">
        <f t="shared" ref="N439:N449" si="57">L439+M439</f>
        <v>0</v>
      </c>
      <c r="O439" s="23"/>
      <c r="P439" s="93"/>
    </row>
    <row r="440" spans="1:16" s="94" customFormat="1" ht="11.25" outlineLevel="4">
      <c r="A440" s="358" t="s">
        <v>386</v>
      </c>
      <c r="B440" s="358" t="s">
        <v>380</v>
      </c>
      <c r="C440" s="358" t="s">
        <v>384</v>
      </c>
      <c r="D440" s="337" t="s">
        <v>800</v>
      </c>
      <c r="E440" s="78" t="s">
        <v>1536</v>
      </c>
      <c r="F440" s="382"/>
      <c r="G440" s="382"/>
      <c r="H440" s="383">
        <f t="shared" si="54"/>
        <v>0</v>
      </c>
      <c r="I440" s="382"/>
      <c r="J440" s="382"/>
      <c r="K440" s="383">
        <f t="shared" si="56"/>
        <v>0</v>
      </c>
      <c r="L440" s="382"/>
      <c r="M440" s="382"/>
      <c r="N440" s="383">
        <f t="shared" si="57"/>
        <v>0</v>
      </c>
      <c r="O440" s="23"/>
      <c r="P440" s="93"/>
    </row>
    <row r="441" spans="1:16" s="94" customFormat="1" ht="11.25" outlineLevel="4">
      <c r="A441" s="337" t="s">
        <v>386</v>
      </c>
      <c r="B441" s="337" t="s">
        <v>380</v>
      </c>
      <c r="C441" s="337" t="s">
        <v>384</v>
      </c>
      <c r="D441" s="371" t="s">
        <v>801</v>
      </c>
      <c r="E441" s="78" t="s">
        <v>1537</v>
      </c>
      <c r="F441" s="382"/>
      <c r="G441" s="382"/>
      <c r="H441" s="383">
        <f t="shared" ref="H441:H449" si="58">F441+G441</f>
        <v>0</v>
      </c>
      <c r="I441" s="382"/>
      <c r="J441" s="382"/>
      <c r="K441" s="383">
        <f t="shared" si="56"/>
        <v>0</v>
      </c>
      <c r="L441" s="382"/>
      <c r="M441" s="382"/>
      <c r="N441" s="383">
        <f t="shared" si="57"/>
        <v>0</v>
      </c>
      <c r="O441" s="23"/>
      <c r="P441" s="93"/>
    </row>
    <row r="442" spans="1:16" s="94" customFormat="1" ht="11.25" outlineLevel="4">
      <c r="A442" s="358" t="s">
        <v>386</v>
      </c>
      <c r="B442" s="358" t="s">
        <v>380</v>
      </c>
      <c r="C442" s="358" t="s">
        <v>384</v>
      </c>
      <c r="D442" s="337" t="s">
        <v>804</v>
      </c>
      <c r="E442" s="78" t="s">
        <v>1538</v>
      </c>
      <c r="F442" s="382"/>
      <c r="G442" s="382"/>
      <c r="H442" s="383">
        <f t="shared" si="58"/>
        <v>0</v>
      </c>
      <c r="I442" s="382"/>
      <c r="J442" s="382"/>
      <c r="K442" s="383">
        <f t="shared" si="56"/>
        <v>0</v>
      </c>
      <c r="L442" s="382"/>
      <c r="M442" s="382"/>
      <c r="N442" s="383">
        <f t="shared" si="57"/>
        <v>0</v>
      </c>
      <c r="O442" s="23"/>
      <c r="P442" s="93"/>
    </row>
    <row r="443" spans="1:16" s="94" customFormat="1" ht="22.5" outlineLevel="4">
      <c r="A443" s="337" t="s">
        <v>386</v>
      </c>
      <c r="B443" s="337" t="s">
        <v>380</v>
      </c>
      <c r="C443" s="337" t="s">
        <v>384</v>
      </c>
      <c r="D443" s="337" t="s">
        <v>802</v>
      </c>
      <c r="E443" s="78" t="s">
        <v>1539</v>
      </c>
      <c r="F443" s="382"/>
      <c r="G443" s="382"/>
      <c r="H443" s="383">
        <f t="shared" si="58"/>
        <v>0</v>
      </c>
      <c r="I443" s="382"/>
      <c r="J443" s="382"/>
      <c r="K443" s="383">
        <f t="shared" si="56"/>
        <v>0</v>
      </c>
      <c r="L443" s="382"/>
      <c r="M443" s="382"/>
      <c r="N443" s="383">
        <f t="shared" si="57"/>
        <v>0</v>
      </c>
      <c r="O443" s="23"/>
      <c r="P443" s="93"/>
    </row>
    <row r="444" spans="1:16" s="94" customFormat="1" ht="11.25" outlineLevel="4">
      <c r="A444" s="337" t="s">
        <v>386</v>
      </c>
      <c r="B444" s="337" t="s">
        <v>380</v>
      </c>
      <c r="C444" s="337" t="s">
        <v>384</v>
      </c>
      <c r="D444" s="371" t="s">
        <v>805</v>
      </c>
      <c r="E444" s="78" t="s">
        <v>1540</v>
      </c>
      <c r="F444" s="382"/>
      <c r="G444" s="382"/>
      <c r="H444" s="383">
        <f t="shared" si="58"/>
        <v>0</v>
      </c>
      <c r="I444" s="382"/>
      <c r="J444" s="382"/>
      <c r="K444" s="383">
        <f>I444+J444</f>
        <v>0</v>
      </c>
      <c r="L444" s="382"/>
      <c r="M444" s="382"/>
      <c r="N444" s="383">
        <f t="shared" si="57"/>
        <v>0</v>
      </c>
      <c r="O444" s="23"/>
      <c r="P444" s="93"/>
    </row>
    <row r="445" spans="1:16" s="94" customFormat="1" ht="11.25" outlineLevel="4">
      <c r="A445" s="337" t="s">
        <v>386</v>
      </c>
      <c r="B445" s="337" t="s">
        <v>380</v>
      </c>
      <c r="C445" s="337" t="s">
        <v>384</v>
      </c>
      <c r="D445" s="371" t="s">
        <v>806</v>
      </c>
      <c r="E445" s="78" t="s">
        <v>1541</v>
      </c>
      <c r="F445" s="382"/>
      <c r="G445" s="382"/>
      <c r="H445" s="383">
        <f t="shared" si="58"/>
        <v>0</v>
      </c>
      <c r="I445" s="382"/>
      <c r="J445" s="382"/>
      <c r="K445" s="383">
        <f t="shared" si="56"/>
        <v>0</v>
      </c>
      <c r="L445" s="382"/>
      <c r="M445" s="382"/>
      <c r="N445" s="383">
        <f t="shared" si="57"/>
        <v>0</v>
      </c>
      <c r="O445" s="23"/>
      <c r="P445" s="93"/>
    </row>
    <row r="446" spans="1:16" s="94" customFormat="1" ht="11.25" outlineLevel="4">
      <c r="A446" s="337" t="s">
        <v>386</v>
      </c>
      <c r="B446" s="337" t="s">
        <v>380</v>
      </c>
      <c r="C446" s="337" t="s">
        <v>384</v>
      </c>
      <c r="D446" s="371" t="s">
        <v>807</v>
      </c>
      <c r="E446" s="78" t="s">
        <v>1542</v>
      </c>
      <c r="F446" s="382"/>
      <c r="G446" s="382"/>
      <c r="H446" s="383">
        <f t="shared" si="58"/>
        <v>0</v>
      </c>
      <c r="I446" s="382"/>
      <c r="J446" s="382"/>
      <c r="K446" s="383">
        <f t="shared" si="56"/>
        <v>0</v>
      </c>
      <c r="L446" s="382"/>
      <c r="M446" s="382"/>
      <c r="N446" s="383">
        <f t="shared" si="57"/>
        <v>0</v>
      </c>
      <c r="O446" s="23"/>
      <c r="P446" s="93"/>
    </row>
    <row r="447" spans="1:16" s="94" customFormat="1" ht="11.25" outlineLevel="4">
      <c r="A447" s="337" t="s">
        <v>386</v>
      </c>
      <c r="B447" s="337" t="s">
        <v>380</v>
      </c>
      <c r="C447" s="337" t="s">
        <v>384</v>
      </c>
      <c r="D447" s="371" t="s">
        <v>803</v>
      </c>
      <c r="E447" s="78" t="s">
        <v>1543</v>
      </c>
      <c r="F447" s="382"/>
      <c r="G447" s="382"/>
      <c r="H447" s="383">
        <f t="shared" si="58"/>
        <v>0</v>
      </c>
      <c r="I447" s="382"/>
      <c r="J447" s="382"/>
      <c r="K447" s="383">
        <f t="shared" si="56"/>
        <v>0</v>
      </c>
      <c r="L447" s="382"/>
      <c r="M447" s="382"/>
      <c r="N447" s="383">
        <f t="shared" si="57"/>
        <v>0</v>
      </c>
      <c r="O447" s="23"/>
      <c r="P447" s="93"/>
    </row>
    <row r="448" spans="1:16" s="94" customFormat="1" ht="11.25" outlineLevel="4">
      <c r="A448" s="337" t="s">
        <v>386</v>
      </c>
      <c r="B448" s="337" t="s">
        <v>380</v>
      </c>
      <c r="C448" s="337" t="s">
        <v>384</v>
      </c>
      <c r="D448" s="371" t="s">
        <v>808</v>
      </c>
      <c r="E448" s="78" t="s">
        <v>1544</v>
      </c>
      <c r="F448" s="382"/>
      <c r="G448" s="382"/>
      <c r="H448" s="383">
        <f t="shared" si="58"/>
        <v>0</v>
      </c>
      <c r="I448" s="382"/>
      <c r="J448" s="382"/>
      <c r="K448" s="383">
        <f t="shared" si="56"/>
        <v>0</v>
      </c>
      <c r="L448" s="382"/>
      <c r="M448" s="382"/>
      <c r="N448" s="383">
        <f t="shared" si="57"/>
        <v>0</v>
      </c>
      <c r="O448" s="23"/>
      <c r="P448" s="93"/>
    </row>
    <row r="449" spans="1:16" s="94" customFormat="1" ht="12" outlineLevel="4" thickBot="1">
      <c r="A449" s="337" t="s">
        <v>386</v>
      </c>
      <c r="B449" s="337" t="s">
        <v>380</v>
      </c>
      <c r="C449" s="337" t="s">
        <v>384</v>
      </c>
      <c r="D449" s="371" t="s">
        <v>809</v>
      </c>
      <c r="E449" s="78" t="s">
        <v>1545</v>
      </c>
      <c r="F449" s="382"/>
      <c r="G449" s="382"/>
      <c r="H449" s="383">
        <f t="shared" si="58"/>
        <v>0</v>
      </c>
      <c r="I449" s="382"/>
      <c r="J449" s="382"/>
      <c r="K449" s="383">
        <f t="shared" si="56"/>
        <v>0</v>
      </c>
      <c r="L449" s="382"/>
      <c r="M449" s="382"/>
      <c r="N449" s="383">
        <f t="shared" si="57"/>
        <v>0</v>
      </c>
      <c r="O449" s="23"/>
      <c r="P449" s="93"/>
    </row>
    <row r="450" spans="1:16" ht="12" outlineLevel="1" thickBot="1">
      <c r="A450" s="351" t="s">
        <v>386</v>
      </c>
      <c r="B450" s="351" t="s">
        <v>381</v>
      </c>
      <c r="C450" s="351"/>
      <c r="D450" s="351"/>
      <c r="E450" s="76" t="s">
        <v>1546</v>
      </c>
      <c r="F450" s="118">
        <f>+F451+F452+F453+F455+F456</f>
        <v>0</v>
      </c>
      <c r="G450" s="118">
        <f>+G451+G452+G453+G455+G456</f>
        <v>0</v>
      </c>
      <c r="H450" s="115">
        <f>F450+G450</f>
        <v>0</v>
      </c>
      <c r="I450" s="118">
        <f>+I451+I452+I453+I455+I456</f>
        <v>0</v>
      </c>
      <c r="J450" s="118">
        <f>+J451+J452+J453+J455+J456</f>
        <v>0</v>
      </c>
      <c r="K450" s="115">
        <f>I450+J450</f>
        <v>0</v>
      </c>
      <c r="L450" s="118">
        <f>+L451+L452+L453+L455+L456</f>
        <v>0</v>
      </c>
      <c r="M450" s="118">
        <f>+M451+M452+M453+M455+M456</f>
        <v>0</v>
      </c>
      <c r="N450" s="116">
        <f>L450+M450</f>
        <v>0</v>
      </c>
      <c r="O450" s="32"/>
    </row>
    <row r="451" spans="1:16" ht="11.25" outlineLevel="1">
      <c r="A451" s="356" t="s">
        <v>386</v>
      </c>
      <c r="B451" s="356" t="s">
        <v>381</v>
      </c>
      <c r="C451" s="356" t="s">
        <v>380</v>
      </c>
      <c r="D451" s="356"/>
      <c r="E451" s="77" t="s">
        <v>1547</v>
      </c>
      <c r="F451" s="104"/>
      <c r="G451" s="104"/>
      <c r="H451" s="102">
        <f>G451+F451</f>
        <v>0</v>
      </c>
      <c r="I451" s="104"/>
      <c r="J451" s="104"/>
      <c r="K451" s="102">
        <f t="shared" ref="K451:K456" si="59">J451+I451</f>
        <v>0</v>
      </c>
      <c r="L451" s="104"/>
      <c r="M451" s="104"/>
      <c r="N451" s="117">
        <f>L451+M451</f>
        <v>0</v>
      </c>
      <c r="O451" s="143"/>
    </row>
    <row r="452" spans="1:16" ht="11.25" outlineLevel="1">
      <c r="A452" s="356" t="s">
        <v>386</v>
      </c>
      <c r="B452" s="356" t="s">
        <v>381</v>
      </c>
      <c r="C452" s="356" t="s">
        <v>381</v>
      </c>
      <c r="D452" s="356"/>
      <c r="E452" s="77" t="s">
        <v>1548</v>
      </c>
      <c r="F452" s="104"/>
      <c r="G452" s="104"/>
      <c r="H452" s="102">
        <f>G452+F452</f>
        <v>0</v>
      </c>
      <c r="I452" s="104"/>
      <c r="J452" s="104"/>
      <c r="K452" s="102">
        <f t="shared" si="59"/>
        <v>0</v>
      </c>
      <c r="L452" s="104"/>
      <c r="M452" s="104"/>
      <c r="N452" s="117">
        <f>L452+M452</f>
        <v>0</v>
      </c>
      <c r="O452" s="143"/>
    </row>
    <row r="453" spans="1:16" ht="11.25" outlineLevel="1">
      <c r="A453" s="356" t="s">
        <v>386</v>
      </c>
      <c r="B453" s="356" t="s">
        <v>381</v>
      </c>
      <c r="C453" s="356" t="s">
        <v>382</v>
      </c>
      <c r="D453" s="356"/>
      <c r="E453" s="77" t="s">
        <v>1549</v>
      </c>
      <c r="F453" s="104">
        <f>+F454</f>
        <v>0</v>
      </c>
      <c r="G453" s="104">
        <f>+G454</f>
        <v>0</v>
      </c>
      <c r="H453" s="102">
        <f>G453+F453</f>
        <v>0</v>
      </c>
      <c r="I453" s="104">
        <f>+I454</f>
        <v>0</v>
      </c>
      <c r="J453" s="104">
        <f>+J454</f>
        <v>0</v>
      </c>
      <c r="K453" s="102">
        <f t="shared" si="59"/>
        <v>0</v>
      </c>
      <c r="L453" s="104">
        <f>+L454</f>
        <v>0</v>
      </c>
      <c r="M453" s="104">
        <f>+M454</f>
        <v>0</v>
      </c>
      <c r="N453" s="117">
        <f>L453+M453</f>
        <v>0</v>
      </c>
      <c r="O453" s="143"/>
    </row>
    <row r="454" spans="1:16" ht="11.25" outlineLevel="1">
      <c r="A454" s="337" t="s">
        <v>386</v>
      </c>
      <c r="B454" s="337" t="s">
        <v>381</v>
      </c>
      <c r="C454" s="337" t="s">
        <v>382</v>
      </c>
      <c r="D454" s="371" t="s">
        <v>799</v>
      </c>
      <c r="E454" s="78" t="s">
        <v>1550</v>
      </c>
      <c r="F454" s="382">
        <v>0</v>
      </c>
      <c r="G454" s="382"/>
      <c r="H454" s="383">
        <f t="shared" ref="H454" si="60">F454+G454</f>
        <v>0</v>
      </c>
      <c r="I454" s="382"/>
      <c r="J454" s="382"/>
      <c r="K454" s="383">
        <f t="shared" ref="K454" si="61">I454+J454</f>
        <v>0</v>
      </c>
      <c r="L454" s="382"/>
      <c r="M454" s="382"/>
      <c r="N454" s="383">
        <f t="shared" ref="N454" si="62">L454+M454</f>
        <v>0</v>
      </c>
      <c r="O454" s="23"/>
    </row>
    <row r="455" spans="1:16" ht="11.25" outlineLevel="1">
      <c r="A455" s="356" t="s">
        <v>386</v>
      </c>
      <c r="B455" s="356" t="s">
        <v>381</v>
      </c>
      <c r="C455" s="356" t="s">
        <v>384</v>
      </c>
      <c r="D455" s="356"/>
      <c r="E455" s="77" t="s">
        <v>1551</v>
      </c>
      <c r="F455" s="104"/>
      <c r="G455" s="104"/>
      <c r="H455" s="102">
        <f>G455+F455</f>
        <v>0</v>
      </c>
      <c r="I455" s="104"/>
      <c r="J455" s="104"/>
      <c r="K455" s="102">
        <f t="shared" si="59"/>
        <v>0</v>
      </c>
      <c r="L455" s="104"/>
      <c r="M455" s="104"/>
      <c r="N455" s="117">
        <f>L455+M455</f>
        <v>0</v>
      </c>
      <c r="O455" s="143"/>
    </row>
    <row r="456" spans="1:16" ht="12" outlineLevel="1" thickBot="1">
      <c r="A456" s="356" t="s">
        <v>386</v>
      </c>
      <c r="B456" s="356" t="s">
        <v>381</v>
      </c>
      <c r="C456" s="356" t="s">
        <v>385</v>
      </c>
      <c r="D456" s="356"/>
      <c r="E456" s="77" t="s">
        <v>1552</v>
      </c>
      <c r="F456" s="104"/>
      <c r="G456" s="104"/>
      <c r="H456" s="102">
        <f>G456+F456</f>
        <v>0</v>
      </c>
      <c r="I456" s="104"/>
      <c r="J456" s="104"/>
      <c r="K456" s="102">
        <f t="shared" si="59"/>
        <v>0</v>
      </c>
      <c r="L456" s="104"/>
      <c r="M456" s="104"/>
      <c r="N456" s="117">
        <f>L456+M456</f>
        <v>0</v>
      </c>
      <c r="O456" s="143"/>
    </row>
    <row r="457" spans="1:16" ht="12" outlineLevel="1" thickBot="1">
      <c r="A457" s="351" t="s">
        <v>386</v>
      </c>
      <c r="B457" s="351" t="s">
        <v>382</v>
      </c>
      <c r="C457" s="351"/>
      <c r="D457" s="351"/>
      <c r="E457" s="76" t="s">
        <v>1553</v>
      </c>
      <c r="F457" s="118">
        <f>+F458+F461+F462+F464+F465</f>
        <v>0</v>
      </c>
      <c r="G457" s="118">
        <f>+G458+G461+G462+G464+G465</f>
        <v>0</v>
      </c>
      <c r="H457" s="115">
        <f t="shared" ref="H457:H462" si="63">F457+G457</f>
        <v>0</v>
      </c>
      <c r="I457" s="118">
        <f>+I458+I461+I462+I464+I465</f>
        <v>0</v>
      </c>
      <c r="J457" s="118">
        <f>+J458+J461+J462+J464+J465</f>
        <v>0</v>
      </c>
      <c r="K457" s="115">
        <f t="shared" ref="K457:K462" si="64">I457+J457</f>
        <v>0</v>
      </c>
      <c r="L457" s="118">
        <f>+L458+L461+L462+L464+L465</f>
        <v>0</v>
      </c>
      <c r="M457" s="118">
        <f>+M458+M461+M462+M464+M465</f>
        <v>0</v>
      </c>
      <c r="N457" s="116">
        <f t="shared" ref="N457:N462" si="65">L457+M457</f>
        <v>0</v>
      </c>
      <c r="O457" s="32"/>
    </row>
    <row r="458" spans="1:16" ht="11.25" outlineLevel="1">
      <c r="A458" s="356" t="s">
        <v>386</v>
      </c>
      <c r="B458" s="356" t="s">
        <v>382</v>
      </c>
      <c r="C458" s="356" t="s">
        <v>380</v>
      </c>
      <c r="D458" s="356"/>
      <c r="E458" s="77" t="s">
        <v>1554</v>
      </c>
      <c r="F458" s="104">
        <f>+SUM(F459:F460)</f>
        <v>0</v>
      </c>
      <c r="G458" s="104">
        <f>+SUM(G459:G460)</f>
        <v>0</v>
      </c>
      <c r="H458" s="117">
        <f t="shared" si="63"/>
        <v>0</v>
      </c>
      <c r="I458" s="104">
        <f>+SUM(I459:I460)</f>
        <v>0</v>
      </c>
      <c r="J458" s="104">
        <f>+SUM(J459:J460)</f>
        <v>0</v>
      </c>
      <c r="K458" s="117">
        <f t="shared" si="64"/>
        <v>0</v>
      </c>
      <c r="L458" s="104">
        <f>+SUM(L459:L460)</f>
        <v>0</v>
      </c>
      <c r="M458" s="104">
        <f>+SUM(M459:M460)</f>
        <v>0</v>
      </c>
      <c r="N458" s="117">
        <f t="shared" si="65"/>
        <v>0</v>
      </c>
      <c r="O458" s="143"/>
    </row>
    <row r="459" spans="1:16" ht="11.25" outlineLevel="1">
      <c r="A459" s="337" t="s">
        <v>386</v>
      </c>
      <c r="B459" s="337" t="s">
        <v>382</v>
      </c>
      <c r="C459" s="337" t="s">
        <v>380</v>
      </c>
      <c r="D459" s="371" t="s">
        <v>799</v>
      </c>
      <c r="E459" s="78" t="s">
        <v>1162</v>
      </c>
      <c r="F459" s="382"/>
      <c r="G459" s="382"/>
      <c r="H459" s="383">
        <f t="shared" si="63"/>
        <v>0</v>
      </c>
      <c r="I459" s="382"/>
      <c r="J459" s="382"/>
      <c r="K459" s="383">
        <f t="shared" si="64"/>
        <v>0</v>
      </c>
      <c r="L459" s="382"/>
      <c r="M459" s="382"/>
      <c r="N459" s="383">
        <f t="shared" si="65"/>
        <v>0</v>
      </c>
      <c r="O459" s="23"/>
    </row>
    <row r="460" spans="1:16" ht="11.25" outlineLevel="1">
      <c r="A460" s="337" t="s">
        <v>386</v>
      </c>
      <c r="B460" s="337" t="s">
        <v>382</v>
      </c>
      <c r="C460" s="337" t="s">
        <v>380</v>
      </c>
      <c r="D460" s="371" t="s">
        <v>798</v>
      </c>
      <c r="E460" s="78" t="s">
        <v>1555</v>
      </c>
      <c r="F460" s="382"/>
      <c r="G460" s="382"/>
      <c r="H460" s="383">
        <f t="shared" si="63"/>
        <v>0</v>
      </c>
      <c r="I460" s="382"/>
      <c r="J460" s="382"/>
      <c r="K460" s="383">
        <f t="shared" si="64"/>
        <v>0</v>
      </c>
      <c r="L460" s="382"/>
      <c r="M460" s="382"/>
      <c r="N460" s="383">
        <f t="shared" si="65"/>
        <v>0</v>
      </c>
      <c r="O460" s="23"/>
    </row>
    <row r="461" spans="1:16" ht="11.25" outlineLevel="1">
      <c r="A461" s="356" t="s">
        <v>386</v>
      </c>
      <c r="B461" s="356" t="s">
        <v>382</v>
      </c>
      <c r="C461" s="356" t="s">
        <v>381</v>
      </c>
      <c r="D461" s="356"/>
      <c r="E461" s="77" t="s">
        <v>1556</v>
      </c>
      <c r="F461" s="104"/>
      <c r="G461" s="104"/>
      <c r="H461" s="117">
        <f t="shared" si="63"/>
        <v>0</v>
      </c>
      <c r="I461" s="104"/>
      <c r="J461" s="104"/>
      <c r="K461" s="117">
        <f t="shared" si="64"/>
        <v>0</v>
      </c>
      <c r="L461" s="104"/>
      <c r="M461" s="104"/>
      <c r="N461" s="117">
        <f t="shared" si="65"/>
        <v>0</v>
      </c>
      <c r="O461" s="143"/>
    </row>
    <row r="462" spans="1:16" ht="11.25" outlineLevel="1">
      <c r="A462" s="356" t="s">
        <v>386</v>
      </c>
      <c r="B462" s="356" t="s">
        <v>382</v>
      </c>
      <c r="C462" s="356" t="s">
        <v>382</v>
      </c>
      <c r="D462" s="356"/>
      <c r="E462" s="77" t="s">
        <v>1557</v>
      </c>
      <c r="F462" s="104">
        <f>+F463</f>
        <v>0</v>
      </c>
      <c r="G462" s="104">
        <f>+G463</f>
        <v>0</v>
      </c>
      <c r="H462" s="117">
        <f t="shared" si="63"/>
        <v>0</v>
      </c>
      <c r="I462" s="104">
        <f>+I463</f>
        <v>0</v>
      </c>
      <c r="J462" s="104">
        <f>+J463</f>
        <v>0</v>
      </c>
      <c r="K462" s="117">
        <f t="shared" si="64"/>
        <v>0</v>
      </c>
      <c r="L462" s="104">
        <f>+L463</f>
        <v>0</v>
      </c>
      <c r="M462" s="104">
        <f>+M463</f>
        <v>0</v>
      </c>
      <c r="N462" s="117">
        <f t="shared" si="65"/>
        <v>0</v>
      </c>
      <c r="O462" s="143"/>
    </row>
    <row r="463" spans="1:16" ht="11.25" outlineLevel="1">
      <c r="A463" s="337" t="s">
        <v>386</v>
      </c>
      <c r="B463" s="337" t="s">
        <v>382</v>
      </c>
      <c r="C463" s="337" t="s">
        <v>382</v>
      </c>
      <c r="D463" s="371" t="s">
        <v>799</v>
      </c>
      <c r="E463" s="78" t="s">
        <v>1558</v>
      </c>
      <c r="F463" s="382"/>
      <c r="G463" s="382"/>
      <c r="H463" s="383">
        <f t="shared" ref="H463:H478" si="66">F463+G463</f>
        <v>0</v>
      </c>
      <c r="I463" s="382"/>
      <c r="J463" s="382"/>
      <c r="K463" s="383">
        <f t="shared" ref="K463:K472" si="67">I463+J463</f>
        <v>0</v>
      </c>
      <c r="L463" s="382"/>
      <c r="M463" s="382"/>
      <c r="N463" s="383">
        <f t="shared" ref="N463:N472" si="68">L463+M463</f>
        <v>0</v>
      </c>
      <c r="O463" s="23"/>
    </row>
    <row r="464" spans="1:16" ht="11.25" outlineLevel="1">
      <c r="A464" s="356" t="s">
        <v>386</v>
      </c>
      <c r="B464" s="356" t="s">
        <v>382</v>
      </c>
      <c r="C464" s="356" t="s">
        <v>384</v>
      </c>
      <c r="D464" s="356"/>
      <c r="E464" s="77" t="s">
        <v>1559</v>
      </c>
      <c r="F464" s="104"/>
      <c r="G464" s="104"/>
      <c r="H464" s="117">
        <f t="shared" si="66"/>
        <v>0</v>
      </c>
      <c r="I464" s="104"/>
      <c r="J464" s="104"/>
      <c r="K464" s="117">
        <f t="shared" si="67"/>
        <v>0</v>
      </c>
      <c r="L464" s="104"/>
      <c r="M464" s="104"/>
      <c r="N464" s="117">
        <f t="shared" si="68"/>
        <v>0</v>
      </c>
      <c r="O464" s="143"/>
    </row>
    <row r="465" spans="1:16" ht="12" outlineLevel="1" thickBot="1">
      <c r="A465" s="356" t="s">
        <v>386</v>
      </c>
      <c r="B465" s="356" t="s">
        <v>382</v>
      </c>
      <c r="C465" s="356" t="s">
        <v>385</v>
      </c>
      <c r="D465" s="356"/>
      <c r="E465" s="77" t="s">
        <v>1560</v>
      </c>
      <c r="F465" s="104"/>
      <c r="G465" s="104"/>
      <c r="H465" s="117">
        <f t="shared" si="66"/>
        <v>0</v>
      </c>
      <c r="I465" s="104"/>
      <c r="J465" s="104"/>
      <c r="K465" s="117">
        <f t="shared" si="67"/>
        <v>0</v>
      </c>
      <c r="L465" s="104"/>
      <c r="M465" s="104"/>
      <c r="N465" s="117">
        <f t="shared" si="68"/>
        <v>0</v>
      </c>
      <c r="O465" s="143"/>
    </row>
    <row r="466" spans="1:16" ht="12.75" thickTop="1" thickBot="1">
      <c r="A466" s="490" t="s">
        <v>388</v>
      </c>
      <c r="B466" s="490"/>
      <c r="C466" s="490"/>
      <c r="D466" s="490"/>
      <c r="E466" s="491" t="s">
        <v>1561</v>
      </c>
      <c r="F466" s="492">
        <f>F467+F468+F469+F470</f>
        <v>0</v>
      </c>
      <c r="G466" s="492">
        <f>G467+G468+G469+G470</f>
        <v>0</v>
      </c>
      <c r="H466" s="492">
        <f t="shared" si="66"/>
        <v>0</v>
      </c>
      <c r="I466" s="492">
        <f>I467+I468+I469+I470</f>
        <v>0</v>
      </c>
      <c r="J466" s="492">
        <f>J467+J468+J469+J470</f>
        <v>0</v>
      </c>
      <c r="K466" s="492">
        <f t="shared" si="67"/>
        <v>0</v>
      </c>
      <c r="L466" s="492">
        <f>L467+L468+L469+L470</f>
        <v>0</v>
      </c>
      <c r="M466" s="492">
        <f>M467+M468+M469+M470</f>
        <v>0</v>
      </c>
      <c r="N466" s="492">
        <f t="shared" si="68"/>
        <v>0</v>
      </c>
      <c r="O466" s="493"/>
    </row>
    <row r="467" spans="1:16" ht="12" outlineLevel="1" thickBot="1">
      <c r="A467" s="351" t="s">
        <v>388</v>
      </c>
      <c r="B467" s="351" t="s">
        <v>380</v>
      </c>
      <c r="C467" s="351"/>
      <c r="D467" s="351"/>
      <c r="E467" s="76" t="s">
        <v>1562</v>
      </c>
      <c r="F467" s="118"/>
      <c r="G467" s="118"/>
      <c r="H467" s="115">
        <f t="shared" si="66"/>
        <v>0</v>
      </c>
      <c r="I467" s="119"/>
      <c r="J467" s="119"/>
      <c r="K467" s="115">
        <f t="shared" si="67"/>
        <v>0</v>
      </c>
      <c r="L467" s="119"/>
      <c r="M467" s="119"/>
      <c r="N467" s="115">
        <f t="shared" si="68"/>
        <v>0</v>
      </c>
      <c r="O467" s="494"/>
      <c r="P467" s="99"/>
    </row>
    <row r="468" spans="1:16" ht="12" outlineLevel="1" thickBot="1">
      <c r="A468" s="361" t="s">
        <v>388</v>
      </c>
      <c r="B468" s="361" t="s">
        <v>381</v>
      </c>
      <c r="C468" s="361"/>
      <c r="D468" s="361"/>
      <c r="E468" s="154" t="s">
        <v>1563</v>
      </c>
      <c r="F468" s="488"/>
      <c r="G468" s="488"/>
      <c r="H468" s="120">
        <f t="shared" si="66"/>
        <v>0</v>
      </c>
      <c r="I468" s="489"/>
      <c r="J468" s="489"/>
      <c r="K468" s="120">
        <f t="shared" si="67"/>
        <v>0</v>
      </c>
      <c r="L468" s="489"/>
      <c r="M468" s="489"/>
      <c r="N468" s="121">
        <f t="shared" si="68"/>
        <v>0</v>
      </c>
      <c r="O468" s="33"/>
    </row>
    <row r="469" spans="1:16" ht="12" outlineLevel="1" thickBot="1">
      <c r="A469" s="351" t="s">
        <v>388</v>
      </c>
      <c r="B469" s="351" t="s">
        <v>382</v>
      </c>
      <c r="C469" s="351"/>
      <c r="D469" s="351"/>
      <c r="E469" s="76" t="s">
        <v>1564</v>
      </c>
      <c r="F469" s="118"/>
      <c r="G469" s="118"/>
      <c r="H469" s="115">
        <f t="shared" si="66"/>
        <v>0</v>
      </c>
      <c r="I469" s="119"/>
      <c r="J469" s="119"/>
      <c r="K469" s="115">
        <f t="shared" si="67"/>
        <v>0</v>
      </c>
      <c r="L469" s="119"/>
      <c r="M469" s="119"/>
      <c r="N469" s="116">
        <f t="shared" si="68"/>
        <v>0</v>
      </c>
      <c r="O469" s="32"/>
    </row>
    <row r="470" spans="1:16" ht="12" outlineLevel="1" thickBot="1">
      <c r="A470" s="351" t="s">
        <v>388</v>
      </c>
      <c r="B470" s="351" t="s">
        <v>384</v>
      </c>
      <c r="C470" s="351"/>
      <c r="D470" s="351"/>
      <c r="E470" s="76" t="s">
        <v>1565</v>
      </c>
      <c r="F470" s="118"/>
      <c r="G470" s="118"/>
      <c r="H470" s="115">
        <f t="shared" si="66"/>
        <v>0</v>
      </c>
      <c r="I470" s="119"/>
      <c r="J470" s="119"/>
      <c r="K470" s="115">
        <f t="shared" si="67"/>
        <v>0</v>
      </c>
      <c r="L470" s="119"/>
      <c r="M470" s="119"/>
      <c r="N470" s="116">
        <f t="shared" si="68"/>
        <v>0</v>
      </c>
      <c r="O470" s="32"/>
    </row>
    <row r="471" spans="1:16" ht="12.75" thickTop="1" thickBot="1">
      <c r="A471" s="350" t="s">
        <v>392</v>
      </c>
      <c r="B471" s="350"/>
      <c r="C471" s="350"/>
      <c r="D471" s="350"/>
      <c r="E471" s="150" t="s">
        <v>1566</v>
      </c>
      <c r="F471" s="100">
        <f>+F472+F473+F475+F484+F474</f>
        <v>0</v>
      </c>
      <c r="G471" s="100">
        <f>+G472+G473+G475+G484+G474</f>
        <v>190239000</v>
      </c>
      <c r="H471" s="100">
        <f t="shared" si="66"/>
        <v>190239000</v>
      </c>
      <c r="I471" s="100">
        <f>+I472+I473+I475+I484+I474</f>
        <v>0</v>
      </c>
      <c r="J471" s="100">
        <f>+J472+J473+J475+J484+J474</f>
        <v>198500000</v>
      </c>
      <c r="K471" s="100">
        <f t="shared" si="67"/>
        <v>198500000</v>
      </c>
      <c r="L471" s="100">
        <f>+L472+L473+L475+L484+L474</f>
        <v>0</v>
      </c>
      <c r="M471" s="100">
        <f>+M472+M473+M475+M484+M474</f>
        <v>0</v>
      </c>
      <c r="N471" s="100">
        <f t="shared" si="68"/>
        <v>0</v>
      </c>
      <c r="O471" s="37"/>
    </row>
    <row r="472" spans="1:16" ht="12" outlineLevel="1" thickBot="1">
      <c r="A472" s="351" t="s">
        <v>392</v>
      </c>
      <c r="B472" s="351" t="s">
        <v>380</v>
      </c>
      <c r="C472" s="351"/>
      <c r="D472" s="351"/>
      <c r="E472" s="76" t="s">
        <v>1567</v>
      </c>
      <c r="F472" s="118"/>
      <c r="G472" s="118">
        <v>74250000</v>
      </c>
      <c r="H472" s="115">
        <f t="shared" si="66"/>
        <v>74250000</v>
      </c>
      <c r="I472" s="118"/>
      <c r="J472" s="118">
        <v>77500000</v>
      </c>
      <c r="K472" s="115">
        <f t="shared" si="67"/>
        <v>77500000</v>
      </c>
      <c r="L472" s="118"/>
      <c r="M472" s="118"/>
      <c r="N472" s="116">
        <f t="shared" si="68"/>
        <v>0</v>
      </c>
      <c r="O472" s="32"/>
    </row>
    <row r="473" spans="1:16" ht="12" outlineLevel="1" thickBot="1">
      <c r="A473" s="351" t="s">
        <v>392</v>
      </c>
      <c r="B473" s="351" t="s">
        <v>381</v>
      </c>
      <c r="C473" s="351"/>
      <c r="D473" s="351"/>
      <c r="E473" s="76" t="s">
        <v>1568</v>
      </c>
      <c r="F473" s="118"/>
      <c r="G473" s="118"/>
      <c r="H473" s="115">
        <f t="shared" si="66"/>
        <v>0</v>
      </c>
      <c r="I473" s="119"/>
      <c r="J473" s="119"/>
      <c r="K473" s="115">
        <f t="shared" ref="K473:K506" si="69">I473+J473</f>
        <v>0</v>
      </c>
      <c r="L473" s="119"/>
      <c r="M473" s="119"/>
      <c r="N473" s="116">
        <f t="shared" ref="N473:N506" si="70">L473+M473</f>
        <v>0</v>
      </c>
      <c r="O473" s="32"/>
    </row>
    <row r="474" spans="1:16" ht="12" outlineLevel="1" thickBot="1">
      <c r="A474" s="351" t="s">
        <v>392</v>
      </c>
      <c r="B474" s="351" t="s">
        <v>382</v>
      </c>
      <c r="C474" s="351"/>
      <c r="D474" s="351"/>
      <c r="E474" s="76" t="s">
        <v>1569</v>
      </c>
      <c r="F474" s="118"/>
      <c r="G474" s="118"/>
      <c r="H474" s="115">
        <f t="shared" si="66"/>
        <v>0</v>
      </c>
      <c r="I474" s="119"/>
      <c r="J474" s="119"/>
      <c r="K474" s="115">
        <f>I474+J474</f>
        <v>0</v>
      </c>
      <c r="L474" s="119"/>
      <c r="M474" s="119"/>
      <c r="N474" s="116">
        <f>L474+M474</f>
        <v>0</v>
      </c>
      <c r="O474" s="32"/>
    </row>
    <row r="475" spans="1:16" ht="12" outlineLevel="1" thickBot="1">
      <c r="A475" s="351" t="s">
        <v>392</v>
      </c>
      <c r="B475" s="351" t="s">
        <v>384</v>
      </c>
      <c r="C475" s="351"/>
      <c r="D475" s="351"/>
      <c r="E475" s="76" t="s">
        <v>1570</v>
      </c>
      <c r="F475" s="115">
        <f>SUM(F476:F482)</f>
        <v>0</v>
      </c>
      <c r="G475" s="115">
        <f>SUM(G476:G482)</f>
        <v>115989000</v>
      </c>
      <c r="H475" s="115">
        <f t="shared" si="66"/>
        <v>115989000</v>
      </c>
      <c r="I475" s="115">
        <f>SUM(I476:I482)</f>
        <v>0</v>
      </c>
      <c r="J475" s="115">
        <f>SUM(J476:J482)</f>
        <v>121000000</v>
      </c>
      <c r="K475" s="115">
        <f>I475+J475</f>
        <v>121000000</v>
      </c>
      <c r="L475" s="115">
        <f>SUM(L476:L482)</f>
        <v>0</v>
      </c>
      <c r="M475" s="115">
        <f>SUM(M476:M482)</f>
        <v>0</v>
      </c>
      <c r="N475" s="116">
        <f>L475+M475</f>
        <v>0</v>
      </c>
      <c r="O475" s="32"/>
    </row>
    <row r="476" spans="1:16" ht="11.25" outlineLevel="2">
      <c r="A476" s="356" t="s">
        <v>392</v>
      </c>
      <c r="B476" s="356" t="s">
        <v>384</v>
      </c>
      <c r="C476" s="356" t="s">
        <v>380</v>
      </c>
      <c r="D476" s="356"/>
      <c r="E476" s="77" t="s">
        <v>1571</v>
      </c>
      <c r="F476" s="104"/>
      <c r="G476" s="104">
        <v>115989000</v>
      </c>
      <c r="H476" s="102">
        <f t="shared" si="66"/>
        <v>115989000</v>
      </c>
      <c r="I476" s="106"/>
      <c r="J476" s="106">
        <v>121000000</v>
      </c>
      <c r="K476" s="102">
        <f t="shared" si="69"/>
        <v>121000000</v>
      </c>
      <c r="L476" s="106"/>
      <c r="M476" s="106"/>
      <c r="N476" s="105">
        <f t="shared" si="70"/>
        <v>0</v>
      </c>
      <c r="O476" s="30"/>
    </row>
    <row r="477" spans="1:16" ht="11.25" outlineLevel="2">
      <c r="A477" s="356" t="s">
        <v>392</v>
      </c>
      <c r="B477" s="356" t="s">
        <v>384</v>
      </c>
      <c r="C477" s="356" t="s">
        <v>381</v>
      </c>
      <c r="D477" s="356"/>
      <c r="E477" s="77" t="s">
        <v>1572</v>
      </c>
      <c r="F477" s="104"/>
      <c r="G477" s="104"/>
      <c r="H477" s="102">
        <f t="shared" si="66"/>
        <v>0</v>
      </c>
      <c r="I477" s="106"/>
      <c r="J477" s="106"/>
      <c r="K477" s="102">
        <f t="shared" si="69"/>
        <v>0</v>
      </c>
      <c r="L477" s="106"/>
      <c r="M477" s="106"/>
      <c r="N477" s="105">
        <f t="shared" si="70"/>
        <v>0</v>
      </c>
      <c r="O477" s="30"/>
    </row>
    <row r="478" spans="1:16" ht="11.25" outlineLevel="2">
      <c r="A478" s="356" t="s">
        <v>392</v>
      </c>
      <c r="B478" s="356" t="s">
        <v>384</v>
      </c>
      <c r="C478" s="356" t="s">
        <v>382</v>
      </c>
      <c r="D478" s="356"/>
      <c r="E478" s="77" t="s">
        <v>1573</v>
      </c>
      <c r="F478" s="104"/>
      <c r="G478" s="104"/>
      <c r="H478" s="102">
        <f t="shared" si="66"/>
        <v>0</v>
      </c>
      <c r="I478" s="106"/>
      <c r="J478" s="106"/>
      <c r="K478" s="102">
        <f t="shared" ref="K478:K483" si="71">I478+J478</f>
        <v>0</v>
      </c>
      <c r="L478" s="106"/>
      <c r="M478" s="106"/>
      <c r="N478" s="105">
        <f>L478+M478</f>
        <v>0</v>
      </c>
      <c r="O478" s="30"/>
    </row>
    <row r="479" spans="1:16" ht="11.25" outlineLevel="2">
      <c r="A479" s="356" t="s">
        <v>392</v>
      </c>
      <c r="B479" s="356" t="s">
        <v>384</v>
      </c>
      <c r="C479" s="356" t="s">
        <v>384</v>
      </c>
      <c r="D479" s="356"/>
      <c r="E479" s="77" t="s">
        <v>1574</v>
      </c>
      <c r="F479" s="104"/>
      <c r="G479" s="104"/>
      <c r="H479" s="102">
        <f t="shared" ref="H479:H487" si="72">F479+G479</f>
        <v>0</v>
      </c>
      <c r="I479" s="106"/>
      <c r="J479" s="106"/>
      <c r="K479" s="102">
        <f t="shared" si="71"/>
        <v>0</v>
      </c>
      <c r="L479" s="106"/>
      <c r="M479" s="106"/>
      <c r="N479" s="105">
        <f t="shared" si="70"/>
        <v>0</v>
      </c>
      <c r="O479" s="30"/>
    </row>
    <row r="480" spans="1:16" ht="11.25" outlineLevel="2">
      <c r="A480" s="364" t="s">
        <v>392</v>
      </c>
      <c r="B480" s="364" t="s">
        <v>384</v>
      </c>
      <c r="C480" s="364" t="s">
        <v>385</v>
      </c>
      <c r="D480" s="364"/>
      <c r="E480" s="151" t="s">
        <v>1575</v>
      </c>
      <c r="F480" s="129"/>
      <c r="G480" s="129"/>
      <c r="H480" s="130">
        <f t="shared" si="72"/>
        <v>0</v>
      </c>
      <c r="I480" s="129"/>
      <c r="J480" s="507"/>
      <c r="K480" s="130">
        <f t="shared" si="71"/>
        <v>0</v>
      </c>
      <c r="L480" s="142"/>
      <c r="M480" s="142"/>
      <c r="N480" s="131">
        <f>L480+M480</f>
        <v>0</v>
      </c>
      <c r="O480" s="21"/>
    </row>
    <row r="481" spans="1:16" ht="11.25" outlineLevel="2">
      <c r="A481" s="364" t="s">
        <v>392</v>
      </c>
      <c r="B481" s="364" t="s">
        <v>384</v>
      </c>
      <c r="C481" s="364" t="s">
        <v>386</v>
      </c>
      <c r="D481" s="356"/>
      <c r="E481" s="77" t="s">
        <v>1576</v>
      </c>
      <c r="F481" s="104"/>
      <c r="G481" s="104"/>
      <c r="H481" s="130">
        <f t="shared" si="72"/>
        <v>0</v>
      </c>
      <c r="I481" s="104"/>
      <c r="J481" s="106"/>
      <c r="K481" s="130">
        <f t="shared" si="71"/>
        <v>0</v>
      </c>
      <c r="L481" s="106"/>
      <c r="M481" s="106"/>
      <c r="N481" s="131">
        <f>L481+M481</f>
        <v>0</v>
      </c>
      <c r="O481" s="30"/>
    </row>
    <row r="482" spans="1:16" ht="11.25" outlineLevel="2">
      <c r="A482" s="364" t="s">
        <v>392</v>
      </c>
      <c r="B482" s="364" t="s">
        <v>384</v>
      </c>
      <c r="C482" s="364" t="s">
        <v>388</v>
      </c>
      <c r="D482" s="356"/>
      <c r="E482" s="77" t="s">
        <v>1577</v>
      </c>
      <c r="F482" s="104"/>
      <c r="G482" s="104"/>
      <c r="H482" s="130">
        <f t="shared" si="72"/>
        <v>0</v>
      </c>
      <c r="I482" s="104"/>
      <c r="J482" s="106"/>
      <c r="K482" s="130">
        <f t="shared" si="71"/>
        <v>0</v>
      </c>
      <c r="L482" s="106"/>
      <c r="M482" s="106"/>
      <c r="N482" s="131">
        <f>L482+M482</f>
        <v>0</v>
      </c>
      <c r="O482" s="30"/>
    </row>
    <row r="483" spans="1:16" ht="11.25" outlineLevel="2">
      <c r="A483" s="356" t="s">
        <v>392</v>
      </c>
      <c r="B483" s="356" t="s">
        <v>384</v>
      </c>
      <c r="C483" s="579" t="s">
        <v>392</v>
      </c>
      <c r="D483" s="356"/>
      <c r="E483" s="77" t="s">
        <v>1578</v>
      </c>
      <c r="F483" s="104"/>
      <c r="G483" s="104"/>
      <c r="H483" s="130">
        <f>F483+G483</f>
        <v>0</v>
      </c>
      <c r="I483" s="104"/>
      <c r="J483" s="106"/>
      <c r="K483" s="130">
        <f t="shared" si="71"/>
        <v>0</v>
      </c>
      <c r="L483" s="106"/>
      <c r="M483" s="106"/>
      <c r="N483" s="131">
        <f>L483+M483</f>
        <v>0</v>
      </c>
      <c r="O483" s="30"/>
    </row>
    <row r="484" spans="1:16" ht="12" outlineLevel="1" thickBot="1">
      <c r="A484" s="361" t="s">
        <v>392</v>
      </c>
      <c r="B484" s="361" t="s">
        <v>385</v>
      </c>
      <c r="C484" s="361"/>
      <c r="D484" s="361"/>
      <c r="E484" s="154" t="s">
        <v>1579</v>
      </c>
      <c r="F484" s="488"/>
      <c r="G484" s="488"/>
      <c r="H484" s="120">
        <f t="shared" si="72"/>
        <v>0</v>
      </c>
      <c r="I484" s="488"/>
      <c r="J484" s="488"/>
      <c r="K484" s="120">
        <f t="shared" si="69"/>
        <v>0</v>
      </c>
      <c r="L484" s="488"/>
      <c r="M484" s="488"/>
      <c r="N484" s="121">
        <f t="shared" si="70"/>
        <v>0</v>
      </c>
      <c r="O484" s="33"/>
    </row>
    <row r="485" spans="1:16" ht="12.75" thickTop="1" thickBot="1">
      <c r="A485" s="350" t="s">
        <v>393</v>
      </c>
      <c r="B485" s="350"/>
      <c r="C485" s="350"/>
      <c r="D485" s="350"/>
      <c r="E485" s="150" t="s">
        <v>1580</v>
      </c>
      <c r="F485" s="100">
        <f>+F486+F490+F494</f>
        <v>0</v>
      </c>
      <c r="G485" s="100">
        <f>+G486+G490+G494</f>
        <v>0</v>
      </c>
      <c r="H485" s="100">
        <f t="shared" si="72"/>
        <v>0</v>
      </c>
      <c r="I485" s="100">
        <f>+I486+I490+I494</f>
        <v>0</v>
      </c>
      <c r="J485" s="100">
        <f>+J486+J490+J494</f>
        <v>0</v>
      </c>
      <c r="K485" s="100">
        <f t="shared" si="69"/>
        <v>0</v>
      </c>
      <c r="L485" s="100">
        <f>+L486+L490+L494</f>
        <v>0</v>
      </c>
      <c r="M485" s="100">
        <f>+M486+M490+M494</f>
        <v>0</v>
      </c>
      <c r="N485" s="100">
        <f t="shared" si="70"/>
        <v>0</v>
      </c>
      <c r="O485" s="37"/>
    </row>
    <row r="486" spans="1:16" ht="12" outlineLevel="1" thickBot="1">
      <c r="A486" s="351" t="s">
        <v>393</v>
      </c>
      <c r="B486" s="351" t="s">
        <v>380</v>
      </c>
      <c r="C486" s="351"/>
      <c r="D486" s="351"/>
      <c r="E486" s="76" t="s">
        <v>1581</v>
      </c>
      <c r="F486" s="115">
        <f>F487+F488+F489</f>
        <v>0</v>
      </c>
      <c r="G486" s="115">
        <f>G487+G488+G489</f>
        <v>0</v>
      </c>
      <c r="H486" s="115">
        <f t="shared" si="72"/>
        <v>0</v>
      </c>
      <c r="I486" s="115">
        <f>I487+I488+I489</f>
        <v>0</v>
      </c>
      <c r="J486" s="115">
        <f>J487+J488+J489</f>
        <v>0</v>
      </c>
      <c r="K486" s="115">
        <f>I486+J486</f>
        <v>0</v>
      </c>
      <c r="L486" s="115">
        <f>L487+L488+L489</f>
        <v>0</v>
      </c>
      <c r="M486" s="115">
        <f>M487+M488+M489</f>
        <v>0</v>
      </c>
      <c r="N486" s="116">
        <f>L486+M486</f>
        <v>0</v>
      </c>
      <c r="O486" s="32"/>
    </row>
    <row r="487" spans="1:16" ht="11.25" outlineLevel="2">
      <c r="A487" s="356" t="s">
        <v>393</v>
      </c>
      <c r="B487" s="356" t="s">
        <v>380</v>
      </c>
      <c r="C487" s="356" t="s">
        <v>380</v>
      </c>
      <c r="D487" s="356"/>
      <c r="E487" s="77" t="s">
        <v>1582</v>
      </c>
      <c r="F487" s="104"/>
      <c r="G487" s="104"/>
      <c r="H487" s="102">
        <f t="shared" si="72"/>
        <v>0</v>
      </c>
      <c r="I487" s="104"/>
      <c r="J487" s="104"/>
      <c r="K487" s="102">
        <f t="shared" si="69"/>
        <v>0</v>
      </c>
      <c r="L487" s="104"/>
      <c r="M487" s="104"/>
      <c r="N487" s="105">
        <f t="shared" si="70"/>
        <v>0</v>
      </c>
      <c r="O487" s="30"/>
    </row>
    <row r="488" spans="1:16" s="8" customFormat="1" ht="11.25" outlineLevel="2">
      <c r="A488" s="356" t="s">
        <v>393</v>
      </c>
      <c r="B488" s="356" t="s">
        <v>380</v>
      </c>
      <c r="C488" s="356" t="s">
        <v>381</v>
      </c>
      <c r="D488" s="356"/>
      <c r="E488" s="77" t="s">
        <v>1583</v>
      </c>
      <c r="F488" s="104"/>
      <c r="G488" s="104"/>
      <c r="H488" s="102">
        <f t="shared" ref="H488:H514" si="73">F488+G488</f>
        <v>0</v>
      </c>
      <c r="I488" s="104"/>
      <c r="J488" s="104"/>
      <c r="K488" s="102">
        <f t="shared" si="69"/>
        <v>0</v>
      </c>
      <c r="L488" s="104"/>
      <c r="M488" s="104"/>
      <c r="N488" s="105">
        <f t="shared" si="70"/>
        <v>0</v>
      </c>
      <c r="O488" s="30"/>
      <c r="P488" s="1"/>
    </row>
    <row r="489" spans="1:16" s="8" customFormat="1" ht="12" outlineLevel="2" thickBot="1">
      <c r="A489" s="356" t="s">
        <v>393</v>
      </c>
      <c r="B489" s="356" t="s">
        <v>380</v>
      </c>
      <c r="C489" s="356" t="s">
        <v>382</v>
      </c>
      <c r="D489" s="356"/>
      <c r="E489" s="77" t="s">
        <v>1584</v>
      </c>
      <c r="F489" s="104"/>
      <c r="G489" s="104"/>
      <c r="H489" s="102">
        <f t="shared" si="73"/>
        <v>0</v>
      </c>
      <c r="I489" s="104"/>
      <c r="J489" s="104"/>
      <c r="K489" s="102">
        <f t="shared" si="69"/>
        <v>0</v>
      </c>
      <c r="L489" s="104"/>
      <c r="M489" s="104"/>
      <c r="N489" s="105">
        <f t="shared" si="70"/>
        <v>0</v>
      </c>
      <c r="O489" s="30"/>
      <c r="P489" s="1"/>
    </row>
    <row r="490" spans="1:16" ht="12" outlineLevel="1" thickBot="1">
      <c r="A490" s="351" t="s">
        <v>393</v>
      </c>
      <c r="B490" s="351" t="s">
        <v>381</v>
      </c>
      <c r="C490" s="351"/>
      <c r="D490" s="351"/>
      <c r="E490" s="76" t="s">
        <v>728</v>
      </c>
      <c r="F490" s="115">
        <f>+F491+F492+F493</f>
        <v>0</v>
      </c>
      <c r="G490" s="115">
        <f>+G491+G492+G493</f>
        <v>0</v>
      </c>
      <c r="H490" s="115">
        <f t="shared" si="73"/>
        <v>0</v>
      </c>
      <c r="I490" s="115">
        <f>+I491+I492+I493</f>
        <v>0</v>
      </c>
      <c r="J490" s="115">
        <f>+J491+J492+J493</f>
        <v>0</v>
      </c>
      <c r="K490" s="115">
        <f>I490+J490</f>
        <v>0</v>
      </c>
      <c r="L490" s="115">
        <f>+L491+L492+L493</f>
        <v>0</v>
      </c>
      <c r="M490" s="115">
        <f>+M491+M492+M493</f>
        <v>0</v>
      </c>
      <c r="N490" s="116">
        <f>L490+M490</f>
        <v>0</v>
      </c>
      <c r="O490" s="32"/>
    </row>
    <row r="491" spans="1:16" ht="11.25" outlineLevel="2">
      <c r="A491" s="356" t="s">
        <v>393</v>
      </c>
      <c r="B491" s="356" t="s">
        <v>381</v>
      </c>
      <c r="C491" s="356" t="s">
        <v>380</v>
      </c>
      <c r="D491" s="356"/>
      <c r="E491" s="77" t="s">
        <v>1582</v>
      </c>
      <c r="F491" s="104"/>
      <c r="G491" s="104"/>
      <c r="H491" s="102">
        <f t="shared" si="73"/>
        <v>0</v>
      </c>
      <c r="I491" s="104"/>
      <c r="J491" s="104"/>
      <c r="K491" s="102">
        <f>I491+J491</f>
        <v>0</v>
      </c>
      <c r="L491" s="104"/>
      <c r="M491" s="104"/>
      <c r="N491" s="105">
        <f t="shared" si="70"/>
        <v>0</v>
      </c>
      <c r="O491" s="30"/>
    </row>
    <row r="492" spans="1:16" s="8" customFormat="1" ht="11.25" outlineLevel="2">
      <c r="A492" s="356" t="s">
        <v>393</v>
      </c>
      <c r="B492" s="356" t="s">
        <v>381</v>
      </c>
      <c r="C492" s="356" t="s">
        <v>381</v>
      </c>
      <c r="D492" s="356"/>
      <c r="E492" s="77" t="s">
        <v>1583</v>
      </c>
      <c r="F492" s="104"/>
      <c r="G492" s="104"/>
      <c r="H492" s="102">
        <f t="shared" si="73"/>
        <v>0</v>
      </c>
      <c r="I492" s="104"/>
      <c r="J492" s="104"/>
      <c r="K492" s="102">
        <f t="shared" si="69"/>
        <v>0</v>
      </c>
      <c r="L492" s="104"/>
      <c r="M492" s="104"/>
      <c r="N492" s="105">
        <f t="shared" si="70"/>
        <v>0</v>
      </c>
      <c r="O492" s="30"/>
      <c r="P492" s="1"/>
    </row>
    <row r="493" spans="1:16" s="8" customFormat="1" ht="12" outlineLevel="2" thickBot="1">
      <c r="A493" s="363" t="s">
        <v>393</v>
      </c>
      <c r="B493" s="363" t="s">
        <v>381</v>
      </c>
      <c r="C493" s="363" t="s">
        <v>382</v>
      </c>
      <c r="D493" s="363"/>
      <c r="E493" s="153" t="s">
        <v>1584</v>
      </c>
      <c r="F493" s="138"/>
      <c r="G493" s="138"/>
      <c r="H493" s="139">
        <f t="shared" si="73"/>
        <v>0</v>
      </c>
      <c r="I493" s="140"/>
      <c r="J493" s="140"/>
      <c r="K493" s="139">
        <f t="shared" si="69"/>
        <v>0</v>
      </c>
      <c r="L493" s="140"/>
      <c r="M493" s="140"/>
      <c r="N493" s="139">
        <f t="shared" si="70"/>
        <v>0</v>
      </c>
      <c r="O493" s="141"/>
      <c r="P493" s="1"/>
    </row>
    <row r="494" spans="1:16" ht="12" outlineLevel="1" thickBot="1">
      <c r="A494" s="361" t="s">
        <v>393</v>
      </c>
      <c r="B494" s="361" t="s">
        <v>382</v>
      </c>
      <c r="C494" s="361"/>
      <c r="D494" s="361"/>
      <c r="E494" s="154" t="s">
        <v>1585</v>
      </c>
      <c r="F494" s="120">
        <f>+F495+F496+F497</f>
        <v>0</v>
      </c>
      <c r="G494" s="120">
        <f>+G495+G496+G497</f>
        <v>0</v>
      </c>
      <c r="H494" s="120">
        <f t="shared" si="73"/>
        <v>0</v>
      </c>
      <c r="I494" s="120">
        <f>+I495+I496+I497</f>
        <v>0</v>
      </c>
      <c r="J494" s="120">
        <f>+J495+J496+J497</f>
        <v>0</v>
      </c>
      <c r="K494" s="120">
        <f>I494+J494</f>
        <v>0</v>
      </c>
      <c r="L494" s="120">
        <f>+L495+L496+L497</f>
        <v>0</v>
      </c>
      <c r="M494" s="120">
        <f>+M495+M496+M497</f>
        <v>0</v>
      </c>
      <c r="N494" s="120">
        <f>L494+M494</f>
        <v>0</v>
      </c>
      <c r="O494" s="50"/>
    </row>
    <row r="495" spans="1:16" ht="11.25" outlineLevel="2">
      <c r="A495" s="356" t="s">
        <v>393</v>
      </c>
      <c r="B495" s="356" t="s">
        <v>382</v>
      </c>
      <c r="C495" s="356" t="s">
        <v>380</v>
      </c>
      <c r="D495" s="356"/>
      <c r="E495" s="77" t="s">
        <v>1582</v>
      </c>
      <c r="F495" s="108"/>
      <c r="G495" s="108"/>
      <c r="H495" s="109">
        <f t="shared" si="73"/>
        <v>0</v>
      </c>
      <c r="I495" s="108"/>
      <c r="J495" s="108"/>
      <c r="K495" s="109">
        <f t="shared" si="69"/>
        <v>0</v>
      </c>
      <c r="L495" s="108"/>
      <c r="M495" s="108"/>
      <c r="N495" s="109">
        <f t="shared" si="70"/>
        <v>0</v>
      </c>
      <c r="O495" s="51"/>
    </row>
    <row r="496" spans="1:16" s="8" customFormat="1" ht="11.25" outlineLevel="2">
      <c r="A496" s="356" t="s">
        <v>393</v>
      </c>
      <c r="B496" s="356" t="s">
        <v>382</v>
      </c>
      <c r="C496" s="356" t="s">
        <v>381</v>
      </c>
      <c r="D496" s="356"/>
      <c r="E496" s="77" t="s">
        <v>1583</v>
      </c>
      <c r="F496" s="104"/>
      <c r="G496" s="104"/>
      <c r="H496" s="102">
        <f t="shared" si="73"/>
        <v>0</v>
      </c>
      <c r="I496" s="104"/>
      <c r="J496" s="104"/>
      <c r="K496" s="102">
        <f t="shared" si="69"/>
        <v>0</v>
      </c>
      <c r="L496" s="104"/>
      <c r="M496" s="104"/>
      <c r="N496" s="102">
        <f t="shared" si="70"/>
        <v>0</v>
      </c>
      <c r="O496" s="35"/>
      <c r="P496" s="1"/>
    </row>
    <row r="497" spans="1:16" s="8" customFormat="1" ht="12" outlineLevel="2" thickBot="1">
      <c r="A497" s="364" t="s">
        <v>393</v>
      </c>
      <c r="B497" s="364" t="s">
        <v>382</v>
      </c>
      <c r="C497" s="364" t="s">
        <v>382</v>
      </c>
      <c r="D497" s="364"/>
      <c r="E497" s="151" t="s">
        <v>1584</v>
      </c>
      <c r="F497" s="129"/>
      <c r="G497" s="129"/>
      <c r="H497" s="130">
        <f t="shared" si="73"/>
        <v>0</v>
      </c>
      <c r="I497" s="142"/>
      <c r="J497" s="142"/>
      <c r="K497" s="130">
        <f t="shared" si="69"/>
        <v>0</v>
      </c>
      <c r="L497" s="142"/>
      <c r="M497" s="142"/>
      <c r="N497" s="130">
        <f t="shared" si="70"/>
        <v>0</v>
      </c>
      <c r="O497" s="143"/>
      <c r="P497" s="1"/>
    </row>
    <row r="498" spans="1:16" s="8" customFormat="1" ht="12.75" thickTop="1" thickBot="1">
      <c r="A498" s="365" t="s">
        <v>394</v>
      </c>
      <c r="B498" s="365"/>
      <c r="C498" s="365"/>
      <c r="D498" s="365"/>
      <c r="E498" s="155" t="s">
        <v>1586</v>
      </c>
      <c r="F498" s="132">
        <f>+F499+F503+F507+F511</f>
        <v>0</v>
      </c>
      <c r="G498" s="132">
        <f>+G499+G503+G507+G511</f>
        <v>5414000</v>
      </c>
      <c r="H498" s="132">
        <f t="shared" si="73"/>
        <v>5414000</v>
      </c>
      <c r="I498" s="132">
        <f>+I499+I503+I507+I511</f>
        <v>0</v>
      </c>
      <c r="J498" s="132">
        <f>+J499+J503+J507+J511</f>
        <v>10529000</v>
      </c>
      <c r="K498" s="132">
        <f>I498+J498</f>
        <v>10529000</v>
      </c>
      <c r="L498" s="132">
        <f>+L499+L503+L507+L511</f>
        <v>0</v>
      </c>
      <c r="M498" s="132">
        <f>+M499+M503+M507+M511</f>
        <v>0</v>
      </c>
      <c r="N498" s="132">
        <f>L498+M498</f>
        <v>0</v>
      </c>
      <c r="O498" s="144"/>
      <c r="P498" s="1"/>
    </row>
    <row r="499" spans="1:16" ht="12.75" outlineLevel="1" thickTop="1" thickBot="1">
      <c r="A499" s="361" t="s">
        <v>394</v>
      </c>
      <c r="B499" s="361" t="s">
        <v>380</v>
      </c>
      <c r="C499" s="361"/>
      <c r="D499" s="361"/>
      <c r="E499" s="154" t="s">
        <v>1581</v>
      </c>
      <c r="F499" s="120">
        <f>+F500+F501+F502</f>
        <v>0</v>
      </c>
      <c r="G499" s="120">
        <f>+G500+G501+G502</f>
        <v>0</v>
      </c>
      <c r="H499" s="120">
        <f t="shared" si="73"/>
        <v>0</v>
      </c>
      <c r="I499" s="120">
        <f>+I500+I501+I502</f>
        <v>0</v>
      </c>
      <c r="J499" s="120">
        <f>+J500+J501+J502</f>
        <v>0</v>
      </c>
      <c r="K499" s="120">
        <f>I499+J499</f>
        <v>0</v>
      </c>
      <c r="L499" s="120">
        <f>+L500+L501+L502</f>
        <v>0</v>
      </c>
      <c r="M499" s="120">
        <f>+M500+M501+M502</f>
        <v>0</v>
      </c>
      <c r="N499" s="121">
        <f>L499+M499</f>
        <v>0</v>
      </c>
      <c r="O499" s="145"/>
      <c r="P499" s="99"/>
    </row>
    <row r="500" spans="1:16" s="8" customFormat="1" ht="11.25" outlineLevel="2">
      <c r="A500" s="353" t="s">
        <v>394</v>
      </c>
      <c r="B500" s="353" t="s">
        <v>380</v>
      </c>
      <c r="C500" s="353" t="s">
        <v>380</v>
      </c>
      <c r="D500" s="353"/>
      <c r="E500" s="77" t="s">
        <v>1582</v>
      </c>
      <c r="F500" s="108"/>
      <c r="G500" s="108"/>
      <c r="H500" s="109">
        <f t="shared" si="73"/>
        <v>0</v>
      </c>
      <c r="I500" s="108"/>
      <c r="J500" s="108"/>
      <c r="K500" s="109">
        <f>I500+J500</f>
        <v>0</v>
      </c>
      <c r="L500" s="108"/>
      <c r="M500" s="108"/>
      <c r="N500" s="114">
        <f t="shared" si="70"/>
        <v>0</v>
      </c>
      <c r="O500" s="24"/>
      <c r="P500" s="1"/>
    </row>
    <row r="501" spans="1:16" s="8" customFormat="1" ht="11.25" outlineLevel="2">
      <c r="A501" s="356" t="s">
        <v>394</v>
      </c>
      <c r="B501" s="356" t="s">
        <v>380</v>
      </c>
      <c r="C501" s="356" t="s">
        <v>381</v>
      </c>
      <c r="D501" s="356"/>
      <c r="E501" s="77" t="s">
        <v>1583</v>
      </c>
      <c r="F501" s="104"/>
      <c r="G501" s="104"/>
      <c r="H501" s="102">
        <f t="shared" si="73"/>
        <v>0</v>
      </c>
      <c r="I501" s="104"/>
      <c r="J501" s="104"/>
      <c r="K501" s="102">
        <f t="shared" si="69"/>
        <v>0</v>
      </c>
      <c r="L501" s="104"/>
      <c r="M501" s="104"/>
      <c r="N501" s="105">
        <f t="shared" si="70"/>
        <v>0</v>
      </c>
      <c r="O501" s="30"/>
      <c r="P501" s="1"/>
    </row>
    <row r="502" spans="1:16" s="8" customFormat="1" ht="12" outlineLevel="2" thickBot="1">
      <c r="A502" s="356" t="s">
        <v>394</v>
      </c>
      <c r="B502" s="356" t="s">
        <v>380</v>
      </c>
      <c r="C502" s="356" t="s">
        <v>382</v>
      </c>
      <c r="D502" s="356"/>
      <c r="E502" s="77" t="s">
        <v>1584</v>
      </c>
      <c r="F502" s="104"/>
      <c r="G502" s="104"/>
      <c r="H502" s="102">
        <f t="shared" si="73"/>
        <v>0</v>
      </c>
      <c r="I502" s="104"/>
      <c r="J502" s="104"/>
      <c r="K502" s="102">
        <f t="shared" si="69"/>
        <v>0</v>
      </c>
      <c r="L502" s="104"/>
      <c r="M502" s="104"/>
      <c r="N502" s="105">
        <f t="shared" si="70"/>
        <v>0</v>
      </c>
      <c r="O502" s="30"/>
      <c r="P502" s="1"/>
    </row>
    <row r="503" spans="1:16" ht="12" outlineLevel="1" thickBot="1">
      <c r="A503" s="351" t="s">
        <v>394</v>
      </c>
      <c r="B503" s="351" t="s">
        <v>381</v>
      </c>
      <c r="C503" s="351"/>
      <c r="D503" s="351"/>
      <c r="E503" s="76" t="s">
        <v>728</v>
      </c>
      <c r="F503" s="115">
        <f>+F504+F505+F506</f>
        <v>0</v>
      </c>
      <c r="G503" s="115">
        <f>+G504+G505+G506</f>
        <v>0</v>
      </c>
      <c r="H503" s="115">
        <f t="shared" si="73"/>
        <v>0</v>
      </c>
      <c r="I503" s="115">
        <f>+I504+I505+I506</f>
        <v>0</v>
      </c>
      <c r="J503" s="115">
        <f>+J504+J505+J506</f>
        <v>0</v>
      </c>
      <c r="K503" s="101">
        <f>I503+J503</f>
        <v>0</v>
      </c>
      <c r="L503" s="115">
        <f>+L504+L505+L506</f>
        <v>0</v>
      </c>
      <c r="M503" s="115">
        <f>+M504+M505+M506</f>
        <v>0</v>
      </c>
      <c r="N503" s="116">
        <f>L503+M503</f>
        <v>0</v>
      </c>
      <c r="O503" s="32"/>
    </row>
    <row r="504" spans="1:16" s="8" customFormat="1" ht="11.25" outlineLevel="2">
      <c r="A504" s="353" t="s">
        <v>394</v>
      </c>
      <c r="B504" s="353" t="s">
        <v>381</v>
      </c>
      <c r="C504" s="353" t="s">
        <v>380</v>
      </c>
      <c r="D504" s="353"/>
      <c r="E504" s="77" t="s">
        <v>1582</v>
      </c>
      <c r="F504" s="104"/>
      <c r="G504" s="104"/>
      <c r="H504" s="109">
        <f t="shared" si="73"/>
        <v>0</v>
      </c>
      <c r="I504" s="104"/>
      <c r="J504" s="104"/>
      <c r="K504" s="136">
        <f t="shared" si="69"/>
        <v>0</v>
      </c>
      <c r="L504" s="104"/>
      <c r="M504" s="104"/>
      <c r="N504" s="114">
        <f t="shared" si="70"/>
        <v>0</v>
      </c>
      <c r="O504" s="24"/>
      <c r="P504" s="1"/>
    </row>
    <row r="505" spans="1:16" s="8" customFormat="1" ht="11.25" outlineLevel="2">
      <c r="A505" s="356" t="s">
        <v>394</v>
      </c>
      <c r="B505" s="356" t="s">
        <v>381</v>
      </c>
      <c r="C505" s="356" t="s">
        <v>381</v>
      </c>
      <c r="D505" s="356"/>
      <c r="E505" s="77" t="s">
        <v>1583</v>
      </c>
      <c r="F505" s="104"/>
      <c r="G505" s="104"/>
      <c r="H505" s="102">
        <f t="shared" si="73"/>
        <v>0</v>
      </c>
      <c r="I505" s="104"/>
      <c r="J505" s="104"/>
      <c r="K505" s="102">
        <f t="shared" si="69"/>
        <v>0</v>
      </c>
      <c r="L505" s="104"/>
      <c r="M505" s="104"/>
      <c r="N505" s="105">
        <f t="shared" si="70"/>
        <v>0</v>
      </c>
      <c r="O505" s="30"/>
      <c r="P505" s="1"/>
    </row>
    <row r="506" spans="1:16" s="15" customFormat="1" ht="12" outlineLevel="2" thickBot="1">
      <c r="A506" s="364" t="s">
        <v>394</v>
      </c>
      <c r="B506" s="364" t="s">
        <v>381</v>
      </c>
      <c r="C506" s="364" t="s">
        <v>382</v>
      </c>
      <c r="D506" s="364"/>
      <c r="E506" s="77" t="s">
        <v>1584</v>
      </c>
      <c r="F506" s="104"/>
      <c r="G506" s="104"/>
      <c r="H506" s="130">
        <f t="shared" si="73"/>
        <v>0</v>
      </c>
      <c r="I506" s="104"/>
      <c r="J506" s="104"/>
      <c r="K506" s="130">
        <f t="shared" si="69"/>
        <v>0</v>
      </c>
      <c r="L506" s="104"/>
      <c r="M506" s="104"/>
      <c r="N506" s="131">
        <f t="shared" si="70"/>
        <v>0</v>
      </c>
      <c r="O506" s="26"/>
      <c r="P506" s="1"/>
    </row>
    <row r="507" spans="1:16" s="14" customFormat="1" ht="12" outlineLevel="1" thickBot="1">
      <c r="A507" s="351" t="s">
        <v>394</v>
      </c>
      <c r="B507" s="351" t="s">
        <v>382</v>
      </c>
      <c r="C507" s="351"/>
      <c r="D507" s="351"/>
      <c r="E507" s="76" t="s">
        <v>1585</v>
      </c>
      <c r="F507" s="115">
        <f>+F508+F509+F510</f>
        <v>0</v>
      </c>
      <c r="G507" s="115">
        <f>+G508+G509+G510</f>
        <v>0</v>
      </c>
      <c r="H507" s="115">
        <f t="shared" si="73"/>
        <v>0</v>
      </c>
      <c r="I507" s="115">
        <f>+I508+I509+I510</f>
        <v>0</v>
      </c>
      <c r="J507" s="115">
        <f>+J508+J509+J510</f>
        <v>0</v>
      </c>
      <c r="K507" s="115">
        <f>I507+J507</f>
        <v>0</v>
      </c>
      <c r="L507" s="115">
        <f>+L508+L509+L510</f>
        <v>0</v>
      </c>
      <c r="M507" s="115">
        <f>+M508+M509+M510</f>
        <v>0</v>
      </c>
      <c r="N507" s="116">
        <f t="shared" ref="N507:N514" si="74">L507+M507</f>
        <v>0</v>
      </c>
      <c r="O507" s="32"/>
      <c r="P507" s="1"/>
    </row>
    <row r="508" spans="1:16" ht="11.25" outlineLevel="2">
      <c r="A508" s="353" t="s">
        <v>394</v>
      </c>
      <c r="B508" s="353" t="s">
        <v>382</v>
      </c>
      <c r="C508" s="353" t="s">
        <v>380</v>
      </c>
      <c r="D508" s="353"/>
      <c r="E508" s="77" t="s">
        <v>1582</v>
      </c>
      <c r="F508" s="108"/>
      <c r="G508" s="108"/>
      <c r="H508" s="109">
        <f t="shared" si="73"/>
        <v>0</v>
      </c>
      <c r="I508" s="108"/>
      <c r="J508" s="108"/>
      <c r="K508" s="109">
        <f t="shared" ref="K508:K514" si="75">I508+J508</f>
        <v>0</v>
      </c>
      <c r="L508" s="108"/>
      <c r="M508" s="108"/>
      <c r="N508" s="114">
        <f t="shared" si="74"/>
        <v>0</v>
      </c>
      <c r="O508" s="24"/>
    </row>
    <row r="509" spans="1:16" s="8" customFormat="1" ht="11.25" outlineLevel="2">
      <c r="A509" s="356" t="s">
        <v>394</v>
      </c>
      <c r="B509" s="356" t="s">
        <v>382</v>
      </c>
      <c r="C509" s="356" t="s">
        <v>381</v>
      </c>
      <c r="D509" s="356"/>
      <c r="E509" s="77" t="s">
        <v>1583</v>
      </c>
      <c r="F509" s="108"/>
      <c r="G509" s="108"/>
      <c r="H509" s="102">
        <f t="shared" si="73"/>
        <v>0</v>
      </c>
      <c r="I509" s="108"/>
      <c r="J509" s="108"/>
      <c r="K509" s="102">
        <f t="shared" si="75"/>
        <v>0</v>
      </c>
      <c r="L509" s="108"/>
      <c r="M509" s="108"/>
      <c r="N509" s="105">
        <f t="shared" si="74"/>
        <v>0</v>
      </c>
      <c r="O509" s="30"/>
      <c r="P509" s="1"/>
    </row>
    <row r="510" spans="1:16" s="8" customFormat="1" ht="12" outlineLevel="2" thickBot="1">
      <c r="A510" s="363" t="s">
        <v>394</v>
      </c>
      <c r="B510" s="364" t="s">
        <v>382</v>
      </c>
      <c r="C510" s="364" t="s">
        <v>382</v>
      </c>
      <c r="D510" s="364"/>
      <c r="E510" s="151" t="s">
        <v>1584</v>
      </c>
      <c r="F510" s="129"/>
      <c r="G510" s="129"/>
      <c r="H510" s="130">
        <f t="shared" si="73"/>
        <v>0</v>
      </c>
      <c r="I510" s="138"/>
      <c r="J510" s="138"/>
      <c r="K510" s="139">
        <f t="shared" si="75"/>
        <v>0</v>
      </c>
      <c r="L510" s="138"/>
      <c r="M510" s="138"/>
      <c r="N510" s="373">
        <f t="shared" si="74"/>
        <v>0</v>
      </c>
      <c r="O510" s="374"/>
      <c r="P510" s="1"/>
    </row>
    <row r="511" spans="1:16" ht="12" outlineLevel="1" thickBot="1">
      <c r="A511" s="361" t="s">
        <v>394</v>
      </c>
      <c r="B511" s="351" t="s">
        <v>384</v>
      </c>
      <c r="C511" s="351"/>
      <c r="D511" s="351"/>
      <c r="E511" s="76" t="s">
        <v>1587</v>
      </c>
      <c r="F511" s="115">
        <f>SUM(F512)</f>
        <v>0</v>
      </c>
      <c r="G511" s="115">
        <f>SUM(G512)</f>
        <v>5414000</v>
      </c>
      <c r="H511" s="115">
        <f t="shared" si="73"/>
        <v>5414000</v>
      </c>
      <c r="I511" s="115">
        <f>SUM(I512)</f>
        <v>0</v>
      </c>
      <c r="J511" s="115">
        <f>SUM(J512)</f>
        <v>10529000</v>
      </c>
      <c r="K511" s="120">
        <f>I511+J511</f>
        <v>10529000</v>
      </c>
      <c r="L511" s="115">
        <f>SUM(L512)</f>
        <v>0</v>
      </c>
      <c r="M511" s="115">
        <f>SUM(M512)</f>
        <v>0</v>
      </c>
      <c r="N511" s="146">
        <f t="shared" si="74"/>
        <v>0</v>
      </c>
      <c r="O511" s="497"/>
    </row>
    <row r="512" spans="1:16" ht="12" outlineLevel="2" thickBot="1">
      <c r="A512" s="363" t="s">
        <v>394</v>
      </c>
      <c r="B512" s="364" t="s">
        <v>384</v>
      </c>
      <c r="C512" s="364" t="s">
        <v>380</v>
      </c>
      <c r="D512" s="364"/>
      <c r="E512" s="151" t="s">
        <v>1588</v>
      </c>
      <c r="F512" s="129"/>
      <c r="G512" s="129">
        <v>5414000</v>
      </c>
      <c r="H512" s="130">
        <f t="shared" si="73"/>
        <v>5414000</v>
      </c>
      <c r="I512" s="138"/>
      <c r="J512" s="138">
        <v>10529000</v>
      </c>
      <c r="K512" s="139">
        <f>I512+J512</f>
        <v>10529000</v>
      </c>
      <c r="L512" s="138"/>
      <c r="M512" s="138"/>
      <c r="N512" s="373">
        <f t="shared" si="74"/>
        <v>0</v>
      </c>
      <c r="O512" s="374"/>
    </row>
    <row r="513" spans="1:16" ht="24" customHeight="1" thickTop="1" thickBot="1">
      <c r="A513" s="842" t="s">
        <v>88</v>
      </c>
      <c r="B513" s="843"/>
      <c r="C513" s="843"/>
      <c r="D513" s="843"/>
      <c r="E513" s="844"/>
      <c r="F513" s="372">
        <f>+F16+F28+F29+F408+F431+F432+F466+F471+F485+F498</f>
        <v>0</v>
      </c>
      <c r="G513" s="372">
        <f>+G16+G28+G29+G408+G431+G432+G466+G471+G485+G498</f>
        <v>24577396000</v>
      </c>
      <c r="H513" s="372">
        <f t="shared" si="73"/>
        <v>24577396000</v>
      </c>
      <c r="I513" s="128">
        <f>+I16+I28+I29+I408+I431+I432+I466+I471+I485+I498</f>
        <v>0</v>
      </c>
      <c r="J513" s="128">
        <f>+J16+J28+J29+J408+J431+J432+J466+J471+J485+J498</f>
        <v>26335758000</v>
      </c>
      <c r="K513" s="128">
        <f t="shared" si="75"/>
        <v>26335758000</v>
      </c>
      <c r="L513" s="132">
        <f>+L16+L28+L29+L408+L431+L432+L466+L471+L485+L498</f>
        <v>0</v>
      </c>
      <c r="M513" s="132">
        <f>+M16+M28+M29+M408+M431+M432+M466+M471+M485+M498</f>
        <v>0</v>
      </c>
      <c r="N513" s="132">
        <f t="shared" si="74"/>
        <v>0</v>
      </c>
      <c r="O513" s="52"/>
    </row>
    <row r="514" spans="1:16" ht="24" customHeight="1" thickTop="1" thickBot="1">
      <c r="A514" s="845" t="s">
        <v>89</v>
      </c>
      <c r="B514" s="846"/>
      <c r="C514" s="846"/>
      <c r="D514" s="846"/>
      <c r="E514" s="847"/>
      <c r="F514" s="133"/>
      <c r="G514" s="134">
        <v>19885544000</v>
      </c>
      <c r="H514" s="100">
        <f t="shared" si="73"/>
        <v>19885544000</v>
      </c>
      <c r="I514" s="134"/>
      <c r="J514" s="134">
        <v>20601507000</v>
      </c>
      <c r="K514" s="100">
        <f t="shared" si="75"/>
        <v>20601507000</v>
      </c>
      <c r="L514" s="134"/>
      <c r="M514" s="135"/>
      <c r="N514" s="380">
        <f t="shared" si="74"/>
        <v>0</v>
      </c>
      <c r="O514" s="37"/>
    </row>
    <row r="515" spans="1:16" s="199" customFormat="1" ht="24" customHeight="1">
      <c r="A515" s="576"/>
      <c r="B515" s="576"/>
      <c r="C515" s="576"/>
      <c r="D515" s="576"/>
      <c r="E515" s="577"/>
      <c r="F515" s="200"/>
      <c r="G515" s="200"/>
      <c r="H515" s="200"/>
      <c r="I515" s="200"/>
      <c r="J515" s="200"/>
      <c r="K515" s="200"/>
      <c r="L515" s="200"/>
      <c r="M515" s="200"/>
      <c r="N515" s="200"/>
      <c r="O515" s="200"/>
      <c r="P515" s="200"/>
    </row>
    <row r="516" spans="1:16" s="199" customFormat="1" ht="24" customHeight="1">
      <c r="A516" s="576"/>
      <c r="B516" s="576"/>
      <c r="C516" s="576"/>
      <c r="D516" s="576"/>
      <c r="E516" s="578" t="s">
        <v>90</v>
      </c>
      <c r="F516" s="200"/>
      <c r="G516" s="200"/>
      <c r="H516" s="200"/>
      <c r="I516" s="200"/>
      <c r="J516" s="200"/>
      <c r="K516" s="200"/>
      <c r="L516" s="200"/>
      <c r="M516" s="200"/>
      <c r="N516" s="200"/>
      <c r="O516" s="200"/>
      <c r="P516" s="200"/>
    </row>
    <row r="517" spans="1:16" ht="24" customHeight="1">
      <c r="E517" s="835" t="s">
        <v>30</v>
      </c>
      <c r="F517" s="836" t="s">
        <v>75</v>
      </c>
      <c r="G517" s="836"/>
      <c r="H517" s="836"/>
      <c r="I517" s="836" t="s">
        <v>76</v>
      </c>
      <c r="J517" s="836"/>
      <c r="K517" s="836"/>
      <c r="L517" s="839" t="s">
        <v>77</v>
      </c>
      <c r="M517" s="840"/>
      <c r="N517" s="841"/>
      <c r="O517" s="98"/>
    </row>
    <row r="518" spans="1:16" ht="42" customHeight="1">
      <c r="E518" s="835"/>
      <c r="F518" s="97" t="s">
        <v>35</v>
      </c>
      <c r="G518" s="97" t="s">
        <v>82</v>
      </c>
      <c r="H518" s="97" t="s">
        <v>78</v>
      </c>
      <c r="I518" s="97" t="s">
        <v>35</v>
      </c>
      <c r="J518" s="97" t="s">
        <v>82</v>
      </c>
      <c r="K518" s="97" t="s">
        <v>78</v>
      </c>
      <c r="L518" s="97" t="s">
        <v>83</v>
      </c>
      <c r="M518" s="97" t="s">
        <v>82</v>
      </c>
      <c r="N518" s="97" t="s">
        <v>78</v>
      </c>
      <c r="O518" s="97" t="s">
        <v>78</v>
      </c>
    </row>
    <row r="519" spans="1:16" ht="24" customHeight="1">
      <c r="E519" s="835"/>
      <c r="F519" s="16">
        <v>1</v>
      </c>
      <c r="G519" s="16">
        <v>2</v>
      </c>
      <c r="H519" s="16" t="s">
        <v>79</v>
      </c>
      <c r="I519" s="16">
        <v>4</v>
      </c>
      <c r="J519" s="16">
        <v>5</v>
      </c>
      <c r="K519" s="16" t="s">
        <v>80</v>
      </c>
      <c r="L519" s="16">
        <v>7</v>
      </c>
      <c r="M519" s="16">
        <v>8</v>
      </c>
      <c r="N519" s="97" t="s">
        <v>81</v>
      </c>
      <c r="O519" s="97" t="s">
        <v>81</v>
      </c>
    </row>
    <row r="520" spans="1:16" ht="24" customHeight="1">
      <c r="E520" s="569" t="s">
        <v>91</v>
      </c>
      <c r="F520" s="17">
        <f t="shared" ref="F520:O520" si="76">+F16+F28+F29+F408+F431+F432+F466+F471</f>
        <v>0</v>
      </c>
      <c r="G520" s="17">
        <f t="shared" si="76"/>
        <v>24571982000</v>
      </c>
      <c r="H520" s="17">
        <f t="shared" si="76"/>
        <v>24571982000</v>
      </c>
      <c r="I520" s="17">
        <f t="shared" si="76"/>
        <v>0</v>
      </c>
      <c r="J520" s="17">
        <f t="shared" si="76"/>
        <v>26325229000</v>
      </c>
      <c r="K520" s="17">
        <f t="shared" si="76"/>
        <v>26325229000</v>
      </c>
      <c r="L520" s="17">
        <f t="shared" si="76"/>
        <v>0</v>
      </c>
      <c r="M520" s="17">
        <f t="shared" si="76"/>
        <v>0</v>
      </c>
      <c r="N520" s="17">
        <f t="shared" si="76"/>
        <v>0</v>
      </c>
      <c r="O520" s="17">
        <f t="shared" si="76"/>
        <v>0</v>
      </c>
    </row>
    <row r="521" spans="1:16" ht="24" customHeight="1">
      <c r="E521" s="569" t="s">
        <v>92</v>
      </c>
      <c r="F521" s="17">
        <f t="shared" ref="F521:O521" si="77">+F485+F498</f>
        <v>0</v>
      </c>
      <c r="G521" s="17">
        <f t="shared" si="77"/>
        <v>5414000</v>
      </c>
      <c r="H521" s="17">
        <f t="shared" si="77"/>
        <v>5414000</v>
      </c>
      <c r="I521" s="17">
        <f t="shared" si="77"/>
        <v>0</v>
      </c>
      <c r="J521" s="17">
        <f t="shared" si="77"/>
        <v>10529000</v>
      </c>
      <c r="K521" s="17">
        <f t="shared" si="77"/>
        <v>10529000</v>
      </c>
      <c r="L521" s="17">
        <f t="shared" si="77"/>
        <v>0</v>
      </c>
      <c r="M521" s="17">
        <f t="shared" si="77"/>
        <v>0</v>
      </c>
      <c r="N521" s="17">
        <f t="shared" si="77"/>
        <v>0</v>
      </c>
      <c r="O521" s="17">
        <f t="shared" si="77"/>
        <v>0</v>
      </c>
    </row>
    <row r="522" spans="1:16" ht="24" customHeight="1">
      <c r="E522" s="569" t="s">
        <v>36</v>
      </c>
      <c r="F522" s="17">
        <f>+F514</f>
        <v>0</v>
      </c>
      <c r="G522" s="17">
        <f t="shared" ref="G522:M522" si="78">+G514</f>
        <v>19885544000</v>
      </c>
      <c r="H522" s="17">
        <f t="shared" si="78"/>
        <v>19885544000</v>
      </c>
      <c r="I522" s="17">
        <f>+I514</f>
        <v>0</v>
      </c>
      <c r="J522" s="17">
        <f>+J514</f>
        <v>20601507000</v>
      </c>
      <c r="K522" s="17">
        <f>+K514</f>
        <v>20601507000</v>
      </c>
      <c r="L522" s="17">
        <f>+L514</f>
        <v>0</v>
      </c>
      <c r="M522" s="17">
        <f t="shared" si="78"/>
        <v>0</v>
      </c>
      <c r="N522" s="17">
        <f>+N514</f>
        <v>0</v>
      </c>
      <c r="O522" s="17">
        <f>+O514</f>
        <v>0</v>
      </c>
    </row>
    <row r="523" spans="1:16" ht="0.75" customHeight="1">
      <c r="E523" s="3"/>
      <c r="F523" s="1"/>
      <c r="G523" s="1"/>
      <c r="H523" s="1"/>
      <c r="I523" s="1"/>
      <c r="J523" s="1"/>
      <c r="K523" s="1"/>
      <c r="L523" s="1"/>
      <c r="M523" s="1"/>
      <c r="N523" s="1"/>
      <c r="O523" s="1"/>
    </row>
    <row r="524" spans="1:16" ht="0.75" customHeight="1">
      <c r="E524" s="3"/>
      <c r="F524" s="1"/>
      <c r="G524" s="1"/>
      <c r="H524" s="1"/>
      <c r="I524" s="1"/>
      <c r="J524" s="1"/>
      <c r="K524" s="1"/>
      <c r="L524" s="1"/>
      <c r="M524" s="1"/>
      <c r="N524" s="1"/>
      <c r="O524" s="1"/>
    </row>
    <row r="525" spans="1:16" ht="0.75" customHeight="1">
      <c r="E525" s="3"/>
      <c r="F525" s="1"/>
      <c r="G525" s="1"/>
      <c r="H525" s="1"/>
      <c r="I525" s="1"/>
      <c r="J525" s="1"/>
      <c r="K525" s="1"/>
      <c r="L525" s="1"/>
      <c r="M525" s="1"/>
      <c r="N525" s="1"/>
      <c r="O525" s="1"/>
    </row>
    <row r="526" spans="1:16" ht="0.75" customHeight="1">
      <c r="E526" s="3"/>
      <c r="F526" s="1"/>
      <c r="G526" s="1"/>
      <c r="H526" s="1"/>
      <c r="I526" s="1"/>
      <c r="J526" s="1"/>
      <c r="K526" s="1"/>
      <c r="L526" s="1"/>
      <c r="M526" s="1"/>
      <c r="N526" s="1"/>
      <c r="O526" s="1"/>
    </row>
    <row r="527" spans="1:16" ht="0.75" customHeight="1">
      <c r="E527" s="3"/>
      <c r="F527" s="1"/>
      <c r="G527" s="1"/>
      <c r="H527" s="1"/>
      <c r="I527" s="1"/>
      <c r="J527" s="1"/>
      <c r="K527" s="1"/>
      <c r="L527" s="1"/>
      <c r="M527" s="1"/>
      <c r="N527" s="1"/>
      <c r="O527" s="1"/>
    </row>
    <row r="528" spans="1:16" ht="0.75" customHeight="1">
      <c r="E528" s="3"/>
      <c r="F528" s="1"/>
      <c r="G528" s="1"/>
      <c r="H528" s="1"/>
      <c r="I528" s="1"/>
      <c r="J528" s="1"/>
      <c r="K528" s="1"/>
      <c r="L528" s="1"/>
      <c r="M528" s="1"/>
      <c r="N528" s="1"/>
      <c r="O528" s="1"/>
    </row>
    <row r="529" spans="5:15" ht="0.75" customHeight="1">
      <c r="E529" s="3"/>
      <c r="F529" s="1"/>
      <c r="G529" s="1"/>
      <c r="H529" s="1"/>
      <c r="I529" s="1"/>
      <c r="J529" s="1"/>
      <c r="K529" s="1"/>
      <c r="L529" s="1"/>
      <c r="M529" s="1"/>
      <c r="N529" s="1"/>
      <c r="O529" s="1"/>
    </row>
    <row r="530" spans="5:15" ht="0.75" customHeight="1">
      <c r="E530" s="3"/>
      <c r="F530" s="1"/>
      <c r="G530" s="1"/>
      <c r="H530" s="1"/>
      <c r="I530" s="1"/>
      <c r="J530" s="1"/>
      <c r="K530" s="1"/>
      <c r="L530" s="1"/>
      <c r="M530" s="1"/>
      <c r="N530" s="1"/>
      <c r="O530" s="1"/>
    </row>
    <row r="531" spans="5:15" ht="0.75" customHeight="1">
      <c r="E531" s="3"/>
      <c r="F531" s="1"/>
      <c r="G531" s="1"/>
      <c r="H531" s="1"/>
      <c r="I531" s="1"/>
      <c r="J531" s="1"/>
      <c r="K531" s="1"/>
      <c r="L531" s="1"/>
      <c r="M531" s="1"/>
      <c r="N531" s="1"/>
      <c r="O531" s="1"/>
    </row>
    <row r="532" spans="5:15" ht="0.75" customHeight="1">
      <c r="E532" s="3"/>
      <c r="F532" s="1"/>
      <c r="G532" s="1"/>
      <c r="H532" s="1"/>
      <c r="I532" s="1"/>
      <c r="J532" s="1"/>
      <c r="K532" s="1"/>
      <c r="L532" s="1"/>
      <c r="M532" s="1"/>
      <c r="N532" s="1"/>
      <c r="O532" s="1"/>
    </row>
    <row r="533" spans="5:15" ht="0.75" customHeight="1">
      <c r="E533" s="3"/>
      <c r="F533" s="1"/>
      <c r="G533" s="1"/>
      <c r="H533" s="1"/>
      <c r="I533" s="1"/>
      <c r="J533" s="1"/>
      <c r="K533" s="1"/>
      <c r="L533" s="1"/>
      <c r="M533" s="1"/>
      <c r="N533" s="1"/>
      <c r="O533" s="1"/>
    </row>
    <row r="534" spans="5:15" ht="0.75" customHeight="1">
      <c r="E534" s="3"/>
      <c r="F534" s="1"/>
      <c r="G534" s="1"/>
      <c r="H534" s="1"/>
      <c r="I534" s="1"/>
      <c r="J534" s="1"/>
      <c r="K534" s="1"/>
      <c r="L534" s="1"/>
      <c r="M534" s="1"/>
      <c r="N534" s="1"/>
      <c r="O534" s="1"/>
    </row>
    <row r="535" spans="5:15" ht="0.75" customHeight="1">
      <c r="E535" s="3"/>
      <c r="F535" s="1"/>
      <c r="G535" s="1"/>
      <c r="H535" s="1"/>
      <c r="I535" s="1"/>
      <c r="J535" s="1"/>
      <c r="K535" s="1"/>
      <c r="L535" s="1"/>
      <c r="M535" s="1"/>
      <c r="N535" s="1"/>
      <c r="O535" s="1"/>
    </row>
    <row r="536" spans="5:15" ht="0.75" customHeight="1">
      <c r="E536" s="3"/>
      <c r="F536" s="1"/>
      <c r="G536" s="1"/>
      <c r="H536" s="1"/>
      <c r="I536" s="1"/>
      <c r="J536" s="1"/>
      <c r="K536" s="1"/>
      <c r="L536" s="1"/>
      <c r="M536" s="1"/>
      <c r="N536" s="1"/>
      <c r="O536" s="1"/>
    </row>
  </sheetData>
  <sheetProtection algorithmName="SHA-512" hashValue="Xi8Kb3oPILboiaQap2IP9oO8kwzaiUVD1GiV4TIIkosdSb6Ia2tds4SoypHq8RZKIZATcx/2Rb7tYo8xfw8keg==" saltValue="xkyXmk8uUrQ8kfkPrFCoeA==" spinCount="100000" sheet="1" selectLockedCells="1"/>
  <mergeCells count="24">
    <mergeCell ref="D1:N1"/>
    <mergeCell ref="D2:N2"/>
    <mergeCell ref="D3:N3"/>
    <mergeCell ref="F13:H13"/>
    <mergeCell ref="I13:K13"/>
    <mergeCell ref="E13:E15"/>
    <mergeCell ref="E5:G5"/>
    <mergeCell ref="E6:G6"/>
    <mergeCell ref="B8:F8"/>
    <mergeCell ref="L13:N13"/>
    <mergeCell ref="A6:D6"/>
    <mergeCell ref="A5:D5"/>
    <mergeCell ref="O13:O15"/>
    <mergeCell ref="B14:B15"/>
    <mergeCell ref="C14:C15"/>
    <mergeCell ref="D14:D15"/>
    <mergeCell ref="E517:E519"/>
    <mergeCell ref="F517:H517"/>
    <mergeCell ref="A13:D13"/>
    <mergeCell ref="I517:K517"/>
    <mergeCell ref="L517:N517"/>
    <mergeCell ref="A513:E513"/>
    <mergeCell ref="A514:E514"/>
    <mergeCell ref="A14:A15"/>
  </mergeCells>
  <conditionalFormatting sqref="A34:C34 A404:C405 A426:C427 A430:C431 A418:C418 A422:C424 A37:C38 A416:C416 A365:C369 A379:C379 A408:C414 A433:C437 A375:C375 A466:C468 A479:C479 A480:B480 A361:C362 A356:C358 A99:C99 A115:A130 B115:C131 A51:C92 A149:C185 A187:C187 A43:C49 A113:C114 A209:C230 A237:C313 A326:C340 A470:C477 A484:C511 A23:C31 A16:C21">
    <cfRule type="expression" dxfId="332" priority="720">
      <formula>IF(A16&gt;9,FALSE,TRUE)</formula>
    </cfRule>
  </conditionalFormatting>
  <conditionalFormatting sqref="D34 D356:D358 D404:D405 D426:D427 D430:D431 D418 D422:D424 D37:D38 D416 D60 D65 D73:D74 D78 D365:D369 D408:D414 D433:D437 D479 D375 D466:D468 D361:D363 D99 D85:D87 D113:D146 D67:D71 D83 D148:D186 D43:D47 D209:D230 D237:D313 D326:D340 D470:D477 D484:D511 D23:D31 D16:D21">
    <cfRule type="cellIs" dxfId="331" priority="713" operator="between">
      <formula>10</formula>
      <formula>99</formula>
    </cfRule>
    <cfRule type="cellIs" dxfId="330" priority="714" operator="between">
      <formula>0</formula>
      <formula>9</formula>
    </cfRule>
  </conditionalFormatting>
  <conditionalFormatting sqref="A32:C32">
    <cfRule type="expression" dxfId="329" priority="712">
      <formula>IF(A32&gt;9,FALSE,TRUE)</formula>
    </cfRule>
  </conditionalFormatting>
  <conditionalFormatting sqref="D32">
    <cfRule type="cellIs" dxfId="328" priority="710" operator="between">
      <formula>10</formula>
      <formula>99</formula>
    </cfRule>
    <cfRule type="cellIs" dxfId="327" priority="711" operator="between">
      <formula>0</formula>
      <formula>9</formula>
    </cfRule>
  </conditionalFormatting>
  <conditionalFormatting sqref="A36:C36">
    <cfRule type="expression" dxfId="326" priority="709">
      <formula>IF(A36&gt;9,FALSE,TRUE)</formula>
    </cfRule>
  </conditionalFormatting>
  <conditionalFormatting sqref="D36">
    <cfRule type="cellIs" dxfId="325" priority="707" operator="between">
      <formula>10</formula>
      <formula>99</formula>
    </cfRule>
    <cfRule type="cellIs" dxfId="324" priority="708" operator="between">
      <formula>0</formula>
      <formula>9</formula>
    </cfRule>
  </conditionalFormatting>
  <conditionalFormatting sqref="A42:C42">
    <cfRule type="expression" dxfId="323" priority="706">
      <formula>IF(A42&gt;9,FALSE,TRUE)</formula>
    </cfRule>
  </conditionalFormatting>
  <conditionalFormatting sqref="D42">
    <cfRule type="cellIs" dxfId="322" priority="704" operator="between">
      <formula>10</formula>
      <formula>99</formula>
    </cfRule>
    <cfRule type="cellIs" dxfId="321" priority="705" operator="between">
      <formula>0</formula>
      <formula>9</formula>
    </cfRule>
  </conditionalFormatting>
  <conditionalFormatting sqref="D48:D49 D52:D53 D55:D56 D58 D62:D63 D76 D80:D81 D89:D91">
    <cfRule type="cellIs" dxfId="320" priority="689" operator="between">
      <formula>10</formula>
      <formula>99</formula>
    </cfRule>
    <cfRule type="cellIs" dxfId="319" priority="690" operator="between">
      <formula>0</formula>
      <formula>9</formula>
    </cfRule>
  </conditionalFormatting>
  <conditionalFormatting sqref="D54 D57 D59 D61 D64 D66 D72 D75 D77 D79 D82 D84 D88 D92 D51">
    <cfRule type="cellIs" dxfId="318" priority="686" operator="between">
      <formula>10</formula>
      <formula>99</formula>
    </cfRule>
    <cfRule type="cellIs" dxfId="317" priority="687" operator="between">
      <formula>0</formula>
      <formula>9</formula>
    </cfRule>
  </conditionalFormatting>
  <conditionalFormatting sqref="A341:C344">
    <cfRule type="expression" dxfId="316" priority="650">
      <formula>IF(A341&gt;9,FALSE,TRUE)</formula>
    </cfRule>
  </conditionalFormatting>
  <conditionalFormatting sqref="D341:D346">
    <cfRule type="cellIs" dxfId="315" priority="648" operator="between">
      <formula>10</formula>
      <formula>99</formula>
    </cfRule>
    <cfRule type="cellIs" dxfId="314" priority="649" operator="between">
      <formula>0</formula>
      <formula>9</formula>
    </cfRule>
  </conditionalFormatting>
  <conditionalFormatting sqref="A359:C359">
    <cfRule type="expression" dxfId="313" priority="647">
      <formula>IF(A359&gt;9,FALSE,TRUE)</formula>
    </cfRule>
  </conditionalFormatting>
  <conditionalFormatting sqref="D359">
    <cfRule type="cellIs" dxfId="312" priority="645" operator="between">
      <formula>10</formula>
      <formula>99</formula>
    </cfRule>
    <cfRule type="cellIs" dxfId="311" priority="646" operator="between">
      <formula>0</formula>
      <formula>9</formula>
    </cfRule>
  </conditionalFormatting>
  <conditionalFormatting sqref="B387 A387:A388 C387:C388 A385:C386">
    <cfRule type="expression" dxfId="310" priority="614">
      <formula>IF(A385&gt;9,FALSE,TRUE)</formula>
    </cfRule>
  </conditionalFormatting>
  <conditionalFormatting sqref="D385:D388">
    <cfRule type="cellIs" dxfId="309" priority="612" operator="between">
      <formula>10</formula>
      <formula>99</formula>
    </cfRule>
    <cfRule type="cellIs" dxfId="308" priority="613" operator="between">
      <formula>0</formula>
      <formula>9</formula>
    </cfRule>
  </conditionalFormatting>
  <conditionalFormatting sqref="A376:C376">
    <cfRule type="expression" dxfId="307" priority="629">
      <formula>IF(A376&gt;9,FALSE,TRUE)</formula>
    </cfRule>
  </conditionalFormatting>
  <conditionalFormatting sqref="D376">
    <cfRule type="cellIs" dxfId="306" priority="627" operator="between">
      <formula>10</formula>
      <formula>99</formula>
    </cfRule>
    <cfRule type="cellIs" dxfId="305" priority="628" operator="between">
      <formula>0</formula>
      <formula>9</formula>
    </cfRule>
  </conditionalFormatting>
  <conditionalFormatting sqref="A396:C396">
    <cfRule type="expression" dxfId="304" priority="605">
      <formula>IF(A396&gt;9,FALSE,TRUE)</formula>
    </cfRule>
  </conditionalFormatting>
  <conditionalFormatting sqref="D379">
    <cfRule type="cellIs" dxfId="303" priority="621" operator="between">
      <formula>10</formula>
      <formula>99</formula>
    </cfRule>
    <cfRule type="cellIs" dxfId="302" priority="622" operator="between">
      <formula>0</formula>
      <formula>9</formula>
    </cfRule>
  </conditionalFormatting>
  <conditionalFormatting sqref="A378:C378">
    <cfRule type="expression" dxfId="301" priority="620">
      <formula>IF(A378&gt;9,FALSE,TRUE)</formula>
    </cfRule>
  </conditionalFormatting>
  <conditionalFormatting sqref="D378">
    <cfRule type="cellIs" dxfId="300" priority="618" operator="between">
      <formula>10</formula>
      <formula>99</formula>
    </cfRule>
    <cfRule type="cellIs" dxfId="299" priority="619" operator="between">
      <formula>0</formula>
      <formula>9</formula>
    </cfRule>
  </conditionalFormatting>
  <conditionalFormatting sqref="A382:C382">
    <cfRule type="expression" dxfId="298" priority="611">
      <formula>IF(A382&gt;9,FALSE,TRUE)</formula>
    </cfRule>
  </conditionalFormatting>
  <conditionalFormatting sqref="D382">
    <cfRule type="cellIs" dxfId="297" priority="609" operator="between">
      <formula>10</formula>
      <formula>99</formula>
    </cfRule>
    <cfRule type="cellIs" dxfId="296" priority="610" operator="between">
      <formula>0</formula>
      <formula>9</formula>
    </cfRule>
  </conditionalFormatting>
  <conditionalFormatting sqref="A384:C384">
    <cfRule type="expression" dxfId="295" priority="608">
      <formula>IF(A384&gt;9,FALSE,TRUE)</formula>
    </cfRule>
  </conditionalFormatting>
  <conditionalFormatting sqref="D384">
    <cfRule type="cellIs" dxfId="294" priority="606" operator="between">
      <formula>10</formula>
      <formula>99</formula>
    </cfRule>
    <cfRule type="cellIs" dxfId="293" priority="607" operator="between">
      <formula>0</formula>
      <formula>9</formula>
    </cfRule>
  </conditionalFormatting>
  <conditionalFormatting sqref="A390:C390">
    <cfRule type="expression" dxfId="292" priority="602">
      <formula>IF(A390&gt;9,FALSE,TRUE)</formula>
    </cfRule>
  </conditionalFormatting>
  <conditionalFormatting sqref="D396">
    <cfRule type="cellIs" dxfId="291" priority="603" operator="between">
      <formula>10</formula>
      <formula>99</formula>
    </cfRule>
    <cfRule type="cellIs" dxfId="290" priority="604" operator="between">
      <formula>0</formula>
      <formula>9</formula>
    </cfRule>
  </conditionalFormatting>
  <conditionalFormatting sqref="D390">
    <cfRule type="cellIs" dxfId="289" priority="600" operator="between">
      <formula>10</formula>
      <formula>99</formula>
    </cfRule>
    <cfRule type="cellIs" dxfId="288" priority="601" operator="between">
      <formula>0</formula>
      <formula>9</formula>
    </cfRule>
  </conditionalFormatting>
  <conditionalFormatting sqref="A394:C394">
    <cfRule type="expression" dxfId="287" priority="599">
      <formula>IF(A394&gt;9,FALSE,TRUE)</formula>
    </cfRule>
  </conditionalFormatting>
  <conditionalFormatting sqref="D394">
    <cfRule type="cellIs" dxfId="286" priority="597" operator="between">
      <formula>10</formula>
      <formula>99</formula>
    </cfRule>
    <cfRule type="cellIs" dxfId="285" priority="598" operator="between">
      <formula>0</formula>
      <formula>9</formula>
    </cfRule>
  </conditionalFormatting>
  <conditionalFormatting sqref="A428:C428">
    <cfRule type="expression" dxfId="284" priority="590">
      <formula>IF(A428&gt;9,FALSE,TRUE)</formula>
    </cfRule>
  </conditionalFormatting>
  <conditionalFormatting sqref="D428">
    <cfRule type="cellIs" dxfId="283" priority="588" operator="between">
      <formula>10</formula>
      <formula>99</formula>
    </cfRule>
    <cfRule type="cellIs" dxfId="282" priority="589" operator="between">
      <formula>0</formula>
      <formula>9</formula>
    </cfRule>
  </conditionalFormatting>
  <conditionalFormatting sqref="A450:C450">
    <cfRule type="expression" dxfId="281" priority="572">
      <formula>IF(A450&gt;9,FALSE,TRUE)</formula>
    </cfRule>
  </conditionalFormatting>
  <conditionalFormatting sqref="D450">
    <cfRule type="cellIs" dxfId="280" priority="570" operator="between">
      <formula>10</formula>
      <formula>99</formula>
    </cfRule>
    <cfRule type="cellIs" dxfId="279" priority="571" operator="between">
      <formula>0</formula>
      <formula>9</formula>
    </cfRule>
  </conditionalFormatting>
  <conditionalFormatting sqref="A457:C457">
    <cfRule type="expression" dxfId="278" priority="569">
      <formula>IF(A457&gt;9,FALSE,TRUE)</formula>
    </cfRule>
  </conditionalFormatting>
  <conditionalFormatting sqref="D457">
    <cfRule type="cellIs" dxfId="277" priority="567" operator="between">
      <formula>10</formula>
      <formula>99</formula>
    </cfRule>
    <cfRule type="cellIs" dxfId="276" priority="568" operator="between">
      <formula>0</formula>
      <formula>9</formula>
    </cfRule>
  </conditionalFormatting>
  <conditionalFormatting sqref="A345:C346 A349:C355">
    <cfRule type="expression" dxfId="275" priority="534">
      <formula>IF(A345&gt;9,FALSE,TRUE)</formula>
    </cfRule>
  </conditionalFormatting>
  <conditionalFormatting sqref="A131">
    <cfRule type="expression" dxfId="274" priority="478">
      <formula>IF(A131&gt;9,FALSE,TRUE)</formula>
    </cfRule>
  </conditionalFormatting>
  <conditionalFormatting sqref="D417">
    <cfRule type="cellIs" dxfId="273" priority="523" operator="between">
      <formula>10</formula>
      <formula>99</formula>
    </cfRule>
    <cfRule type="cellIs" dxfId="272" priority="524" operator="between">
      <formula>0</formula>
      <formula>9</formula>
    </cfRule>
  </conditionalFormatting>
  <conditionalFormatting sqref="B388">
    <cfRule type="expression" dxfId="271" priority="528">
      <formula>IF(B388&gt;9,FALSE,TRUE)</formula>
    </cfRule>
  </conditionalFormatting>
  <conditionalFormatting sqref="D35">
    <cfRule type="cellIs" dxfId="270" priority="502" operator="between">
      <formula>10</formula>
      <formula>99</formula>
    </cfRule>
    <cfRule type="cellIs" dxfId="269" priority="503" operator="between">
      <formula>0</formula>
      <formula>9</formula>
    </cfRule>
  </conditionalFormatting>
  <conditionalFormatting sqref="A417:C417">
    <cfRule type="expression" dxfId="268" priority="525">
      <formula>IF(A417&gt;9,FALSE,TRUE)</formula>
    </cfRule>
  </conditionalFormatting>
  <conditionalFormatting sqref="A35:C35">
    <cfRule type="expression" dxfId="267" priority="504">
      <formula>IF(A35&gt;9,FALSE,TRUE)</formula>
    </cfRule>
  </conditionalFormatting>
  <conditionalFormatting sqref="A33:C33">
    <cfRule type="expression" dxfId="266" priority="501">
      <formula>IF(A33&gt;9,FALSE,TRUE)</formula>
    </cfRule>
  </conditionalFormatting>
  <conditionalFormatting sqref="D33">
    <cfRule type="cellIs" dxfId="265" priority="499" operator="between">
      <formula>10</formula>
      <formula>99</formula>
    </cfRule>
    <cfRule type="cellIs" dxfId="264" priority="500" operator="between">
      <formula>0</formula>
      <formula>9</formula>
    </cfRule>
  </conditionalFormatting>
  <conditionalFormatting sqref="A39:C40">
    <cfRule type="expression" dxfId="263" priority="492">
      <formula>IF(A39&gt;9,FALSE,TRUE)</formula>
    </cfRule>
  </conditionalFormatting>
  <conditionalFormatting sqref="D39:D40">
    <cfRule type="cellIs" dxfId="262" priority="490" operator="between">
      <formula>10</formula>
      <formula>99</formula>
    </cfRule>
    <cfRule type="cellIs" dxfId="261" priority="491" operator="between">
      <formula>0</formula>
      <formula>9</formula>
    </cfRule>
  </conditionalFormatting>
  <conditionalFormatting sqref="A360:C360">
    <cfRule type="expression" dxfId="260" priority="453">
      <formula>IF(A360&gt;9,FALSE,TRUE)</formula>
    </cfRule>
  </conditionalFormatting>
  <conditionalFormatting sqref="D360">
    <cfRule type="cellIs" dxfId="259" priority="451" operator="between">
      <formula>10</formula>
      <formula>99</formula>
    </cfRule>
    <cfRule type="cellIs" dxfId="258" priority="452" operator="between">
      <formula>0</formula>
      <formula>9</formula>
    </cfRule>
  </conditionalFormatting>
  <conditionalFormatting sqref="A377:C377">
    <cfRule type="expression" dxfId="257" priority="447">
      <formula>IF(A377&gt;9,FALSE,TRUE)</formula>
    </cfRule>
  </conditionalFormatting>
  <conditionalFormatting sqref="D377">
    <cfRule type="cellIs" dxfId="256" priority="445" operator="between">
      <formula>10</formula>
      <formula>99</formula>
    </cfRule>
    <cfRule type="cellIs" dxfId="255" priority="446" operator="between">
      <formula>0</formula>
      <formula>9</formula>
    </cfRule>
  </conditionalFormatting>
  <conditionalFormatting sqref="A348:C348">
    <cfRule type="expression" dxfId="254" priority="457">
      <formula>IF(A348&gt;9,FALSE,TRUE)</formula>
    </cfRule>
  </conditionalFormatting>
  <conditionalFormatting sqref="D347:D355">
    <cfRule type="cellIs" dxfId="253" priority="455" operator="between">
      <formula>10</formula>
      <formula>99</formula>
    </cfRule>
    <cfRule type="cellIs" dxfId="252" priority="456" operator="between">
      <formula>0</formula>
      <formula>9</formula>
    </cfRule>
  </conditionalFormatting>
  <conditionalFormatting sqref="A347:C347">
    <cfRule type="expression" dxfId="251" priority="454">
      <formula>IF(A347&gt;9,FALSE,TRUE)</formula>
    </cfRule>
  </conditionalFormatting>
  <conditionalFormatting sqref="A380:C380">
    <cfRule type="expression" dxfId="250" priority="444">
      <formula>IF(A380&gt;9,FALSE,TRUE)</formula>
    </cfRule>
  </conditionalFormatting>
  <conditionalFormatting sqref="D380">
    <cfRule type="cellIs" dxfId="249" priority="442" operator="between">
      <formula>10</formula>
      <formula>99</formula>
    </cfRule>
    <cfRule type="cellIs" dxfId="248" priority="443" operator="between">
      <formula>0</formula>
      <formula>9</formula>
    </cfRule>
  </conditionalFormatting>
  <conditionalFormatting sqref="A383:C383">
    <cfRule type="expression" dxfId="247" priority="438">
      <formula>IF(A383&gt;9,FALSE,TRUE)</formula>
    </cfRule>
  </conditionalFormatting>
  <conditionalFormatting sqref="D383">
    <cfRule type="cellIs" dxfId="246" priority="436" operator="between">
      <formula>10</formula>
      <formula>99</formula>
    </cfRule>
    <cfRule type="cellIs" dxfId="245" priority="437" operator="between">
      <formula>0</formula>
      <formula>9</formula>
    </cfRule>
  </conditionalFormatting>
  <conditionalFormatting sqref="A391:C392">
    <cfRule type="expression" dxfId="244" priority="431">
      <formula>IF(A391&gt;9,FALSE,TRUE)</formula>
    </cfRule>
  </conditionalFormatting>
  <conditionalFormatting sqref="D391:D392">
    <cfRule type="cellIs" dxfId="243" priority="429" operator="between">
      <formula>10</formula>
      <formula>99</formula>
    </cfRule>
    <cfRule type="cellIs" dxfId="242" priority="430" operator="between">
      <formula>0</formula>
      <formula>9</formula>
    </cfRule>
  </conditionalFormatting>
  <conditionalFormatting sqref="C389 A389">
    <cfRule type="expression" dxfId="241" priority="435">
      <formula>IF(A389&gt;9,FALSE,TRUE)</formula>
    </cfRule>
  </conditionalFormatting>
  <conditionalFormatting sqref="D389">
    <cfRule type="cellIs" dxfId="240" priority="433" operator="between">
      <formula>10</formula>
      <formula>99</formula>
    </cfRule>
    <cfRule type="cellIs" dxfId="239" priority="434" operator="between">
      <formula>0</formula>
      <formula>9</formula>
    </cfRule>
  </conditionalFormatting>
  <conditionalFormatting sqref="A395:C395">
    <cfRule type="expression" dxfId="238" priority="428">
      <formula>IF(A395&gt;9,FALSE,TRUE)</formula>
    </cfRule>
  </conditionalFormatting>
  <conditionalFormatting sqref="D395">
    <cfRule type="cellIs" dxfId="237" priority="426" operator="between">
      <formula>10</formula>
      <formula>99</formula>
    </cfRule>
    <cfRule type="cellIs" dxfId="236" priority="427" operator="between">
      <formula>0</formula>
      <formula>9</formula>
    </cfRule>
  </conditionalFormatting>
  <conditionalFormatting sqref="A419:C419">
    <cfRule type="expression" dxfId="235" priority="407">
      <formula>IF(A419&gt;9,FALSE,TRUE)</formula>
    </cfRule>
  </conditionalFormatting>
  <conditionalFormatting sqref="D419">
    <cfRule type="cellIs" dxfId="234" priority="405" operator="between">
      <formula>10</formula>
      <formula>99</formula>
    </cfRule>
    <cfRule type="cellIs" dxfId="233" priority="406" operator="between">
      <formula>0</formula>
      <formula>9</formula>
    </cfRule>
  </conditionalFormatting>
  <conditionalFormatting sqref="B389">
    <cfRule type="expression" dxfId="232" priority="432">
      <formula>IF(B389&gt;9,FALSE,TRUE)</formula>
    </cfRule>
  </conditionalFormatting>
  <conditionalFormatting sqref="A429:C429">
    <cfRule type="expression" dxfId="231" priority="401">
      <formula>IF(A429&gt;9,FALSE,TRUE)</formula>
    </cfRule>
  </conditionalFormatting>
  <conditionalFormatting sqref="D429">
    <cfRule type="cellIs" dxfId="230" priority="399" operator="between">
      <formula>10</formula>
      <formula>99</formula>
    </cfRule>
    <cfRule type="cellIs" dxfId="229" priority="400" operator="between">
      <formula>0</formula>
      <formula>9</formula>
    </cfRule>
  </conditionalFormatting>
  <conditionalFormatting sqref="D415">
    <cfRule type="cellIs" dxfId="228" priority="414" operator="between">
      <formula>10</formula>
      <formula>99</formula>
    </cfRule>
    <cfRule type="cellIs" dxfId="227" priority="415" operator="between">
      <formula>0</formula>
      <formula>9</formula>
    </cfRule>
  </conditionalFormatting>
  <conditionalFormatting sqref="A415:C415">
    <cfRule type="expression" dxfId="226" priority="416">
      <formula>IF(A415&gt;9,FALSE,TRUE)</formula>
    </cfRule>
  </conditionalFormatting>
  <conditionalFormatting sqref="A93:C97">
    <cfRule type="expression" dxfId="225" priority="392">
      <formula>IF(A93&gt;9,FALSE,TRUE)</formula>
    </cfRule>
  </conditionalFormatting>
  <conditionalFormatting sqref="A406:C406">
    <cfRule type="expression" dxfId="224" priority="365">
      <formula>IF(A406&gt;9,FALSE,TRUE)</formula>
    </cfRule>
  </conditionalFormatting>
  <conditionalFormatting sqref="D406">
    <cfRule type="cellIs" dxfId="223" priority="363" operator="between">
      <formula>10</formula>
      <formula>99</formula>
    </cfRule>
    <cfRule type="cellIs" dxfId="222" priority="364" operator="between">
      <formula>0</formula>
      <formula>9</formula>
    </cfRule>
  </conditionalFormatting>
  <conditionalFormatting sqref="D93:D97">
    <cfRule type="cellIs" dxfId="221" priority="388" operator="between">
      <formula>10</formula>
      <formula>99</formula>
    </cfRule>
    <cfRule type="cellIs" dxfId="220" priority="389" operator="between">
      <formula>0</formula>
      <formula>9</formula>
    </cfRule>
  </conditionalFormatting>
  <conditionalFormatting sqref="D105:D112">
    <cfRule type="cellIs" dxfId="219" priority="385" operator="between">
      <formula>10</formula>
      <formula>99</formula>
    </cfRule>
    <cfRule type="cellIs" dxfId="218" priority="386" operator="between">
      <formula>0</formula>
      <formula>9</formula>
    </cfRule>
  </conditionalFormatting>
  <conditionalFormatting sqref="A105:C112">
    <cfRule type="expression" dxfId="217" priority="387">
      <formula>IF(A105&gt;9,FALSE,TRUE)</formula>
    </cfRule>
  </conditionalFormatting>
  <conditionalFormatting sqref="D469">
    <cfRule type="cellIs" dxfId="216" priority="382" operator="between">
      <formula>10</formula>
      <formula>99</formula>
    </cfRule>
    <cfRule type="cellIs" dxfId="215" priority="383" operator="between">
      <formula>0</formula>
      <formula>9</formula>
    </cfRule>
  </conditionalFormatting>
  <conditionalFormatting sqref="A469:C469">
    <cfRule type="expression" dxfId="214" priority="384">
      <formula>IF(A469&gt;9,FALSE,TRUE)</formula>
    </cfRule>
  </conditionalFormatting>
  <conditionalFormatting sqref="A438:C438 A441:C441 A444:C444">
    <cfRule type="expression" dxfId="213" priority="381">
      <formula>IF(A438&gt;9,FALSE,TRUE)</formula>
    </cfRule>
  </conditionalFormatting>
  <conditionalFormatting sqref="D438 D441 D444">
    <cfRule type="cellIs" dxfId="212" priority="379" operator="between">
      <formula>10</formula>
      <formula>99</formula>
    </cfRule>
    <cfRule type="cellIs" dxfId="211" priority="380" operator="between">
      <formula>0</formula>
      <formula>9</formula>
    </cfRule>
  </conditionalFormatting>
  <conditionalFormatting sqref="A478:C478">
    <cfRule type="expression" dxfId="210" priority="378">
      <formula>IF(A478&gt;9,FALSE,TRUE)</formula>
    </cfRule>
  </conditionalFormatting>
  <conditionalFormatting sqref="D478">
    <cfRule type="cellIs" dxfId="209" priority="376" operator="between">
      <formula>10</formula>
      <formula>99</formula>
    </cfRule>
    <cfRule type="cellIs" dxfId="208" priority="377" operator="between">
      <formula>0</formula>
      <formula>9</formula>
    </cfRule>
  </conditionalFormatting>
  <conditionalFormatting sqref="A186:C186">
    <cfRule type="expression" dxfId="207" priority="375">
      <formula>IF(A186&gt;9,FALSE,TRUE)</formula>
    </cfRule>
  </conditionalFormatting>
  <conditionalFormatting sqref="D187">
    <cfRule type="cellIs" dxfId="206" priority="371" operator="between">
      <formula>10</formula>
      <formula>99</formula>
    </cfRule>
    <cfRule type="cellIs" dxfId="205" priority="372" operator="between">
      <formula>0</formula>
      <formula>9</formula>
    </cfRule>
  </conditionalFormatting>
  <conditionalFormatting sqref="B132:C146 B148:C148">
    <cfRule type="expression" dxfId="204" priority="367">
      <formula>IF(B132&gt;9,FALSE,TRUE)</formula>
    </cfRule>
  </conditionalFormatting>
  <conditionalFormatting sqref="A132:A146 A148">
    <cfRule type="expression" dxfId="203" priority="366">
      <formula>IF(A132&gt;9,FALSE,TRUE)</formula>
    </cfRule>
  </conditionalFormatting>
  <conditionalFormatting sqref="A407:C407">
    <cfRule type="expression" dxfId="202" priority="362">
      <formula>IF(A407&gt;9,FALSE,TRUE)</formula>
    </cfRule>
  </conditionalFormatting>
  <conditionalFormatting sqref="D407">
    <cfRule type="cellIs" dxfId="201" priority="360" operator="between">
      <formula>10</formula>
      <formula>99</formula>
    </cfRule>
    <cfRule type="cellIs" dxfId="200" priority="361" operator="between">
      <formula>0</formula>
      <formula>9</formula>
    </cfRule>
  </conditionalFormatting>
  <conditionalFormatting sqref="A451:C453 A455:C456">
    <cfRule type="expression" dxfId="199" priority="341">
      <formula>IF(A451&gt;9,FALSE,TRUE)</formula>
    </cfRule>
  </conditionalFormatting>
  <conditionalFormatting sqref="D451:D453 D455:D456">
    <cfRule type="cellIs" dxfId="198" priority="339" operator="between">
      <formula>10</formula>
      <formula>99</formula>
    </cfRule>
    <cfRule type="cellIs" dxfId="197" priority="340" operator="between">
      <formula>0</formula>
      <formula>9</formula>
    </cfRule>
  </conditionalFormatting>
  <conditionalFormatting sqref="A425:C425">
    <cfRule type="expression" dxfId="196" priority="356">
      <formula>IF(A425&gt;9,FALSE,TRUE)</formula>
    </cfRule>
  </conditionalFormatting>
  <conditionalFormatting sqref="D425">
    <cfRule type="cellIs" dxfId="195" priority="354" operator="between">
      <formula>10</formula>
      <formula>99</formula>
    </cfRule>
    <cfRule type="cellIs" dxfId="194" priority="355" operator="between">
      <formula>0</formula>
      <formula>9</formula>
    </cfRule>
  </conditionalFormatting>
  <conditionalFormatting sqref="A439:C439 A442:C442">
    <cfRule type="expression" dxfId="193" priority="353">
      <formula>IF(A439&gt;9,FALSE,TRUE)</formula>
    </cfRule>
  </conditionalFormatting>
  <conditionalFormatting sqref="D439 D442">
    <cfRule type="cellIs" dxfId="192" priority="351" operator="between">
      <formula>10</formula>
      <formula>99</formula>
    </cfRule>
    <cfRule type="cellIs" dxfId="191" priority="352" operator="between">
      <formula>0</formula>
      <formula>9</formula>
    </cfRule>
  </conditionalFormatting>
  <conditionalFormatting sqref="A440:C440 A443:C443">
    <cfRule type="expression" dxfId="190" priority="350">
      <formula>IF(A440&gt;9,FALSE,TRUE)</formula>
    </cfRule>
  </conditionalFormatting>
  <conditionalFormatting sqref="D440 D443">
    <cfRule type="cellIs" dxfId="189" priority="348" operator="between">
      <formula>10</formula>
      <formula>99</formula>
    </cfRule>
    <cfRule type="cellIs" dxfId="188" priority="349" operator="between">
      <formula>0</formula>
      <formula>9</formula>
    </cfRule>
  </conditionalFormatting>
  <conditionalFormatting sqref="A445:C445">
    <cfRule type="expression" dxfId="187" priority="347">
      <formula>IF(A445&gt;9,FALSE,TRUE)</formula>
    </cfRule>
  </conditionalFormatting>
  <conditionalFormatting sqref="D445">
    <cfRule type="cellIs" dxfId="186" priority="345" operator="between">
      <formula>10</formula>
      <formula>99</formula>
    </cfRule>
    <cfRule type="cellIs" dxfId="185" priority="346" operator="between">
      <formula>0</formula>
      <formula>9</formula>
    </cfRule>
  </conditionalFormatting>
  <conditionalFormatting sqref="A432:C432">
    <cfRule type="expression" dxfId="184" priority="344">
      <formula>IF(A432&gt;9,FALSE,TRUE)</formula>
    </cfRule>
  </conditionalFormatting>
  <conditionalFormatting sqref="D432">
    <cfRule type="cellIs" dxfId="183" priority="342" operator="between">
      <formula>10</formula>
      <formula>99</formula>
    </cfRule>
    <cfRule type="cellIs" dxfId="182" priority="343" operator="between">
      <formula>0</formula>
      <formula>9</formula>
    </cfRule>
  </conditionalFormatting>
  <conditionalFormatting sqref="A512:C512">
    <cfRule type="expression" dxfId="181" priority="338">
      <formula>IF(A512&gt;9,FALSE,TRUE)</formula>
    </cfRule>
  </conditionalFormatting>
  <conditionalFormatting sqref="D512">
    <cfRule type="cellIs" dxfId="180" priority="336" operator="between">
      <formula>10</formula>
      <formula>99</formula>
    </cfRule>
    <cfRule type="cellIs" dxfId="179" priority="337" operator="between">
      <formula>0</formula>
      <formula>9</formula>
    </cfRule>
  </conditionalFormatting>
  <conditionalFormatting sqref="A22:C22">
    <cfRule type="expression" dxfId="178" priority="320">
      <formula>IF(A22&gt;9,FALSE,TRUE)</formula>
    </cfRule>
  </conditionalFormatting>
  <conditionalFormatting sqref="D22">
    <cfRule type="cellIs" dxfId="177" priority="318" operator="between">
      <formula>10</formula>
      <formula>99</formula>
    </cfRule>
    <cfRule type="cellIs" dxfId="176" priority="319" operator="between">
      <formula>0</formula>
      <formula>9</formula>
    </cfRule>
  </conditionalFormatting>
  <conditionalFormatting sqref="A363:C363">
    <cfRule type="expression" dxfId="175" priority="335">
      <formula>IF(A363&gt;9,FALSE,TRUE)</formula>
    </cfRule>
  </conditionalFormatting>
  <conditionalFormatting sqref="A50:C50">
    <cfRule type="expression" dxfId="174" priority="329">
      <formula>IF(A50&gt;9,FALSE,TRUE)</formula>
    </cfRule>
  </conditionalFormatting>
  <conditionalFormatting sqref="D50">
    <cfRule type="cellIs" dxfId="173" priority="327" operator="between">
      <formula>10</formula>
      <formula>99</formula>
    </cfRule>
    <cfRule type="cellIs" dxfId="172" priority="328" operator="between">
      <formula>0</formula>
      <formula>9</formula>
    </cfRule>
  </conditionalFormatting>
  <conditionalFormatting sqref="A41:C41">
    <cfRule type="expression" dxfId="171" priority="316">
      <formula>IF(A41&gt;9,FALSE,TRUE)</formula>
    </cfRule>
  </conditionalFormatting>
  <conditionalFormatting sqref="D41">
    <cfRule type="cellIs" dxfId="170" priority="314" operator="between">
      <formula>10</formula>
      <formula>99</formula>
    </cfRule>
    <cfRule type="cellIs" dxfId="169" priority="315" operator="between">
      <formula>0</formula>
      <formula>9</formula>
    </cfRule>
  </conditionalFormatting>
  <conditionalFormatting sqref="A98:C98">
    <cfRule type="expression" dxfId="168" priority="310">
      <formula>IF(A98&gt;9,FALSE,TRUE)</formula>
    </cfRule>
  </conditionalFormatting>
  <conditionalFormatting sqref="D98">
    <cfRule type="cellIs" dxfId="167" priority="308" operator="between">
      <formula>10</formula>
      <formula>99</formula>
    </cfRule>
    <cfRule type="cellIs" dxfId="166" priority="309" operator="between">
      <formula>0</formula>
      <formula>9</formula>
    </cfRule>
  </conditionalFormatting>
  <conditionalFormatting sqref="D147">
    <cfRule type="cellIs" dxfId="165" priority="303" operator="between">
      <formula>10</formula>
      <formula>99</formula>
    </cfRule>
    <cfRule type="cellIs" dxfId="164" priority="304" operator="between">
      <formula>0</formula>
      <formula>9</formula>
    </cfRule>
  </conditionalFormatting>
  <conditionalFormatting sqref="B147:C147">
    <cfRule type="expression" dxfId="163" priority="302">
      <formula>IF(B147&gt;9,FALSE,TRUE)</formula>
    </cfRule>
  </conditionalFormatting>
  <conditionalFormatting sqref="A147">
    <cfRule type="expression" dxfId="162" priority="301">
      <formula>IF(A147&gt;9,FALSE,TRUE)</formula>
    </cfRule>
  </conditionalFormatting>
  <conditionalFormatting sqref="D188">
    <cfRule type="cellIs" dxfId="161" priority="295" operator="between">
      <formula>10</formula>
      <formula>99</formula>
    </cfRule>
    <cfRule type="cellIs" dxfId="160" priority="296" operator="between">
      <formula>0</formula>
      <formula>9</formula>
    </cfRule>
  </conditionalFormatting>
  <conditionalFormatting sqref="A188:C188">
    <cfRule type="expression" dxfId="159" priority="294">
      <formula>IF(A188&gt;9,FALSE,TRUE)</formula>
    </cfRule>
  </conditionalFormatting>
  <conditionalFormatting sqref="D189">
    <cfRule type="cellIs" dxfId="158" priority="292" operator="between">
      <formula>10</formula>
      <formula>99</formula>
    </cfRule>
    <cfRule type="cellIs" dxfId="157" priority="293" operator="between">
      <formula>0</formula>
      <formula>9</formula>
    </cfRule>
  </conditionalFormatting>
  <conditionalFormatting sqref="A189:C189">
    <cfRule type="expression" dxfId="156" priority="291">
      <formula>IF(A189&gt;9,FALSE,TRUE)</formula>
    </cfRule>
  </conditionalFormatting>
  <conditionalFormatting sqref="A317:C317">
    <cfRule type="expression" dxfId="155" priority="275">
      <formula>IF(A317&gt;9,FALSE,TRUE)</formula>
    </cfRule>
  </conditionalFormatting>
  <conditionalFormatting sqref="D317">
    <cfRule type="cellIs" dxfId="154" priority="273" operator="between">
      <formula>10</formula>
      <formula>99</formula>
    </cfRule>
    <cfRule type="cellIs" dxfId="153" priority="274" operator="between">
      <formula>0</formula>
      <formula>9</formula>
    </cfRule>
  </conditionalFormatting>
  <conditionalFormatting sqref="A231:C231">
    <cfRule type="expression" dxfId="152" priority="287">
      <formula>IF(A231&gt;9,FALSE,TRUE)</formula>
    </cfRule>
  </conditionalFormatting>
  <conditionalFormatting sqref="D231">
    <cfRule type="cellIs" dxfId="151" priority="285" operator="between">
      <formula>10</formula>
      <formula>99</formula>
    </cfRule>
    <cfRule type="cellIs" dxfId="150" priority="286" operator="between">
      <formula>0</formula>
      <formula>9</formula>
    </cfRule>
  </conditionalFormatting>
  <conditionalFormatting sqref="A314:C314">
    <cfRule type="expression" dxfId="149" priority="284">
      <formula>IF(A314&gt;9,FALSE,TRUE)</formula>
    </cfRule>
  </conditionalFormatting>
  <conditionalFormatting sqref="D314">
    <cfRule type="cellIs" dxfId="148" priority="282" operator="between">
      <formula>10</formula>
      <formula>99</formula>
    </cfRule>
    <cfRule type="cellIs" dxfId="147" priority="283" operator="between">
      <formula>0</formula>
      <formula>9</formula>
    </cfRule>
  </conditionalFormatting>
  <conditionalFormatting sqref="A315:C315">
    <cfRule type="expression" dxfId="146" priority="281">
      <formula>IF(A315&gt;9,FALSE,TRUE)</formula>
    </cfRule>
  </conditionalFormatting>
  <conditionalFormatting sqref="D315">
    <cfRule type="cellIs" dxfId="145" priority="279" operator="between">
      <formula>10</formula>
      <formula>99</formula>
    </cfRule>
    <cfRule type="cellIs" dxfId="144" priority="280" operator="between">
      <formula>0</formula>
      <formula>9</formula>
    </cfRule>
  </conditionalFormatting>
  <conditionalFormatting sqref="A316:C316">
    <cfRule type="expression" dxfId="143" priority="278">
      <formula>IF(A316&gt;9,FALSE,TRUE)</formula>
    </cfRule>
  </conditionalFormatting>
  <conditionalFormatting sqref="D316">
    <cfRule type="cellIs" dxfId="142" priority="276" operator="between">
      <formula>10</formula>
      <formula>99</formula>
    </cfRule>
    <cfRule type="cellIs" dxfId="141" priority="277" operator="between">
      <formula>0</formula>
      <formula>9</formula>
    </cfRule>
  </conditionalFormatting>
  <conditionalFormatting sqref="A373:C373">
    <cfRule type="expression" dxfId="140" priority="260">
      <formula>IF(A373&gt;9,FALSE,TRUE)</formula>
    </cfRule>
  </conditionalFormatting>
  <conditionalFormatting sqref="D373">
    <cfRule type="cellIs" dxfId="139" priority="258" operator="between">
      <formula>10</formula>
      <formula>99</formula>
    </cfRule>
    <cfRule type="cellIs" dxfId="138" priority="259" operator="between">
      <formula>0</formula>
      <formula>9</formula>
    </cfRule>
  </conditionalFormatting>
  <conditionalFormatting sqref="A318:C318">
    <cfRule type="expression" dxfId="137" priority="272">
      <formula>IF(A318&gt;9,FALSE,TRUE)</formula>
    </cfRule>
  </conditionalFormatting>
  <conditionalFormatting sqref="D318">
    <cfRule type="cellIs" dxfId="136" priority="270" operator="between">
      <formula>10</formula>
      <formula>99</formula>
    </cfRule>
    <cfRule type="cellIs" dxfId="135" priority="271" operator="between">
      <formula>0</formula>
      <formula>9</formula>
    </cfRule>
  </conditionalFormatting>
  <conditionalFormatting sqref="A370:C370">
    <cfRule type="expression" dxfId="134" priority="269">
      <formula>IF(A370&gt;9,FALSE,TRUE)</formula>
    </cfRule>
  </conditionalFormatting>
  <conditionalFormatting sqref="D370">
    <cfRule type="cellIs" dxfId="133" priority="267" operator="between">
      <formula>10</formula>
      <formula>99</formula>
    </cfRule>
    <cfRule type="cellIs" dxfId="132" priority="268" operator="between">
      <formula>0</formula>
      <formula>9</formula>
    </cfRule>
  </conditionalFormatting>
  <conditionalFormatting sqref="A371:C371">
    <cfRule type="expression" dxfId="131" priority="266">
      <formula>IF(A371&gt;9,FALSE,TRUE)</formula>
    </cfRule>
  </conditionalFormatting>
  <conditionalFormatting sqref="D371">
    <cfRule type="cellIs" dxfId="130" priority="264" operator="between">
      <formula>10</formula>
      <formula>99</formula>
    </cfRule>
    <cfRule type="cellIs" dxfId="129" priority="265" operator="between">
      <formula>0</formula>
      <formula>9</formula>
    </cfRule>
  </conditionalFormatting>
  <conditionalFormatting sqref="A372:C372">
    <cfRule type="expression" dxfId="128" priority="263">
      <formula>IF(A372&gt;9,FALSE,TRUE)</formula>
    </cfRule>
  </conditionalFormatting>
  <conditionalFormatting sqref="D372">
    <cfRule type="cellIs" dxfId="127" priority="261" operator="between">
      <formula>10</formula>
      <formula>99</formula>
    </cfRule>
    <cfRule type="cellIs" dxfId="126" priority="262" operator="between">
      <formula>0</formula>
      <formula>9</formula>
    </cfRule>
  </conditionalFormatting>
  <conditionalFormatting sqref="A374:C374">
    <cfRule type="expression" dxfId="125" priority="257">
      <formula>IF(A374&gt;9,FALSE,TRUE)</formula>
    </cfRule>
  </conditionalFormatting>
  <conditionalFormatting sqref="D374">
    <cfRule type="cellIs" dxfId="124" priority="255" operator="between">
      <formula>10</formula>
      <formula>99</formula>
    </cfRule>
    <cfRule type="cellIs" dxfId="123" priority="256" operator="between">
      <formula>0</formula>
      <formula>9</formula>
    </cfRule>
  </conditionalFormatting>
  <conditionalFormatting sqref="A381:C381">
    <cfRule type="expression" dxfId="122" priority="254">
      <formula>IF(A381&gt;9,FALSE,TRUE)</formula>
    </cfRule>
  </conditionalFormatting>
  <conditionalFormatting sqref="D381">
    <cfRule type="cellIs" dxfId="121" priority="252" operator="between">
      <formula>10</formula>
      <formula>99</formula>
    </cfRule>
    <cfRule type="cellIs" dxfId="120" priority="253" operator="between">
      <formula>0</formula>
      <formula>9</formula>
    </cfRule>
  </conditionalFormatting>
  <conditionalFormatting sqref="A398:C398">
    <cfRule type="expression" dxfId="119" priority="248">
      <formula>IF(A398&gt;9,FALSE,TRUE)</formula>
    </cfRule>
  </conditionalFormatting>
  <conditionalFormatting sqref="D398">
    <cfRule type="cellIs" dxfId="118" priority="246" operator="between">
      <formula>10</formula>
      <formula>99</formula>
    </cfRule>
    <cfRule type="cellIs" dxfId="117" priority="247" operator="between">
      <formula>0</formula>
      <formula>9</formula>
    </cfRule>
  </conditionalFormatting>
  <conditionalFormatting sqref="A397:C397">
    <cfRule type="expression" dxfId="116" priority="251">
      <formula>IF(A397&gt;9,FALSE,TRUE)</formula>
    </cfRule>
  </conditionalFormatting>
  <conditionalFormatting sqref="D397">
    <cfRule type="cellIs" dxfId="115" priority="249" operator="between">
      <formula>10</formula>
      <formula>99</formula>
    </cfRule>
    <cfRule type="cellIs" dxfId="114" priority="250" operator="between">
      <formula>0</formula>
      <formula>9</formula>
    </cfRule>
  </conditionalFormatting>
  <conditionalFormatting sqref="A400:C400">
    <cfRule type="expression" dxfId="113" priority="236">
      <formula>IF(A400&gt;9,FALSE,TRUE)</formula>
    </cfRule>
  </conditionalFormatting>
  <conditionalFormatting sqref="D400">
    <cfRule type="cellIs" dxfId="112" priority="234" operator="between">
      <formula>10</formula>
      <formula>99</formula>
    </cfRule>
    <cfRule type="cellIs" dxfId="111" priority="235" operator="between">
      <formula>0</formula>
      <formula>9</formula>
    </cfRule>
  </conditionalFormatting>
  <conditionalFormatting sqref="A399:C399">
    <cfRule type="expression" dxfId="110" priority="239">
      <formula>IF(A399&gt;9,FALSE,TRUE)</formula>
    </cfRule>
  </conditionalFormatting>
  <conditionalFormatting sqref="D399">
    <cfRule type="cellIs" dxfId="109" priority="237" operator="between">
      <formula>10</formula>
      <formula>99</formula>
    </cfRule>
    <cfRule type="cellIs" dxfId="108" priority="238" operator="between">
      <formula>0</formula>
      <formula>9</formula>
    </cfRule>
  </conditionalFormatting>
  <conditionalFormatting sqref="A459:C459">
    <cfRule type="expression" dxfId="107" priority="224">
      <formula>IF(A459&gt;9,FALSE,TRUE)</formula>
    </cfRule>
  </conditionalFormatting>
  <conditionalFormatting sqref="D459">
    <cfRule type="cellIs" dxfId="106" priority="222" operator="between">
      <formula>10</formula>
      <formula>99</formula>
    </cfRule>
    <cfRule type="cellIs" dxfId="105" priority="223" operator="between">
      <formula>0</formula>
      <formula>9</formula>
    </cfRule>
  </conditionalFormatting>
  <conditionalFormatting sqref="A458:C458 A461:C462 A464:C465">
    <cfRule type="expression" dxfId="104" priority="227">
      <formula>IF(A458&gt;9,FALSE,TRUE)</formula>
    </cfRule>
  </conditionalFormatting>
  <conditionalFormatting sqref="D458 D461:D462 D464:D465">
    <cfRule type="cellIs" dxfId="103" priority="225" operator="between">
      <formula>10</formula>
      <formula>99</formula>
    </cfRule>
    <cfRule type="cellIs" dxfId="102" priority="226" operator="between">
      <formula>0</formula>
      <formula>9</formula>
    </cfRule>
  </conditionalFormatting>
  <conditionalFormatting sqref="A446:C446">
    <cfRule type="expression" dxfId="101" priority="230">
      <formula>IF(A446&gt;9,FALSE,TRUE)</formula>
    </cfRule>
  </conditionalFormatting>
  <conditionalFormatting sqref="D446">
    <cfRule type="cellIs" dxfId="100" priority="228" operator="between">
      <formula>10</formula>
      <formula>99</formula>
    </cfRule>
    <cfRule type="cellIs" dxfId="99" priority="229" operator="between">
      <formula>0</formula>
      <formula>9</formula>
    </cfRule>
  </conditionalFormatting>
  <conditionalFormatting sqref="A460:C460">
    <cfRule type="expression" dxfId="98" priority="221">
      <formula>IF(A460&gt;9,FALSE,TRUE)</formula>
    </cfRule>
  </conditionalFormatting>
  <conditionalFormatting sqref="D460">
    <cfRule type="cellIs" dxfId="97" priority="219" operator="between">
      <formula>10</formula>
      <formula>99</formula>
    </cfRule>
    <cfRule type="cellIs" dxfId="96" priority="220" operator="between">
      <formula>0</formula>
      <formula>9</formula>
    </cfRule>
  </conditionalFormatting>
  <conditionalFormatting sqref="A463:C463">
    <cfRule type="expression" dxfId="95" priority="218">
      <formula>IF(A463&gt;9,FALSE,TRUE)</formula>
    </cfRule>
  </conditionalFormatting>
  <conditionalFormatting sqref="D463">
    <cfRule type="cellIs" dxfId="94" priority="216" operator="between">
      <formula>10</formula>
      <formula>99</formula>
    </cfRule>
    <cfRule type="cellIs" dxfId="93" priority="217" operator="between">
      <formula>0</formula>
      <formula>9</formula>
    </cfRule>
  </conditionalFormatting>
  <conditionalFormatting sqref="C480:D480 D481:D482">
    <cfRule type="expression" dxfId="92" priority="210">
      <formula>IF(C480&gt;9,FALSE,TRUE)</formula>
    </cfRule>
  </conditionalFormatting>
  <conditionalFormatting sqref="A364:D364">
    <cfRule type="expression" dxfId="91" priority="209">
      <formula>IF(A364&gt;9,FALSE,TRUE)</formula>
    </cfRule>
  </conditionalFormatting>
  <conditionalFormatting sqref="A100:C100">
    <cfRule type="expression" dxfId="90" priority="208">
      <formula>IF(A100&gt;9,FALSE,TRUE)</formula>
    </cfRule>
  </conditionalFormatting>
  <conditionalFormatting sqref="D100">
    <cfRule type="cellIs" dxfId="89" priority="206" operator="between">
      <formula>10</formula>
      <formula>99</formula>
    </cfRule>
    <cfRule type="cellIs" dxfId="88" priority="207" operator="between">
      <formula>0</formula>
      <formula>9</formula>
    </cfRule>
  </conditionalFormatting>
  <conditionalFormatting sqref="A101:C101">
    <cfRule type="expression" dxfId="87" priority="205">
      <formula>IF(A101&gt;9,FALSE,TRUE)</formula>
    </cfRule>
  </conditionalFormatting>
  <conditionalFormatting sqref="D101">
    <cfRule type="cellIs" dxfId="86" priority="203" operator="between">
      <formula>10</formula>
      <formula>99</formula>
    </cfRule>
    <cfRule type="cellIs" dxfId="85" priority="204" operator="between">
      <formula>0</formula>
      <formula>9</formula>
    </cfRule>
  </conditionalFormatting>
  <conditionalFormatting sqref="A102:C102">
    <cfRule type="expression" dxfId="84" priority="202">
      <formula>IF(A102&gt;9,FALSE,TRUE)</formula>
    </cfRule>
  </conditionalFormatting>
  <conditionalFormatting sqref="D102">
    <cfRule type="cellIs" dxfId="83" priority="200" operator="between">
      <formula>10</formula>
      <formula>99</formula>
    </cfRule>
    <cfRule type="cellIs" dxfId="82" priority="201" operator="between">
      <formula>0</formula>
      <formula>9</formula>
    </cfRule>
  </conditionalFormatting>
  <conditionalFormatting sqref="A103:C103">
    <cfRule type="expression" dxfId="81" priority="199">
      <formula>IF(A103&gt;9,FALSE,TRUE)</formula>
    </cfRule>
  </conditionalFormatting>
  <conditionalFormatting sqref="D103">
    <cfRule type="cellIs" dxfId="80" priority="197" operator="between">
      <formula>10</formula>
      <formula>99</formula>
    </cfRule>
    <cfRule type="cellIs" dxfId="79" priority="198" operator="between">
      <formula>0</formula>
      <formula>9</formula>
    </cfRule>
  </conditionalFormatting>
  <conditionalFormatting sqref="A232:C232">
    <cfRule type="expression" dxfId="78" priority="196">
      <formula>IF(A232&gt;9,FALSE,TRUE)</formula>
    </cfRule>
  </conditionalFormatting>
  <conditionalFormatting sqref="D232">
    <cfRule type="cellIs" dxfId="77" priority="194" operator="between">
      <formula>10</formula>
      <formula>99</formula>
    </cfRule>
    <cfRule type="cellIs" dxfId="76" priority="195" operator="between">
      <formula>0</formula>
      <formula>9</formula>
    </cfRule>
  </conditionalFormatting>
  <conditionalFormatting sqref="A233:C233">
    <cfRule type="expression" dxfId="75" priority="193">
      <formula>IF(A233&gt;9,FALSE,TRUE)</formula>
    </cfRule>
  </conditionalFormatting>
  <conditionalFormatting sqref="D233">
    <cfRule type="cellIs" dxfId="74" priority="191" operator="between">
      <formula>10</formula>
      <formula>99</formula>
    </cfRule>
    <cfRule type="cellIs" dxfId="73" priority="192" operator="between">
      <formula>0</formula>
      <formula>9</formula>
    </cfRule>
  </conditionalFormatting>
  <conditionalFormatting sqref="A234:C234">
    <cfRule type="expression" dxfId="72" priority="190">
      <formula>IF(A234&gt;9,FALSE,TRUE)</formula>
    </cfRule>
  </conditionalFormatting>
  <conditionalFormatting sqref="D234">
    <cfRule type="cellIs" dxfId="71" priority="188" operator="between">
      <formula>10</formula>
      <formula>99</formula>
    </cfRule>
    <cfRule type="cellIs" dxfId="70" priority="189" operator="between">
      <formula>0</formula>
      <formula>9</formula>
    </cfRule>
  </conditionalFormatting>
  <conditionalFormatting sqref="A235:C235">
    <cfRule type="expression" dxfId="69" priority="187">
      <formula>IF(A235&gt;9,FALSE,TRUE)</formula>
    </cfRule>
  </conditionalFormatting>
  <conditionalFormatting sqref="D235">
    <cfRule type="cellIs" dxfId="68" priority="185" operator="between">
      <formula>10</formula>
      <formula>99</formula>
    </cfRule>
    <cfRule type="cellIs" dxfId="67" priority="186" operator="between">
      <formula>0</formula>
      <formula>9</formula>
    </cfRule>
  </conditionalFormatting>
  <conditionalFormatting sqref="A319:C319">
    <cfRule type="expression" dxfId="66" priority="184">
      <formula>IF(A319&gt;9,FALSE,TRUE)</formula>
    </cfRule>
  </conditionalFormatting>
  <conditionalFormatting sqref="D319">
    <cfRule type="cellIs" dxfId="65" priority="182" operator="between">
      <formula>10</formula>
      <formula>99</formula>
    </cfRule>
    <cfRule type="cellIs" dxfId="64" priority="183" operator="between">
      <formula>0</formula>
      <formula>9</formula>
    </cfRule>
  </conditionalFormatting>
  <conditionalFormatting sqref="A393:C393">
    <cfRule type="expression" dxfId="63" priority="181">
      <formula>IF(A393&gt;9,FALSE,TRUE)</formula>
    </cfRule>
  </conditionalFormatting>
  <conditionalFormatting sqref="D393">
    <cfRule type="cellIs" dxfId="62" priority="179" operator="between">
      <formula>10</formula>
      <formula>99</formula>
    </cfRule>
    <cfRule type="cellIs" dxfId="61" priority="180" operator="between">
      <formula>0</formula>
      <formula>9</formula>
    </cfRule>
  </conditionalFormatting>
  <conditionalFormatting sqref="A447:C447">
    <cfRule type="expression" dxfId="60" priority="178">
      <formula>IF(A447&gt;9,FALSE,TRUE)</formula>
    </cfRule>
  </conditionalFormatting>
  <conditionalFormatting sqref="D447">
    <cfRule type="cellIs" dxfId="59" priority="176" operator="between">
      <formula>10</formula>
      <formula>99</formula>
    </cfRule>
    <cfRule type="cellIs" dxfId="58" priority="177" operator="between">
      <formula>0</formula>
      <formula>9</formula>
    </cfRule>
  </conditionalFormatting>
  <conditionalFormatting sqref="A448:C448">
    <cfRule type="expression" dxfId="57" priority="175">
      <formula>IF(A448&gt;9,FALSE,TRUE)</formula>
    </cfRule>
  </conditionalFormatting>
  <conditionalFormatting sqref="D448">
    <cfRule type="cellIs" dxfId="56" priority="173" operator="between">
      <formula>10</formula>
      <formula>99</formula>
    </cfRule>
    <cfRule type="cellIs" dxfId="55" priority="174" operator="between">
      <formula>0</formula>
      <formula>9</formula>
    </cfRule>
  </conditionalFormatting>
  <conditionalFormatting sqref="A449:C449">
    <cfRule type="expression" dxfId="54" priority="172">
      <formula>IF(A449&gt;9,FALSE,TRUE)</formula>
    </cfRule>
  </conditionalFormatting>
  <conditionalFormatting sqref="D449">
    <cfRule type="cellIs" dxfId="53" priority="170" operator="between">
      <formula>10</formula>
      <formula>99</formula>
    </cfRule>
    <cfRule type="cellIs" dxfId="52" priority="171" operator="between">
      <formula>0</formula>
      <formula>9</formula>
    </cfRule>
  </conditionalFormatting>
  <conditionalFormatting sqref="A481:B481">
    <cfRule type="expression" dxfId="51" priority="169">
      <formula>IF(A481&gt;9,FALSE,TRUE)</formula>
    </cfRule>
  </conditionalFormatting>
  <conditionalFormatting sqref="C481">
    <cfRule type="expression" dxfId="50" priority="168">
      <formula>IF(C481&gt;9,FALSE,TRUE)</formula>
    </cfRule>
  </conditionalFormatting>
  <conditionalFormatting sqref="A191:C191">
    <cfRule type="expression" dxfId="49" priority="148">
      <formula>IF(A191&gt;9,FALSE,TRUE)</formula>
    </cfRule>
  </conditionalFormatting>
  <conditionalFormatting sqref="C482:C483">
    <cfRule type="expression" dxfId="48" priority="166">
      <formula>IF(C482&gt;9,FALSE,TRUE)</formula>
    </cfRule>
  </conditionalFormatting>
  <conditionalFormatting sqref="D420">
    <cfRule type="cellIs" dxfId="47" priority="163" operator="between">
      <formula>10</formula>
      <formula>99</formula>
    </cfRule>
    <cfRule type="cellIs" dxfId="46" priority="164" operator="between">
      <formula>0</formula>
      <formula>9</formula>
    </cfRule>
  </conditionalFormatting>
  <conditionalFormatting sqref="A420:C420">
    <cfRule type="expression" dxfId="45" priority="165">
      <formula>IF(A420&gt;9,FALSE,TRUE)</formula>
    </cfRule>
  </conditionalFormatting>
  <conditionalFormatting sqref="D421">
    <cfRule type="cellIs" dxfId="44" priority="160" operator="between">
      <formula>10</formula>
      <formula>99</formula>
    </cfRule>
    <cfRule type="cellIs" dxfId="43" priority="161" operator="between">
      <formula>0</formula>
      <formula>9</formula>
    </cfRule>
  </conditionalFormatting>
  <conditionalFormatting sqref="A421:C421">
    <cfRule type="expression" dxfId="42" priority="162">
      <formula>IF(A421&gt;9,FALSE,TRUE)</formula>
    </cfRule>
  </conditionalFormatting>
  <conditionalFormatting sqref="A104:C104">
    <cfRule type="expression" dxfId="41" priority="156">
      <formula>IF(A104&gt;9,FALSE,TRUE)</formula>
    </cfRule>
  </conditionalFormatting>
  <conditionalFormatting sqref="D104">
    <cfRule type="cellIs" dxfId="40" priority="154" operator="between">
      <formula>10</formula>
      <formula>99</formula>
    </cfRule>
    <cfRule type="cellIs" dxfId="39" priority="155" operator="between">
      <formula>0</formula>
      <formula>9</formula>
    </cfRule>
  </conditionalFormatting>
  <conditionalFormatting sqref="D190">
    <cfRule type="cellIs" dxfId="38" priority="152" operator="between">
      <formula>10</formula>
      <formula>99</formula>
    </cfRule>
    <cfRule type="cellIs" dxfId="37" priority="153" operator="between">
      <formula>0</formula>
      <formula>9</formula>
    </cfRule>
  </conditionalFormatting>
  <conditionalFormatting sqref="A190:C190">
    <cfRule type="expression" dxfId="36" priority="151">
      <formula>IF(A190&gt;9,FALSE,TRUE)</formula>
    </cfRule>
  </conditionalFormatting>
  <conditionalFormatting sqref="D191">
    <cfRule type="cellIs" dxfId="35" priority="149" operator="between">
      <formula>10</formula>
      <formula>99</formula>
    </cfRule>
    <cfRule type="cellIs" dxfId="34" priority="150" operator="between">
      <formula>0</formula>
      <formula>9</formula>
    </cfRule>
  </conditionalFormatting>
  <conditionalFormatting sqref="A193:C193">
    <cfRule type="expression" dxfId="33" priority="142">
      <formula>IF(A193&gt;9,FALSE,TRUE)</formula>
    </cfRule>
  </conditionalFormatting>
  <conditionalFormatting sqref="D192">
    <cfRule type="cellIs" dxfId="32" priority="146" operator="between">
      <formula>10</formula>
      <formula>99</formula>
    </cfRule>
    <cfRule type="cellIs" dxfId="31" priority="147" operator="between">
      <formula>0</formula>
      <formula>9</formula>
    </cfRule>
  </conditionalFormatting>
  <conditionalFormatting sqref="A192:C192">
    <cfRule type="expression" dxfId="30" priority="145">
      <formula>IF(A192&gt;9,FALSE,TRUE)</formula>
    </cfRule>
  </conditionalFormatting>
  <conditionalFormatting sqref="D193">
    <cfRule type="cellIs" dxfId="29" priority="143" operator="between">
      <formula>10</formula>
      <formula>99</formula>
    </cfRule>
    <cfRule type="cellIs" dxfId="28" priority="144" operator="between">
      <formula>0</formula>
      <formula>9</formula>
    </cfRule>
  </conditionalFormatting>
  <conditionalFormatting sqref="A195:C208">
    <cfRule type="expression" dxfId="27" priority="136">
      <formula>IF(A195&gt;9,FALSE,TRUE)</formula>
    </cfRule>
  </conditionalFormatting>
  <conditionalFormatting sqref="D194">
    <cfRule type="cellIs" dxfId="26" priority="140" operator="between">
      <formula>10</formula>
      <formula>99</formula>
    </cfRule>
    <cfRule type="cellIs" dxfId="25" priority="141" operator="between">
      <formula>0</formula>
      <formula>9</formula>
    </cfRule>
  </conditionalFormatting>
  <conditionalFormatting sqref="A194:C194">
    <cfRule type="expression" dxfId="24" priority="139">
      <formula>IF(A194&gt;9,FALSE,TRUE)</formula>
    </cfRule>
  </conditionalFormatting>
  <conditionalFormatting sqref="D195:D208">
    <cfRule type="cellIs" dxfId="23" priority="137" operator="between">
      <formula>10</formula>
      <formula>99</formula>
    </cfRule>
    <cfRule type="cellIs" dxfId="22" priority="138" operator="between">
      <formula>0</formula>
      <formula>9</formula>
    </cfRule>
  </conditionalFormatting>
  <conditionalFormatting sqref="A236:C236">
    <cfRule type="expression" dxfId="21" priority="135">
      <formula>IF(A236&gt;9,FALSE,TRUE)</formula>
    </cfRule>
  </conditionalFormatting>
  <conditionalFormatting sqref="D236">
    <cfRule type="cellIs" dxfId="20" priority="133" operator="between">
      <formula>10</formula>
      <formula>99</formula>
    </cfRule>
    <cfRule type="cellIs" dxfId="19" priority="134" operator="between">
      <formula>0</formula>
      <formula>9</formula>
    </cfRule>
  </conditionalFormatting>
  <conditionalFormatting sqref="A320:C325">
    <cfRule type="expression" dxfId="18" priority="132">
      <formula>IF(A320&gt;9,FALSE,TRUE)</formula>
    </cfRule>
  </conditionalFormatting>
  <conditionalFormatting sqref="D320:D325">
    <cfRule type="cellIs" dxfId="17" priority="130" operator="between">
      <formula>10</formula>
      <formula>99</formula>
    </cfRule>
    <cfRule type="cellIs" dxfId="16" priority="131" operator="between">
      <formula>0</formula>
      <formula>9</formula>
    </cfRule>
  </conditionalFormatting>
  <conditionalFormatting sqref="D454">
    <cfRule type="cellIs" dxfId="15" priority="85" operator="between">
      <formula>10</formula>
      <formula>99</formula>
    </cfRule>
    <cfRule type="cellIs" dxfId="14" priority="86" operator="between">
      <formula>0</formula>
      <formula>9</formula>
    </cfRule>
  </conditionalFormatting>
  <conditionalFormatting sqref="A454:C454">
    <cfRule type="expression" dxfId="13" priority="87">
      <formula>IF(A454&gt;9,FALSE,TRUE)</formula>
    </cfRule>
  </conditionalFormatting>
  <conditionalFormatting sqref="D483">
    <cfRule type="expression" dxfId="12" priority="66">
      <formula>IF(D483&gt;9,FALSE,TRUE)</formula>
    </cfRule>
  </conditionalFormatting>
  <conditionalFormatting sqref="A482:B482">
    <cfRule type="expression" dxfId="11" priority="65">
      <formula>IF(A482&gt;9,FALSE,TRUE)</formula>
    </cfRule>
  </conditionalFormatting>
  <conditionalFormatting sqref="A483:B483">
    <cfRule type="expression" dxfId="10" priority="64">
      <formula>IF(A483&gt;9,FALSE,TRUE)</formula>
    </cfRule>
  </conditionalFormatting>
  <conditionalFormatting sqref="A402:C402">
    <cfRule type="expression" dxfId="9" priority="6">
      <formula>IF(A402&gt;9,FALSE,TRUE)</formula>
    </cfRule>
  </conditionalFormatting>
  <conditionalFormatting sqref="D402">
    <cfRule type="cellIs" dxfId="8" priority="4" operator="between">
      <formula>10</formula>
      <formula>99</formula>
    </cfRule>
    <cfRule type="cellIs" dxfId="7" priority="5" operator="between">
      <formula>0</formula>
      <formula>9</formula>
    </cfRule>
  </conditionalFormatting>
  <conditionalFormatting sqref="A401:C401">
    <cfRule type="expression" dxfId="6" priority="9">
      <formula>IF(A401&gt;9,FALSE,TRUE)</formula>
    </cfRule>
  </conditionalFormatting>
  <conditionalFormatting sqref="D401">
    <cfRule type="cellIs" dxfId="5" priority="7" operator="between">
      <formula>10</formula>
      <formula>99</formula>
    </cfRule>
    <cfRule type="cellIs" dxfId="4" priority="8" operator="between">
      <formula>0</formula>
      <formula>9</formula>
    </cfRule>
  </conditionalFormatting>
  <conditionalFormatting sqref="A403:C403">
    <cfRule type="expression" dxfId="3" priority="3">
      <formula>IF(A403&gt;9,FALSE,TRUE)</formula>
    </cfRule>
  </conditionalFormatting>
  <conditionalFormatting sqref="D403">
    <cfRule type="cellIs" dxfId="2" priority="1" operator="between">
      <formula>10</formula>
      <formula>99</formula>
    </cfRule>
    <cfRule type="cellIs" dxfId="1" priority="2" operator="between">
      <formula>0</formula>
      <formula>9</formula>
    </cfRule>
  </conditionalFormatting>
  <printOptions horizontalCentered="1" verticalCentered="1"/>
  <pageMargins left="0.11811023622047245" right="0.70866141732283472" top="7.874015748031496E-2" bottom="0.74803149606299213" header="0.31496062992125984" footer="0.31496062992125984"/>
  <pageSetup scale="10" orientation="landscape" r:id="rId1"/>
  <ignoredErrors>
    <ignoredError sqref="A404" numberStoredAsText="1"/>
  </ignoredErrors>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500-000000000000}">
          <x14:formula1>
            <xm:f>DESPLEGABLES!$A$2:$A$192</xm:f>
          </x14:formula1>
          <xm:sqref>E5:G5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pageSetUpPr fitToPage="1"/>
  </sheetPr>
  <dimension ref="A1:IW56"/>
  <sheetViews>
    <sheetView showGridLines="0" topLeftCell="A11" zoomScale="80" zoomScaleNormal="80" workbookViewId="0">
      <selection activeCell="C19" sqref="C19:C20"/>
    </sheetView>
  </sheetViews>
  <sheetFormatPr baseColWidth="10" defaultColWidth="0" defaultRowHeight="12.75" zeroHeight="1"/>
  <cols>
    <col min="1" max="1" width="5.85546875" style="237" customWidth="1"/>
    <col min="2" max="2" width="53.140625" style="237" customWidth="1"/>
    <col min="3" max="4" width="14.85546875" style="237" customWidth="1"/>
    <col min="5" max="5" width="16.28515625" style="237" customWidth="1"/>
    <col min="6" max="17" width="14.85546875" style="237" customWidth="1"/>
    <col min="18" max="16142" width="0.140625" style="237" customWidth="1"/>
    <col min="16143" max="16384" width="0" style="237" hidden="1"/>
  </cols>
  <sheetData>
    <row r="1" spans="1:257" s="2" customFormat="1" ht="11.25">
      <c r="A1" s="797" t="s">
        <v>0</v>
      </c>
      <c r="B1" s="797"/>
      <c r="C1" s="797"/>
      <c r="D1" s="797"/>
      <c r="E1" s="797"/>
      <c r="F1" s="797"/>
      <c r="G1" s="797"/>
      <c r="H1" s="797"/>
      <c r="I1" s="797"/>
      <c r="J1" s="797"/>
      <c r="K1" s="797"/>
      <c r="L1" s="797"/>
      <c r="M1" s="797"/>
      <c r="N1" s="797"/>
      <c r="O1" s="797"/>
      <c r="P1" s="797"/>
      <c r="Q1" s="797"/>
    </row>
    <row r="2" spans="1:257" s="2" customFormat="1" ht="11.25">
      <c r="A2" s="797" t="s">
        <v>74</v>
      </c>
      <c r="B2" s="797"/>
      <c r="C2" s="797"/>
      <c r="D2" s="797"/>
      <c r="E2" s="797"/>
      <c r="F2" s="797"/>
      <c r="G2" s="797"/>
      <c r="H2" s="797"/>
      <c r="I2" s="797"/>
      <c r="J2" s="797"/>
      <c r="K2" s="797"/>
      <c r="L2" s="797"/>
      <c r="M2" s="797"/>
      <c r="N2" s="797"/>
      <c r="O2" s="797"/>
      <c r="P2" s="797"/>
      <c r="Q2" s="797"/>
    </row>
    <row r="3" spans="1:257" s="2" customFormat="1" ht="11.25">
      <c r="A3" s="797" t="s">
        <v>715</v>
      </c>
      <c r="B3" s="797"/>
      <c r="C3" s="797"/>
      <c r="D3" s="797"/>
      <c r="E3" s="797"/>
      <c r="F3" s="797"/>
      <c r="G3" s="797"/>
      <c r="H3" s="797"/>
      <c r="I3" s="797"/>
      <c r="J3" s="797"/>
      <c r="K3" s="797"/>
      <c r="L3" s="797"/>
      <c r="M3" s="797"/>
      <c r="N3" s="797"/>
      <c r="O3" s="797"/>
      <c r="P3" s="797"/>
      <c r="Q3" s="797"/>
    </row>
    <row r="4" spans="1:257">
      <c r="A4" s="234"/>
      <c r="B4" s="235"/>
      <c r="C4" s="236"/>
      <c r="D4" s="236"/>
      <c r="E4" s="236"/>
      <c r="F4" s="236"/>
      <c r="G4" s="236"/>
    </row>
    <row r="5" spans="1:257" s="2" customFormat="1" ht="11.25">
      <c r="B5" s="899" t="s">
        <v>33</v>
      </c>
      <c r="C5" s="899"/>
      <c r="D5" s="890" t="s">
        <v>1123</v>
      </c>
      <c r="E5" s="891"/>
      <c r="F5" s="891"/>
      <c r="G5" s="891"/>
      <c r="H5" s="891"/>
      <c r="I5" s="891"/>
      <c r="J5" s="891"/>
      <c r="K5" s="891"/>
      <c r="L5" s="891"/>
      <c r="M5" s="891"/>
      <c r="N5" s="891"/>
      <c r="O5" s="892"/>
    </row>
    <row r="6" spans="1:257" s="2" customFormat="1" ht="15" customHeight="1">
      <c r="B6" s="900" t="s">
        <v>124</v>
      </c>
      <c r="C6" s="900"/>
      <c r="D6" s="893" t="str">
        <f>IFERROR(VLOOKUP(D5,DESPLEGABLES!A1:B191,2,FALSE),"")</f>
        <v>UNIDAD ADMINISTRATIVA ESPECIAL COMISIÓN DE REGULACIÓN DE COMUNICACIONES</v>
      </c>
      <c r="E6" s="894"/>
      <c r="F6" s="894"/>
      <c r="G6" s="894"/>
      <c r="H6" s="894"/>
      <c r="I6" s="894"/>
      <c r="J6" s="894"/>
      <c r="K6" s="894"/>
      <c r="L6" s="894"/>
      <c r="M6" s="894"/>
      <c r="N6" s="894"/>
      <c r="O6" s="895"/>
    </row>
    <row r="7" spans="1:257">
      <c r="A7" s="234"/>
      <c r="B7" s="238"/>
    </row>
    <row r="8" spans="1:257" ht="15.75">
      <c r="A8" s="241"/>
      <c r="B8" s="241"/>
      <c r="C8" s="896" t="s">
        <v>745</v>
      </c>
      <c r="D8" s="897"/>
      <c r="E8" s="897"/>
      <c r="F8" s="897"/>
      <c r="G8" s="897"/>
      <c r="H8" s="897"/>
      <c r="I8" s="897"/>
      <c r="J8" s="897"/>
      <c r="K8" s="898"/>
      <c r="L8" s="273">
        <f>+'F1.1A - Cálculo I-E.P'!C8</f>
        <v>2023</v>
      </c>
      <c r="N8" s="381" t="s">
        <v>887</v>
      </c>
    </row>
    <row r="9" spans="1:257" ht="16.5" thickBot="1">
      <c r="A9" s="241"/>
      <c r="B9" s="241"/>
      <c r="M9" s="274"/>
    </row>
    <row r="10" spans="1:257" ht="20.25" customHeight="1" thickTop="1" thickBot="1">
      <c r="A10" s="888" t="s">
        <v>716</v>
      </c>
      <c r="B10" s="873"/>
      <c r="C10" s="873"/>
      <c r="D10" s="873"/>
      <c r="E10" s="889"/>
      <c r="F10" s="873" t="s">
        <v>717</v>
      </c>
      <c r="G10" s="873"/>
      <c r="H10" s="873"/>
      <c r="I10" s="873"/>
      <c r="J10" s="873"/>
      <c r="K10" s="873"/>
      <c r="L10" s="873"/>
      <c r="M10" s="873"/>
      <c r="N10" s="873"/>
      <c r="O10" s="873"/>
      <c r="P10" s="873"/>
      <c r="Q10" s="874"/>
      <c r="IW10" s="240"/>
    </row>
    <row r="11" spans="1:257" s="275" customFormat="1" ht="32.25" customHeight="1" thickTop="1" thickBot="1">
      <c r="A11" s="292"/>
      <c r="B11" s="293"/>
      <c r="C11" s="875" t="s">
        <v>719</v>
      </c>
      <c r="D11" s="875"/>
      <c r="E11" s="876"/>
      <c r="F11" s="875" t="s">
        <v>720</v>
      </c>
      <c r="G11" s="875"/>
      <c r="H11" s="875"/>
      <c r="I11" s="875"/>
      <c r="J11" s="875"/>
      <c r="K11" s="875"/>
      <c r="L11" s="877"/>
      <c r="M11" s="875" t="s">
        <v>721</v>
      </c>
      <c r="N11" s="875"/>
      <c r="O11" s="877"/>
      <c r="P11" s="276" t="s">
        <v>722</v>
      </c>
      <c r="Q11" s="277"/>
    </row>
    <row r="12" spans="1:257" s="275" customFormat="1" ht="17.25" customHeight="1" thickTop="1" thickBot="1">
      <c r="A12" s="304" t="s">
        <v>718</v>
      </c>
      <c r="B12" s="308" t="s">
        <v>751</v>
      </c>
      <c r="C12" s="309" t="s">
        <v>752</v>
      </c>
      <c r="D12" s="305" t="s">
        <v>753</v>
      </c>
      <c r="E12" s="310" t="s">
        <v>754</v>
      </c>
      <c r="F12" s="305" t="s">
        <v>755</v>
      </c>
      <c r="G12" s="311" t="s">
        <v>756</v>
      </c>
      <c r="H12" s="311" t="s">
        <v>757</v>
      </c>
      <c r="I12" s="311" t="s">
        <v>758</v>
      </c>
      <c r="J12" s="311" t="s">
        <v>759</v>
      </c>
      <c r="K12" s="311" t="s">
        <v>760</v>
      </c>
      <c r="L12" s="312" t="s">
        <v>761</v>
      </c>
      <c r="M12" s="305" t="s">
        <v>762</v>
      </c>
      <c r="N12" s="311" t="s">
        <v>763</v>
      </c>
      <c r="O12" s="312" t="s">
        <v>766</v>
      </c>
      <c r="P12" s="307" t="s">
        <v>764</v>
      </c>
      <c r="Q12" s="306" t="s">
        <v>765</v>
      </c>
    </row>
    <row r="13" spans="1:257" ht="67.5" customHeight="1" thickTop="1" thickBot="1">
      <c r="A13" s="284" t="s">
        <v>513</v>
      </c>
      <c r="B13" s="282" t="s">
        <v>723</v>
      </c>
      <c r="C13" s="291" t="s">
        <v>724</v>
      </c>
      <c r="D13" s="288" t="s">
        <v>725</v>
      </c>
      <c r="E13" s="278" t="s">
        <v>746</v>
      </c>
      <c r="F13" s="290" t="s">
        <v>726</v>
      </c>
      <c r="G13" s="289" t="s">
        <v>727</v>
      </c>
      <c r="H13" s="288" t="s">
        <v>728</v>
      </c>
      <c r="I13" s="288" t="s">
        <v>729</v>
      </c>
      <c r="J13" s="288" t="s">
        <v>730</v>
      </c>
      <c r="K13" s="288" t="s">
        <v>731</v>
      </c>
      <c r="L13" s="279" t="s">
        <v>732</v>
      </c>
      <c r="M13" s="286" t="s">
        <v>733</v>
      </c>
      <c r="N13" s="287" t="s">
        <v>734</v>
      </c>
      <c r="O13" s="279" t="s">
        <v>735</v>
      </c>
      <c r="P13" s="280" t="s">
        <v>736</v>
      </c>
      <c r="Q13" s="281" t="s">
        <v>747</v>
      </c>
    </row>
    <row r="14" spans="1:257" ht="12.75" customHeight="1" thickBot="1">
      <c r="A14" s="285" t="s">
        <v>718</v>
      </c>
      <c r="B14" s="283" t="s">
        <v>737</v>
      </c>
      <c r="C14" s="294">
        <f>+C15+C17+C23+C25+C27+C29+C31+C33</f>
        <v>0</v>
      </c>
      <c r="D14" s="295">
        <f>+D15+D17+D23+D25+D27+D29+D31+D33</f>
        <v>26325229000</v>
      </c>
      <c r="E14" s="296">
        <f>C14+D14</f>
        <v>26325229000</v>
      </c>
      <c r="F14" s="297">
        <f>F15</f>
        <v>21837492000</v>
      </c>
      <c r="G14" s="295">
        <f>G17+G21+G27</f>
        <v>3487095000</v>
      </c>
      <c r="H14" s="295">
        <f>H33</f>
        <v>0</v>
      </c>
      <c r="I14" s="295">
        <f>I23</f>
        <v>0</v>
      </c>
      <c r="J14" s="295">
        <f>J23+J25</f>
        <v>0</v>
      </c>
      <c r="K14" s="295">
        <f>K23+K31</f>
        <v>52634000</v>
      </c>
      <c r="L14" s="298">
        <f>L15+L23+L25+L33</f>
        <v>948008000</v>
      </c>
      <c r="M14" s="299">
        <f>M17+M19+M25</f>
        <v>0</v>
      </c>
      <c r="N14" s="300">
        <f>N21+N23+N27</f>
        <v>0</v>
      </c>
      <c r="O14" s="298">
        <f>O17+O19+O25</f>
        <v>0</v>
      </c>
      <c r="P14" s="301">
        <f>P29</f>
        <v>0</v>
      </c>
      <c r="Q14" s="298">
        <f>SUM(Q15:Q34)</f>
        <v>26325229000</v>
      </c>
    </row>
    <row r="15" spans="1:257" ht="12.75" customHeight="1">
      <c r="A15" s="878">
        <v>1</v>
      </c>
      <c r="B15" s="880" t="s">
        <v>738</v>
      </c>
      <c r="C15" s="882"/>
      <c r="D15" s="884">
        <v>22587000000</v>
      </c>
      <c r="E15" s="886">
        <f>C15+D15</f>
        <v>22587000000</v>
      </c>
      <c r="F15" s="882">
        <v>21837492000</v>
      </c>
      <c r="G15" s="948"/>
      <c r="H15" s="948"/>
      <c r="I15" s="948"/>
      <c r="J15" s="948"/>
      <c r="K15" s="949"/>
      <c r="L15" s="951">
        <v>749508000</v>
      </c>
      <c r="M15" s="901"/>
      <c r="N15" s="967"/>
      <c r="O15" s="968"/>
      <c r="P15" s="971"/>
      <c r="Q15" s="871">
        <f>F15+L15</f>
        <v>22587000000</v>
      </c>
    </row>
    <row r="16" spans="1:257" ht="12.75" customHeight="1">
      <c r="A16" s="879"/>
      <c r="B16" s="881"/>
      <c r="C16" s="883"/>
      <c r="D16" s="885"/>
      <c r="E16" s="887"/>
      <c r="F16" s="883"/>
      <c r="G16" s="920"/>
      <c r="H16" s="920"/>
      <c r="I16" s="920"/>
      <c r="J16" s="920"/>
      <c r="K16" s="950"/>
      <c r="L16" s="934"/>
      <c r="M16" s="902"/>
      <c r="N16" s="955"/>
      <c r="O16" s="922"/>
      <c r="P16" s="966"/>
      <c r="Q16" s="872"/>
    </row>
    <row r="17" spans="1:17" ht="12.75" customHeight="1">
      <c r="A17" s="904">
        <v>2</v>
      </c>
      <c r="B17" s="923" t="s">
        <v>739</v>
      </c>
      <c r="C17" s="925">
        <f>+C19+C21</f>
        <v>0</v>
      </c>
      <c r="D17" s="927">
        <f>+D19+D21</f>
        <v>3487095000</v>
      </c>
      <c r="E17" s="910">
        <f>+E19+E21</f>
        <v>3487095000</v>
      </c>
      <c r="F17" s="929"/>
      <c r="G17" s="917"/>
      <c r="H17" s="919"/>
      <c r="I17" s="919"/>
      <c r="J17" s="919"/>
      <c r="K17" s="919"/>
      <c r="L17" s="921"/>
      <c r="M17" s="913"/>
      <c r="N17" s="956"/>
      <c r="O17" s="915"/>
      <c r="P17" s="965"/>
      <c r="Q17" s="903">
        <f>G17+M17+O17</f>
        <v>0</v>
      </c>
    </row>
    <row r="18" spans="1:17" ht="12.75" customHeight="1">
      <c r="A18" s="905"/>
      <c r="B18" s="924"/>
      <c r="C18" s="926"/>
      <c r="D18" s="928"/>
      <c r="E18" s="887"/>
      <c r="F18" s="930"/>
      <c r="G18" s="918"/>
      <c r="H18" s="920"/>
      <c r="I18" s="920"/>
      <c r="J18" s="920"/>
      <c r="K18" s="920"/>
      <c r="L18" s="922"/>
      <c r="M18" s="914"/>
      <c r="N18" s="957"/>
      <c r="O18" s="916"/>
      <c r="P18" s="966"/>
      <c r="Q18" s="872"/>
    </row>
    <row r="19" spans="1:17" ht="12.75" customHeight="1">
      <c r="A19" s="904" t="s">
        <v>749</v>
      </c>
      <c r="B19" s="906" t="s">
        <v>84</v>
      </c>
      <c r="C19" s="908"/>
      <c r="D19" s="909"/>
      <c r="E19" s="910">
        <f>C19+D19</f>
        <v>0</v>
      </c>
      <c r="F19" s="929"/>
      <c r="G19" s="911"/>
      <c r="H19" s="302"/>
      <c r="I19" s="919"/>
      <c r="J19" s="919"/>
      <c r="K19" s="919"/>
      <c r="L19" s="921"/>
      <c r="M19" s="913"/>
      <c r="N19" s="956"/>
      <c r="O19" s="915"/>
      <c r="P19" s="969"/>
      <c r="Q19" s="903">
        <f>M19+O19</f>
        <v>0</v>
      </c>
    </row>
    <row r="20" spans="1:17" ht="12.75" customHeight="1">
      <c r="A20" s="905"/>
      <c r="B20" s="907"/>
      <c r="C20" s="883"/>
      <c r="D20" s="885"/>
      <c r="E20" s="887"/>
      <c r="F20" s="930"/>
      <c r="G20" s="912"/>
      <c r="H20" s="303"/>
      <c r="I20" s="920"/>
      <c r="J20" s="920"/>
      <c r="K20" s="920"/>
      <c r="L20" s="922"/>
      <c r="M20" s="914"/>
      <c r="N20" s="957"/>
      <c r="O20" s="916"/>
      <c r="P20" s="970"/>
      <c r="Q20" s="872"/>
    </row>
    <row r="21" spans="1:17" ht="12.75" customHeight="1">
      <c r="A21" s="904" t="s">
        <v>750</v>
      </c>
      <c r="B21" s="906" t="s">
        <v>101</v>
      </c>
      <c r="C21" s="882"/>
      <c r="D21" s="884">
        <v>3487095000</v>
      </c>
      <c r="E21" s="910">
        <f>C21+D21</f>
        <v>3487095000</v>
      </c>
      <c r="F21" s="929"/>
      <c r="G21" s="917">
        <v>3487095000</v>
      </c>
      <c r="H21" s="919"/>
      <c r="I21" s="919"/>
      <c r="J21" s="919"/>
      <c r="K21" s="919"/>
      <c r="L21" s="921"/>
      <c r="M21" s="958"/>
      <c r="N21" s="931"/>
      <c r="O21" s="968"/>
      <c r="P21" s="965"/>
      <c r="Q21" s="903">
        <f>G21+N21</f>
        <v>3487095000</v>
      </c>
    </row>
    <row r="22" spans="1:17" ht="12.75" customHeight="1">
      <c r="A22" s="905"/>
      <c r="B22" s="907"/>
      <c r="C22" s="883"/>
      <c r="D22" s="885"/>
      <c r="E22" s="887"/>
      <c r="F22" s="930"/>
      <c r="G22" s="918"/>
      <c r="H22" s="920"/>
      <c r="I22" s="920"/>
      <c r="J22" s="920"/>
      <c r="K22" s="920"/>
      <c r="L22" s="922"/>
      <c r="M22" s="959"/>
      <c r="N22" s="932"/>
      <c r="O22" s="922"/>
      <c r="P22" s="966"/>
      <c r="Q22" s="872"/>
    </row>
    <row r="23" spans="1:17" ht="12.75" customHeight="1">
      <c r="A23" s="904">
        <v>3</v>
      </c>
      <c r="B23" s="923" t="s">
        <v>740</v>
      </c>
      <c r="C23" s="908"/>
      <c r="D23" s="909">
        <v>52634000</v>
      </c>
      <c r="E23" s="910">
        <f>C23+D23</f>
        <v>52634000</v>
      </c>
      <c r="F23" s="929"/>
      <c r="G23" s="911"/>
      <c r="H23" s="919"/>
      <c r="I23" s="909"/>
      <c r="J23" s="909"/>
      <c r="K23" s="909">
        <v>52634000</v>
      </c>
      <c r="L23" s="933"/>
      <c r="M23" s="937"/>
      <c r="N23" s="931"/>
      <c r="O23" s="921"/>
      <c r="P23" s="965"/>
      <c r="Q23" s="903">
        <f>+L23+K23+J23+I23+N23</f>
        <v>52634000</v>
      </c>
    </row>
    <row r="24" spans="1:17" ht="12.75" customHeight="1">
      <c r="A24" s="905"/>
      <c r="B24" s="924"/>
      <c r="C24" s="883"/>
      <c r="D24" s="885"/>
      <c r="E24" s="887"/>
      <c r="F24" s="930"/>
      <c r="G24" s="912"/>
      <c r="H24" s="920"/>
      <c r="I24" s="885"/>
      <c r="J24" s="885"/>
      <c r="K24" s="885"/>
      <c r="L24" s="934"/>
      <c r="M24" s="902"/>
      <c r="N24" s="932"/>
      <c r="O24" s="922"/>
      <c r="P24" s="966"/>
      <c r="Q24" s="872"/>
    </row>
    <row r="25" spans="1:17" ht="12.75" customHeight="1">
      <c r="A25" s="904">
        <v>4</v>
      </c>
      <c r="B25" s="923" t="s">
        <v>741</v>
      </c>
      <c r="C25" s="908"/>
      <c r="D25" s="909"/>
      <c r="E25" s="910">
        <f>C25+D25</f>
        <v>0</v>
      </c>
      <c r="F25" s="929"/>
      <c r="G25" s="919"/>
      <c r="H25" s="919"/>
      <c r="I25" s="919"/>
      <c r="J25" s="909"/>
      <c r="K25" s="919"/>
      <c r="L25" s="933"/>
      <c r="M25" s="913"/>
      <c r="N25" s="956"/>
      <c r="O25" s="915"/>
      <c r="P25" s="965"/>
      <c r="Q25" s="903">
        <f>J25+L25+M25+O25</f>
        <v>0</v>
      </c>
    </row>
    <row r="26" spans="1:17" ht="12.75" customHeight="1">
      <c r="A26" s="905"/>
      <c r="B26" s="924"/>
      <c r="C26" s="883"/>
      <c r="D26" s="885"/>
      <c r="E26" s="887"/>
      <c r="F26" s="930"/>
      <c r="G26" s="920"/>
      <c r="H26" s="920"/>
      <c r="I26" s="920"/>
      <c r="J26" s="885"/>
      <c r="K26" s="920"/>
      <c r="L26" s="934"/>
      <c r="M26" s="914"/>
      <c r="N26" s="957"/>
      <c r="O26" s="916"/>
      <c r="P26" s="966"/>
      <c r="Q26" s="872"/>
    </row>
    <row r="27" spans="1:17" ht="12.75" customHeight="1">
      <c r="A27" s="904">
        <v>5</v>
      </c>
      <c r="B27" s="923" t="s">
        <v>742</v>
      </c>
      <c r="C27" s="908"/>
      <c r="D27" s="909"/>
      <c r="E27" s="910">
        <f>C27+D27</f>
        <v>0</v>
      </c>
      <c r="F27" s="929"/>
      <c r="G27" s="909"/>
      <c r="H27" s="919"/>
      <c r="I27" s="919"/>
      <c r="J27" s="919"/>
      <c r="K27" s="919"/>
      <c r="L27" s="921"/>
      <c r="M27" s="937"/>
      <c r="N27" s="938"/>
      <c r="O27" s="921"/>
      <c r="P27" s="965"/>
      <c r="Q27" s="903">
        <f>G27+N27</f>
        <v>0</v>
      </c>
    </row>
    <row r="28" spans="1:17" ht="12.75" customHeight="1">
      <c r="A28" s="905"/>
      <c r="B28" s="924"/>
      <c r="C28" s="883"/>
      <c r="D28" s="885"/>
      <c r="E28" s="887"/>
      <c r="F28" s="930"/>
      <c r="G28" s="885"/>
      <c r="H28" s="920"/>
      <c r="I28" s="920"/>
      <c r="J28" s="920"/>
      <c r="K28" s="920"/>
      <c r="L28" s="922"/>
      <c r="M28" s="902"/>
      <c r="N28" s="939"/>
      <c r="O28" s="922"/>
      <c r="P28" s="966"/>
      <c r="Q28" s="872"/>
    </row>
    <row r="29" spans="1:17" ht="12.75" customHeight="1">
      <c r="A29" s="904">
        <v>6</v>
      </c>
      <c r="B29" s="923" t="s">
        <v>743</v>
      </c>
      <c r="C29" s="908"/>
      <c r="D29" s="909"/>
      <c r="E29" s="910">
        <f>C29+D29</f>
        <v>0</v>
      </c>
      <c r="F29" s="929"/>
      <c r="G29" s="919"/>
      <c r="H29" s="919"/>
      <c r="I29" s="919"/>
      <c r="J29" s="919"/>
      <c r="K29" s="919"/>
      <c r="L29" s="921"/>
      <c r="M29" s="937"/>
      <c r="N29" s="953"/>
      <c r="O29" s="921"/>
      <c r="P29" s="935"/>
      <c r="Q29" s="903">
        <f>P29</f>
        <v>0</v>
      </c>
    </row>
    <row r="30" spans="1:17" ht="12.75" customHeight="1">
      <c r="A30" s="905"/>
      <c r="B30" s="924"/>
      <c r="C30" s="883"/>
      <c r="D30" s="885"/>
      <c r="E30" s="887"/>
      <c r="F30" s="930"/>
      <c r="G30" s="920"/>
      <c r="H30" s="920"/>
      <c r="I30" s="920"/>
      <c r="J30" s="920"/>
      <c r="K30" s="920"/>
      <c r="L30" s="922"/>
      <c r="M30" s="902"/>
      <c r="N30" s="955"/>
      <c r="O30" s="922"/>
      <c r="P30" s="936"/>
      <c r="Q30" s="872"/>
    </row>
    <row r="31" spans="1:17" ht="12.75" customHeight="1">
      <c r="A31" s="904">
        <v>7</v>
      </c>
      <c r="B31" s="923" t="s">
        <v>744</v>
      </c>
      <c r="C31" s="908"/>
      <c r="D31" s="909"/>
      <c r="E31" s="910">
        <f>C31+D31</f>
        <v>0</v>
      </c>
      <c r="F31" s="929"/>
      <c r="G31" s="919"/>
      <c r="H31" s="919"/>
      <c r="I31" s="919"/>
      <c r="J31" s="919"/>
      <c r="K31" s="909"/>
      <c r="L31" s="921"/>
      <c r="M31" s="937"/>
      <c r="N31" s="953"/>
      <c r="O31" s="921"/>
      <c r="P31" s="962"/>
      <c r="Q31" s="903">
        <f>K31</f>
        <v>0</v>
      </c>
    </row>
    <row r="32" spans="1:17" ht="12.75" customHeight="1">
      <c r="A32" s="905"/>
      <c r="B32" s="924"/>
      <c r="C32" s="883"/>
      <c r="D32" s="885"/>
      <c r="E32" s="887"/>
      <c r="F32" s="930"/>
      <c r="G32" s="920"/>
      <c r="H32" s="920"/>
      <c r="I32" s="920"/>
      <c r="J32" s="920"/>
      <c r="K32" s="885"/>
      <c r="L32" s="922"/>
      <c r="M32" s="902"/>
      <c r="N32" s="955"/>
      <c r="O32" s="922"/>
      <c r="P32" s="964"/>
      <c r="Q32" s="872"/>
    </row>
    <row r="33" spans="1:17" ht="12.75" customHeight="1">
      <c r="A33" s="904">
        <v>8</v>
      </c>
      <c r="B33" s="923" t="s">
        <v>748</v>
      </c>
      <c r="C33" s="908"/>
      <c r="D33" s="909">
        <v>198500000</v>
      </c>
      <c r="E33" s="910">
        <f>C33+D33</f>
        <v>198500000</v>
      </c>
      <c r="F33" s="929"/>
      <c r="G33" s="919"/>
      <c r="H33" s="909"/>
      <c r="I33" s="919"/>
      <c r="J33" s="919"/>
      <c r="K33" s="919"/>
      <c r="L33" s="933">
        <v>198500000</v>
      </c>
      <c r="M33" s="937"/>
      <c r="N33" s="953"/>
      <c r="O33" s="921"/>
      <c r="P33" s="962"/>
      <c r="Q33" s="903">
        <f>H33+L33</f>
        <v>198500000</v>
      </c>
    </row>
    <row r="34" spans="1:17" ht="12.75" customHeight="1" thickBot="1">
      <c r="A34" s="941"/>
      <c r="B34" s="942"/>
      <c r="C34" s="943"/>
      <c r="D34" s="944"/>
      <c r="E34" s="945"/>
      <c r="F34" s="946"/>
      <c r="G34" s="947"/>
      <c r="H34" s="944"/>
      <c r="I34" s="947"/>
      <c r="J34" s="947"/>
      <c r="K34" s="947"/>
      <c r="L34" s="960"/>
      <c r="M34" s="952"/>
      <c r="N34" s="954"/>
      <c r="O34" s="961"/>
      <c r="P34" s="963"/>
      <c r="Q34" s="940"/>
    </row>
    <row r="35" spans="1:17" ht="12.75" customHeight="1" thickTop="1"/>
    <row r="36" spans="1:17" ht="12.75" customHeight="1"/>
    <row r="37" spans="1:17" customFormat="1" ht="15">
      <c r="A37" s="315" t="s">
        <v>767</v>
      </c>
      <c r="B37" s="315"/>
      <c r="C37" s="315"/>
      <c r="D37" s="315"/>
      <c r="E37" s="315"/>
      <c r="F37" s="316"/>
      <c r="G37" s="315"/>
      <c r="H37" s="315"/>
      <c r="I37" s="315"/>
      <c r="J37" s="315"/>
      <c r="K37" s="315"/>
      <c r="L37" s="315"/>
      <c r="M37" s="315"/>
      <c r="N37" s="315"/>
      <c r="O37" s="315"/>
      <c r="P37" s="315"/>
      <c r="Q37" s="315"/>
    </row>
    <row r="38" spans="1:17" customFormat="1" ht="15">
      <c r="A38" s="317" t="s">
        <v>772</v>
      </c>
      <c r="B38" s="318"/>
      <c r="C38" s="319"/>
      <c r="D38" s="319"/>
      <c r="E38" s="319"/>
      <c r="F38" s="320"/>
      <c r="G38" s="319"/>
      <c r="H38" s="319"/>
      <c r="I38" s="319"/>
      <c r="J38" s="319"/>
      <c r="K38" s="319"/>
      <c r="L38" s="319"/>
      <c r="M38" s="319"/>
      <c r="N38" s="319"/>
      <c r="O38" s="319"/>
      <c r="P38" s="319"/>
      <c r="Q38" s="321"/>
    </row>
    <row r="39" spans="1:17" customFormat="1" ht="15">
      <c r="A39" s="322" t="s">
        <v>768</v>
      </c>
      <c r="C39" s="313"/>
      <c r="D39" s="313"/>
      <c r="E39" s="313"/>
      <c r="F39" s="314"/>
      <c r="G39" s="313"/>
      <c r="H39" s="313"/>
      <c r="I39" s="313"/>
      <c r="J39" s="313"/>
      <c r="K39" s="313"/>
      <c r="L39" s="313"/>
      <c r="M39" s="313"/>
      <c r="N39" s="313"/>
      <c r="O39" s="313"/>
      <c r="P39" s="313"/>
      <c r="Q39" s="323"/>
    </row>
    <row r="40" spans="1:17" customFormat="1" ht="15">
      <c r="A40" s="322" t="s">
        <v>769</v>
      </c>
      <c r="C40" s="313"/>
      <c r="D40" s="313"/>
      <c r="E40" s="313"/>
      <c r="F40" s="314"/>
      <c r="G40" s="313"/>
      <c r="H40" s="313"/>
      <c r="I40" s="313"/>
      <c r="J40" s="313"/>
      <c r="K40" s="313"/>
      <c r="L40" s="313"/>
      <c r="M40" s="313"/>
      <c r="N40" s="313"/>
      <c r="O40" s="313"/>
      <c r="P40" s="313"/>
      <c r="Q40" s="323"/>
    </row>
    <row r="41" spans="1:17" customFormat="1" ht="15">
      <c r="A41" s="322" t="s">
        <v>773</v>
      </c>
      <c r="C41" s="313"/>
      <c r="D41" s="313"/>
      <c r="E41" s="313"/>
      <c r="F41" s="314"/>
      <c r="G41" s="313"/>
      <c r="H41" s="313"/>
      <c r="I41" s="313"/>
      <c r="J41" s="313"/>
      <c r="K41" s="313"/>
      <c r="L41" s="313"/>
      <c r="M41" s="313"/>
      <c r="N41" s="313"/>
      <c r="O41" s="313"/>
      <c r="P41" s="313"/>
      <c r="Q41" s="323"/>
    </row>
    <row r="42" spans="1:17" customFormat="1" ht="15">
      <c r="A42" s="322" t="s">
        <v>770</v>
      </c>
      <c r="C42" s="313"/>
      <c r="D42" s="313"/>
      <c r="E42" s="313"/>
      <c r="F42" s="314"/>
      <c r="G42" s="313"/>
      <c r="H42" s="313"/>
      <c r="I42" s="313"/>
      <c r="J42" s="313"/>
      <c r="K42" s="313"/>
      <c r="L42" s="313"/>
      <c r="M42" s="313"/>
      <c r="N42" s="313"/>
      <c r="O42" s="313"/>
      <c r="P42" s="313"/>
      <c r="Q42" s="323"/>
    </row>
    <row r="43" spans="1:17" customFormat="1" ht="15">
      <c r="A43" s="322"/>
      <c r="C43" s="313"/>
      <c r="D43" s="313"/>
      <c r="E43" s="313"/>
      <c r="F43" s="334" t="s">
        <v>781</v>
      </c>
      <c r="G43" s="313"/>
      <c r="H43" s="313"/>
      <c r="I43" s="313"/>
      <c r="J43" s="313"/>
      <c r="K43" s="313"/>
      <c r="L43" s="313"/>
      <c r="M43" s="313"/>
      <c r="N43" s="313"/>
      <c r="O43" s="313"/>
      <c r="P43" s="313"/>
      <c r="Q43" s="323"/>
    </row>
    <row r="44" spans="1:17" customFormat="1" ht="15">
      <c r="A44" s="972" t="s">
        <v>774</v>
      </c>
      <c r="B44" s="973"/>
      <c r="C44" s="973"/>
      <c r="D44" s="973"/>
      <c r="E44" s="973"/>
      <c r="F44" s="974" t="s">
        <v>782</v>
      </c>
      <c r="G44" s="973"/>
      <c r="H44" s="973"/>
      <c r="I44" s="973"/>
      <c r="J44" s="973"/>
      <c r="K44" s="973"/>
      <c r="L44" s="973"/>
      <c r="M44" s="973"/>
      <c r="N44" s="973"/>
      <c r="O44" s="973"/>
      <c r="P44" s="973"/>
      <c r="Q44" s="975"/>
    </row>
    <row r="45" spans="1:17" customFormat="1" ht="42" customHeight="1">
      <c r="A45" s="972" t="s">
        <v>778</v>
      </c>
      <c r="B45" s="973"/>
      <c r="C45" s="973"/>
      <c r="D45" s="973"/>
      <c r="E45" s="973"/>
      <c r="F45" s="974" t="s">
        <v>785</v>
      </c>
      <c r="G45" s="973"/>
      <c r="H45" s="973"/>
      <c r="I45" s="973"/>
      <c r="J45" s="973"/>
      <c r="K45" s="973"/>
      <c r="L45" s="973"/>
      <c r="M45" s="973"/>
      <c r="N45" s="973"/>
      <c r="O45" s="973"/>
      <c r="P45" s="973"/>
      <c r="Q45" s="975"/>
    </row>
    <row r="46" spans="1:17" customFormat="1" ht="25.5" customHeight="1">
      <c r="A46" s="972" t="s">
        <v>775</v>
      </c>
      <c r="B46" s="973"/>
      <c r="C46" s="973"/>
      <c r="D46" s="973"/>
      <c r="E46" s="979"/>
      <c r="F46" s="974" t="s">
        <v>783</v>
      </c>
      <c r="G46" s="973"/>
      <c r="H46" s="973"/>
      <c r="I46" s="973"/>
      <c r="J46" s="973"/>
      <c r="K46" s="973"/>
      <c r="L46" s="973"/>
      <c r="M46" s="973"/>
      <c r="N46" s="973"/>
      <c r="O46" s="973"/>
      <c r="P46" s="973"/>
      <c r="Q46" s="975"/>
    </row>
    <row r="47" spans="1:17" customFormat="1" ht="25.5" customHeight="1">
      <c r="A47" s="972" t="s">
        <v>776</v>
      </c>
      <c r="B47" s="973"/>
      <c r="C47" s="973"/>
      <c r="D47" s="973"/>
      <c r="E47" s="973"/>
      <c r="F47" s="976" t="s">
        <v>784</v>
      </c>
      <c r="G47" s="977"/>
      <c r="H47" s="977"/>
      <c r="I47" s="977"/>
      <c r="J47" s="977"/>
      <c r="K47" s="977"/>
      <c r="L47" s="977"/>
      <c r="M47" s="977"/>
      <c r="N47" s="977"/>
      <c r="O47" s="977"/>
      <c r="P47" s="977"/>
      <c r="Q47" s="978"/>
    </row>
    <row r="48" spans="1:17" customFormat="1" ht="21" customHeight="1">
      <c r="A48" s="972" t="s">
        <v>777</v>
      </c>
      <c r="B48" s="973"/>
      <c r="C48" s="973"/>
      <c r="D48" s="973"/>
      <c r="E48" s="973"/>
      <c r="F48" s="976" t="s">
        <v>771</v>
      </c>
      <c r="G48" s="977"/>
      <c r="H48" s="977"/>
      <c r="I48" s="977"/>
      <c r="J48" s="977"/>
      <c r="K48" s="977"/>
      <c r="L48" s="977"/>
      <c r="M48" s="977"/>
      <c r="N48" s="977"/>
      <c r="O48" s="977"/>
      <c r="P48" s="977"/>
      <c r="Q48" s="978"/>
    </row>
    <row r="49" spans="1:17" customFormat="1" ht="27" customHeight="1">
      <c r="A49" s="972" t="s">
        <v>790</v>
      </c>
      <c r="B49" s="973"/>
      <c r="C49" s="973"/>
      <c r="D49" s="973"/>
      <c r="E49" s="973"/>
      <c r="F49" s="976" t="s">
        <v>786</v>
      </c>
      <c r="G49" s="977"/>
      <c r="H49" s="977"/>
      <c r="I49" s="977"/>
      <c r="J49" s="977"/>
      <c r="K49" s="977"/>
      <c r="L49" s="977"/>
      <c r="M49" s="977"/>
      <c r="N49" s="977"/>
      <c r="O49" s="977"/>
      <c r="P49" s="977"/>
      <c r="Q49" s="978"/>
    </row>
    <row r="50" spans="1:17" customFormat="1" ht="27" customHeight="1">
      <c r="A50" s="972" t="s">
        <v>779</v>
      </c>
      <c r="B50" s="973"/>
      <c r="C50" s="973"/>
      <c r="D50" s="973"/>
      <c r="E50" s="979"/>
      <c r="F50" s="974" t="s">
        <v>787</v>
      </c>
      <c r="G50" s="973"/>
      <c r="H50" s="973"/>
      <c r="I50" s="973"/>
      <c r="J50" s="973"/>
      <c r="K50" s="973"/>
      <c r="L50" s="973"/>
      <c r="M50" s="973"/>
      <c r="N50" s="973"/>
      <c r="O50" s="973"/>
      <c r="P50" s="973"/>
      <c r="Q50" s="975"/>
    </row>
    <row r="51" spans="1:17" customFormat="1" ht="21.75" customHeight="1">
      <c r="A51" s="972" t="s">
        <v>780</v>
      </c>
      <c r="B51" s="973"/>
      <c r="C51" s="973"/>
      <c r="D51" s="973"/>
      <c r="E51" s="979"/>
      <c r="F51" s="980" t="s">
        <v>791</v>
      </c>
      <c r="G51" s="981"/>
      <c r="H51" s="237"/>
      <c r="I51" s="237"/>
      <c r="J51" s="237"/>
      <c r="K51" s="237"/>
      <c r="L51" s="237"/>
      <c r="M51" s="237"/>
      <c r="N51" s="237"/>
      <c r="O51" s="237"/>
      <c r="P51" s="237"/>
      <c r="Q51" s="239"/>
    </row>
    <row r="52" spans="1:17" customFormat="1" ht="15">
      <c r="A52" s="972"/>
      <c r="B52" s="973"/>
      <c r="C52" s="973"/>
      <c r="D52" s="973"/>
      <c r="E52" s="979"/>
      <c r="F52" s="974" t="s">
        <v>792</v>
      </c>
      <c r="G52" s="973"/>
      <c r="H52" s="973"/>
      <c r="I52" s="973"/>
      <c r="J52" s="973"/>
      <c r="K52" s="973"/>
      <c r="L52" s="973"/>
      <c r="M52" s="973"/>
      <c r="N52" s="973"/>
      <c r="O52" s="973"/>
      <c r="P52" s="973"/>
      <c r="Q52" s="975"/>
    </row>
    <row r="53" spans="1:17" customFormat="1" ht="27.75" customHeight="1">
      <c r="A53" s="972"/>
      <c r="B53" s="973"/>
      <c r="C53" s="973"/>
      <c r="D53" s="973"/>
      <c r="E53" s="979"/>
      <c r="F53" s="974" t="s">
        <v>793</v>
      </c>
      <c r="G53" s="973"/>
      <c r="H53" s="973"/>
      <c r="I53" s="973"/>
      <c r="J53" s="973"/>
      <c r="K53" s="973"/>
      <c r="L53" s="973"/>
      <c r="M53" s="973"/>
      <c r="N53" s="973"/>
      <c r="O53" s="973"/>
      <c r="P53" s="973"/>
      <c r="Q53" s="975"/>
    </row>
    <row r="54" spans="1:17" customFormat="1" ht="28.5" customHeight="1">
      <c r="A54" s="326"/>
      <c r="B54" s="327"/>
      <c r="C54" s="327"/>
      <c r="D54" s="327"/>
      <c r="E54" s="327"/>
      <c r="F54" s="974" t="s">
        <v>794</v>
      </c>
      <c r="G54" s="973"/>
      <c r="H54" s="973"/>
      <c r="I54" s="973"/>
      <c r="J54" s="973"/>
      <c r="K54" s="973"/>
      <c r="L54" s="973"/>
      <c r="M54" s="973"/>
      <c r="N54" s="973"/>
      <c r="O54" s="973"/>
      <c r="P54" s="973"/>
      <c r="Q54" s="975"/>
    </row>
    <row r="55" spans="1:17" customFormat="1" ht="25.5" customHeight="1">
      <c r="A55" s="326"/>
      <c r="B55" s="327"/>
      <c r="C55" s="327"/>
      <c r="D55" s="327"/>
      <c r="E55" s="327"/>
      <c r="F55" s="980" t="s">
        <v>788</v>
      </c>
      <c r="G55" s="981"/>
      <c r="H55" s="327"/>
      <c r="I55" s="327"/>
      <c r="J55" s="327"/>
      <c r="K55" s="327"/>
      <c r="L55" s="327"/>
      <c r="M55" s="327"/>
      <c r="N55" s="327"/>
      <c r="O55" s="327"/>
      <c r="P55" s="327"/>
      <c r="Q55" s="328"/>
    </row>
    <row r="56" spans="1:17" customFormat="1" ht="15">
      <c r="A56" s="324"/>
      <c r="B56" s="325"/>
      <c r="C56" s="325"/>
      <c r="D56" s="325"/>
      <c r="E56" s="325"/>
      <c r="F56" s="982" t="s">
        <v>789</v>
      </c>
      <c r="G56" s="983"/>
      <c r="H56" s="983"/>
      <c r="I56" s="983"/>
      <c r="J56" s="983"/>
      <c r="K56" s="983"/>
      <c r="L56" s="983"/>
      <c r="M56" s="983"/>
      <c r="N56" s="983"/>
      <c r="O56" s="983"/>
      <c r="P56" s="983"/>
      <c r="Q56" s="984"/>
    </row>
  </sheetData>
  <sheetProtection algorithmName="SHA-512" hashValue="gsoi2hZPkYouN97L7Gfl9UIwUkkDF0wzJanp66oE6Ty3e50LxZgzyrclPOmg0Yts2eY+eEu2ZU9w+ZyHlZzvpw==" saltValue="7oGo2Q7o0QP3KODhIPWvpw==" spinCount="100000" sheet="1" selectLockedCells="1"/>
  <protectedRanges>
    <protectedRange sqref="H15:P15" name="Rango10"/>
    <protectedRange sqref="C33:D34" name="Rango25"/>
    <protectedRange sqref="H33:P34" name="Rango23"/>
    <protectedRange sqref="H28:P29" name="Rango21"/>
    <protectedRange sqref="H26:L26 P26" name="Rango20"/>
    <protectedRange sqref="H24:M24 O24:P24" name="Rango19"/>
    <protectedRange sqref="H24:M24 O24:P24" name="Rango2"/>
  </protectedRanges>
  <mergeCells count="205">
    <mergeCell ref="F53:Q53"/>
    <mergeCell ref="F55:G55"/>
    <mergeCell ref="F51:G51"/>
    <mergeCell ref="A53:E53"/>
    <mergeCell ref="F54:Q54"/>
    <mergeCell ref="A50:E50"/>
    <mergeCell ref="F50:Q50"/>
    <mergeCell ref="A49:E49"/>
    <mergeCell ref="F56:Q56"/>
    <mergeCell ref="A52:E52"/>
    <mergeCell ref="A51:E51"/>
    <mergeCell ref="F52:Q52"/>
    <mergeCell ref="A44:E44"/>
    <mergeCell ref="F44:Q44"/>
    <mergeCell ref="A45:E45"/>
    <mergeCell ref="F45:Q45"/>
    <mergeCell ref="A48:E48"/>
    <mergeCell ref="F47:Q47"/>
    <mergeCell ref="A47:E47"/>
    <mergeCell ref="F49:Q49"/>
    <mergeCell ref="A46:E46"/>
    <mergeCell ref="F46:Q46"/>
    <mergeCell ref="F48:Q48"/>
    <mergeCell ref="O33:O34"/>
    <mergeCell ref="P33:P34"/>
    <mergeCell ref="P31:P32"/>
    <mergeCell ref="P27:P28"/>
    <mergeCell ref="N19:N20"/>
    <mergeCell ref="N17:N18"/>
    <mergeCell ref="N15:N16"/>
    <mergeCell ref="O15:O16"/>
    <mergeCell ref="O21:O22"/>
    <mergeCell ref="O23:O24"/>
    <mergeCell ref="P25:P26"/>
    <mergeCell ref="P23:P24"/>
    <mergeCell ref="P21:P22"/>
    <mergeCell ref="P19:P20"/>
    <mergeCell ref="P17:P18"/>
    <mergeCell ref="P15:P16"/>
    <mergeCell ref="O27:O28"/>
    <mergeCell ref="O29:O30"/>
    <mergeCell ref="O31:O32"/>
    <mergeCell ref="J33:J34"/>
    <mergeCell ref="J29:J30"/>
    <mergeCell ref="J27:J28"/>
    <mergeCell ref="J21:J22"/>
    <mergeCell ref="J19:J20"/>
    <mergeCell ref="M31:M32"/>
    <mergeCell ref="M33:M34"/>
    <mergeCell ref="N33:N34"/>
    <mergeCell ref="N31:N32"/>
    <mergeCell ref="N29:N30"/>
    <mergeCell ref="N25:N26"/>
    <mergeCell ref="L21:L22"/>
    <mergeCell ref="L19:L20"/>
    <mergeCell ref="M21:M22"/>
    <mergeCell ref="M23:M24"/>
    <mergeCell ref="M27:M28"/>
    <mergeCell ref="L33:L34"/>
    <mergeCell ref="I19:I20"/>
    <mergeCell ref="I21:I22"/>
    <mergeCell ref="J15:J16"/>
    <mergeCell ref="K17:K18"/>
    <mergeCell ref="G15:G16"/>
    <mergeCell ref="H15:H16"/>
    <mergeCell ref="I15:I16"/>
    <mergeCell ref="K15:K16"/>
    <mergeCell ref="L15:L16"/>
    <mergeCell ref="K19:K20"/>
    <mergeCell ref="K21:K22"/>
    <mergeCell ref="Q33:Q34"/>
    <mergeCell ref="Q31:Q32"/>
    <mergeCell ref="A33:A34"/>
    <mergeCell ref="B33:B34"/>
    <mergeCell ref="C33:C34"/>
    <mergeCell ref="D33:D34"/>
    <mergeCell ref="E33:E34"/>
    <mergeCell ref="F33:F34"/>
    <mergeCell ref="G33:G34"/>
    <mergeCell ref="H33:H34"/>
    <mergeCell ref="I33:I34"/>
    <mergeCell ref="G31:G32"/>
    <mergeCell ref="H31:H32"/>
    <mergeCell ref="I31:I32"/>
    <mergeCell ref="J31:J32"/>
    <mergeCell ref="K31:K32"/>
    <mergeCell ref="L31:L32"/>
    <mergeCell ref="A31:A32"/>
    <mergeCell ref="B31:B32"/>
    <mergeCell ref="C31:C32"/>
    <mergeCell ref="D31:D32"/>
    <mergeCell ref="E31:E32"/>
    <mergeCell ref="F31:F32"/>
    <mergeCell ref="K33:K34"/>
    <mergeCell ref="G29:G30"/>
    <mergeCell ref="H29:H30"/>
    <mergeCell ref="I29:I30"/>
    <mergeCell ref="L29:L30"/>
    <mergeCell ref="P29:P30"/>
    <mergeCell ref="Q29:Q30"/>
    <mergeCell ref="M29:M30"/>
    <mergeCell ref="I27:I28"/>
    <mergeCell ref="L27:L28"/>
    <mergeCell ref="N27:N28"/>
    <mergeCell ref="Q27:Q28"/>
    <mergeCell ref="K27:K28"/>
    <mergeCell ref="K29:K30"/>
    <mergeCell ref="A29:A30"/>
    <mergeCell ref="B29:B30"/>
    <mergeCell ref="C29:C30"/>
    <mergeCell ref="D29:D30"/>
    <mergeCell ref="E29:E30"/>
    <mergeCell ref="F29:F30"/>
    <mergeCell ref="O25:O26"/>
    <mergeCell ref="Q25:Q26"/>
    <mergeCell ref="A27:A28"/>
    <mergeCell ref="B27:B28"/>
    <mergeCell ref="C27:C28"/>
    <mergeCell ref="D27:D28"/>
    <mergeCell ref="E27:E28"/>
    <mergeCell ref="F27:F28"/>
    <mergeCell ref="G27:G28"/>
    <mergeCell ref="H27:H28"/>
    <mergeCell ref="G25:G26"/>
    <mergeCell ref="H25:H26"/>
    <mergeCell ref="I25:I26"/>
    <mergeCell ref="J25:J26"/>
    <mergeCell ref="L25:L26"/>
    <mergeCell ref="M25:M26"/>
    <mergeCell ref="A25:A26"/>
    <mergeCell ref="B25:B26"/>
    <mergeCell ref="C25:C26"/>
    <mergeCell ref="D25:D26"/>
    <mergeCell ref="E25:E26"/>
    <mergeCell ref="F25:F26"/>
    <mergeCell ref="I23:I24"/>
    <mergeCell ref="J23:J24"/>
    <mergeCell ref="K23:K24"/>
    <mergeCell ref="L23:L24"/>
    <mergeCell ref="N23:N24"/>
    <mergeCell ref="K25:K26"/>
    <mergeCell ref="Q23:Q24"/>
    <mergeCell ref="N21:N22"/>
    <mergeCell ref="Q21:Q22"/>
    <mergeCell ref="A23:A24"/>
    <mergeCell ref="B23:B24"/>
    <mergeCell ref="C23:C24"/>
    <mergeCell ref="D23:D24"/>
    <mergeCell ref="E23:E24"/>
    <mergeCell ref="F23:F24"/>
    <mergeCell ref="G23:G24"/>
    <mergeCell ref="H23:H24"/>
    <mergeCell ref="A21:A22"/>
    <mergeCell ref="B21:B22"/>
    <mergeCell ref="C21:C22"/>
    <mergeCell ref="D21:D22"/>
    <mergeCell ref="E21:E22"/>
    <mergeCell ref="G21:G22"/>
    <mergeCell ref="H21:H22"/>
    <mergeCell ref="F21:F22"/>
    <mergeCell ref="Q17:Q18"/>
    <mergeCell ref="A19:A20"/>
    <mergeCell ref="B19:B20"/>
    <mergeCell ref="C19:C20"/>
    <mergeCell ref="D19:D20"/>
    <mergeCell ref="E19:E20"/>
    <mergeCell ref="G19:G20"/>
    <mergeCell ref="M19:M20"/>
    <mergeCell ref="O19:O20"/>
    <mergeCell ref="Q19:Q20"/>
    <mergeCell ref="G17:G18"/>
    <mergeCell ref="H17:H18"/>
    <mergeCell ref="I17:I18"/>
    <mergeCell ref="L17:L18"/>
    <mergeCell ref="M17:M18"/>
    <mergeCell ref="O17:O18"/>
    <mergeCell ref="A17:A18"/>
    <mergeCell ref="B17:B18"/>
    <mergeCell ref="C17:C18"/>
    <mergeCell ref="D17:D18"/>
    <mergeCell ref="E17:E18"/>
    <mergeCell ref="F17:F18"/>
    <mergeCell ref="J17:J18"/>
    <mergeCell ref="F19:F20"/>
    <mergeCell ref="A1:Q1"/>
    <mergeCell ref="A2:Q2"/>
    <mergeCell ref="A3:Q3"/>
    <mergeCell ref="Q15:Q16"/>
    <mergeCell ref="F10:Q10"/>
    <mergeCell ref="C11:E11"/>
    <mergeCell ref="F11:L11"/>
    <mergeCell ref="M11:O11"/>
    <mergeCell ref="A15:A16"/>
    <mergeCell ref="B15:B16"/>
    <mergeCell ref="C15:C16"/>
    <mergeCell ref="D15:D16"/>
    <mergeCell ref="E15:E16"/>
    <mergeCell ref="F15:F16"/>
    <mergeCell ref="A10:E10"/>
    <mergeCell ref="D5:O5"/>
    <mergeCell ref="D6:O6"/>
    <mergeCell ref="C8:K8"/>
    <mergeCell ref="B5:C5"/>
    <mergeCell ref="B6:C6"/>
    <mergeCell ref="M15:M16"/>
  </mergeCells>
  <conditionalFormatting sqref="A15:A34">
    <cfRule type="cellIs" dxfId="0" priority="1" operator="between">
      <formula>1</formula>
      <formula>9</formula>
    </cfRule>
  </conditionalFormatting>
  <printOptions horizontalCentered="1" verticalCentered="1" gridLinesSet="0"/>
  <pageMargins left="0.4" right="0.75" top="0.25" bottom="1" header="0.54" footer="0.51181102362204722"/>
  <pageSetup scale="80" orientation="landscape" horizontalDpi="300" verticalDpi="300" r:id="rId1"/>
  <headerFooter alignWithMargins="0"/>
  <ignoredErrors>
    <ignoredError sqref="E14 E17 N14" 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DESPLEGABLES!$A$2:$A$191</xm:f>
          </x14:formula1>
          <xm:sqref>D5:O5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30470-EF63-412A-8848-B743248503D5}">
  <dimension ref="A1:BF348"/>
  <sheetViews>
    <sheetView topLeftCell="A7" zoomScaleNormal="100" workbookViewId="0">
      <pane xSplit="2" ySplit="8" topLeftCell="C15" activePane="bottomRight" state="frozen"/>
      <selection activeCell="A7" sqref="A7"/>
      <selection pane="topRight" activeCell="C7" sqref="C7"/>
      <selection pane="bottomLeft" activeCell="A15" sqref="A15"/>
      <selection pane="bottomRight" activeCell="U82" sqref="U82"/>
    </sheetView>
  </sheetViews>
  <sheetFormatPr baseColWidth="10" defaultRowHeight="15"/>
  <cols>
    <col min="1" max="1" width="19.7109375" customWidth="1"/>
    <col min="2" max="2" width="6" customWidth="1"/>
    <col min="3" max="3" width="6.28515625" customWidth="1"/>
    <col min="4" max="4" width="9.5703125" bestFit="1" customWidth="1"/>
    <col min="5" max="6" width="10.85546875" customWidth="1"/>
    <col min="7" max="7" width="11.42578125" customWidth="1"/>
    <col min="8" max="8" width="9.42578125" customWidth="1"/>
    <col min="9" max="9" width="11.42578125" hidden="1" customWidth="1"/>
    <col min="10" max="11" width="10.28515625" customWidth="1"/>
    <col min="12" max="12" width="12.28515625" customWidth="1"/>
    <col min="13" max="13" width="12.5703125" customWidth="1"/>
    <col min="14" max="14" width="11.85546875" customWidth="1"/>
    <col min="15" max="15" width="12" hidden="1" customWidth="1"/>
    <col min="16" max="16" width="11.5703125" customWidth="1"/>
    <col min="17" max="20" width="11.42578125" hidden="1" customWidth="1"/>
    <col min="21" max="21" width="11.42578125" customWidth="1"/>
    <col min="22" max="22" width="11.5703125" customWidth="1"/>
    <col min="23" max="23" width="10.140625" customWidth="1"/>
    <col min="24" max="24" width="11.42578125" customWidth="1"/>
    <col min="25" max="25" width="10.7109375" customWidth="1"/>
    <col min="26" max="26" width="10.85546875" customWidth="1"/>
    <col min="27" max="27" width="10.7109375" customWidth="1"/>
    <col min="28" max="28" width="11" customWidth="1"/>
    <col min="29" max="29" width="9.140625" hidden="1" customWidth="1"/>
    <col min="30" max="30" width="11.42578125" hidden="1" customWidth="1"/>
    <col min="31" max="31" width="11" customWidth="1"/>
    <col min="32" max="32" width="11.42578125" customWidth="1"/>
    <col min="33" max="34" width="10.85546875" bestFit="1" customWidth="1"/>
    <col min="35" max="36" width="10.5703125" customWidth="1"/>
    <col min="37" max="37" width="10.42578125" customWidth="1"/>
    <col min="38" max="38" width="9.85546875" customWidth="1"/>
    <col min="39" max="39" width="9.28515625" customWidth="1"/>
    <col min="40" max="40" width="9.42578125" hidden="1" customWidth="1"/>
    <col min="41" max="41" width="9.7109375" hidden="1" customWidth="1"/>
    <col min="42" max="42" width="0" hidden="1" customWidth="1"/>
    <col min="43" max="43" width="10.85546875" bestFit="1" customWidth="1"/>
    <col min="44" max="44" width="10" customWidth="1"/>
    <col min="47" max="47" width="12.85546875" customWidth="1"/>
    <col min="48" max="48" width="2.42578125" style="581" customWidth="1"/>
    <col min="49" max="49" width="5.28515625" style="581" customWidth="1"/>
  </cols>
  <sheetData>
    <row r="1" spans="1:49" s="757" customFormat="1">
      <c r="A1" s="986" t="s">
        <v>0</v>
      </c>
      <c r="B1" s="986"/>
      <c r="C1" s="986"/>
      <c r="D1" s="986"/>
      <c r="E1" s="986"/>
      <c r="F1" s="986"/>
      <c r="G1" s="986"/>
      <c r="H1" s="986"/>
      <c r="I1" s="986"/>
      <c r="J1" s="986"/>
      <c r="K1" s="986"/>
      <c r="L1" s="986"/>
      <c r="M1" s="986"/>
      <c r="N1" s="986"/>
      <c r="O1" s="986"/>
      <c r="P1" s="986"/>
      <c r="Q1" s="986"/>
      <c r="R1" s="986"/>
      <c r="S1" s="986"/>
      <c r="T1" s="986"/>
      <c r="U1" s="986"/>
      <c r="V1" s="986"/>
      <c r="W1" s="986"/>
      <c r="X1" s="986"/>
      <c r="Y1" s="986"/>
      <c r="Z1" s="986"/>
      <c r="AA1" s="986"/>
      <c r="AB1" s="986"/>
      <c r="AC1" s="986"/>
      <c r="AD1" s="986"/>
      <c r="AE1" s="986"/>
      <c r="AF1" s="986"/>
      <c r="AG1" s="986"/>
      <c r="AH1" s="986"/>
      <c r="AI1" s="986"/>
      <c r="AJ1" s="986"/>
      <c r="AK1" s="986"/>
      <c r="AL1" s="986"/>
      <c r="AM1" s="986"/>
      <c r="AN1" s="986"/>
      <c r="AO1" s="986"/>
      <c r="AP1" s="986"/>
      <c r="AQ1" s="986"/>
      <c r="AR1" s="986"/>
      <c r="AS1" s="986"/>
      <c r="AT1" s="986"/>
      <c r="AU1" s="986"/>
      <c r="AV1" s="581"/>
      <c r="AW1" s="581"/>
    </row>
    <row r="2" spans="1:49" s="757" customFormat="1">
      <c r="A2" s="986" t="s">
        <v>74</v>
      </c>
      <c r="B2" s="986"/>
      <c r="C2" s="986"/>
      <c r="D2" s="986"/>
      <c r="E2" s="986"/>
      <c r="F2" s="986"/>
      <c r="G2" s="986"/>
      <c r="H2" s="986"/>
      <c r="I2" s="986"/>
      <c r="J2" s="986"/>
      <c r="K2" s="986"/>
      <c r="L2" s="986"/>
      <c r="M2" s="986"/>
      <c r="N2" s="986"/>
      <c r="O2" s="986"/>
      <c r="P2" s="986"/>
      <c r="Q2" s="986"/>
      <c r="R2" s="986"/>
      <c r="S2" s="986"/>
      <c r="T2" s="986"/>
      <c r="U2" s="986"/>
      <c r="V2" s="986"/>
      <c r="W2" s="986"/>
      <c r="X2" s="986"/>
      <c r="Y2" s="986"/>
      <c r="Z2" s="986"/>
      <c r="AA2" s="986"/>
      <c r="AB2" s="986"/>
      <c r="AC2" s="986"/>
      <c r="AD2" s="986"/>
      <c r="AE2" s="986"/>
      <c r="AF2" s="986"/>
      <c r="AG2" s="986"/>
      <c r="AH2" s="986"/>
      <c r="AI2" s="986"/>
      <c r="AJ2" s="986"/>
      <c r="AK2" s="986"/>
      <c r="AL2" s="986"/>
      <c r="AM2" s="986"/>
      <c r="AN2" s="986"/>
      <c r="AO2" s="986"/>
      <c r="AP2" s="986"/>
      <c r="AQ2" s="986"/>
      <c r="AR2" s="986"/>
      <c r="AS2" s="986"/>
      <c r="AT2" s="986"/>
      <c r="AU2" s="986"/>
      <c r="AV2" s="581"/>
      <c r="AW2" s="581"/>
    </row>
    <row r="3" spans="1:49" s="757" customFormat="1">
      <c r="A3" s="987" t="s">
        <v>1906</v>
      </c>
      <c r="B3" s="987"/>
      <c r="C3" s="987"/>
      <c r="D3" s="987"/>
      <c r="E3" s="987"/>
      <c r="F3" s="987"/>
      <c r="G3" s="987"/>
      <c r="H3" s="987"/>
      <c r="I3" s="987"/>
      <c r="J3" s="987"/>
      <c r="K3" s="987"/>
      <c r="L3" s="987"/>
      <c r="M3" s="987"/>
      <c r="N3" s="987"/>
      <c r="O3" s="987"/>
      <c r="P3" s="987"/>
      <c r="Q3" s="987"/>
      <c r="R3" s="987"/>
      <c r="S3" s="987"/>
      <c r="T3" s="987"/>
      <c r="U3" s="987"/>
      <c r="V3" s="987"/>
      <c r="W3" s="987"/>
      <c r="X3" s="987"/>
      <c r="Y3" s="987"/>
      <c r="Z3" s="987"/>
      <c r="AA3" s="987"/>
      <c r="AB3" s="987"/>
      <c r="AC3" s="987"/>
      <c r="AD3" s="987"/>
      <c r="AE3" s="987"/>
      <c r="AF3" s="987"/>
      <c r="AG3" s="987"/>
      <c r="AH3" s="987"/>
      <c r="AI3" s="987"/>
      <c r="AJ3" s="987"/>
      <c r="AK3" s="987"/>
      <c r="AL3" s="987"/>
      <c r="AM3" s="987"/>
      <c r="AN3" s="987"/>
      <c r="AO3" s="987"/>
      <c r="AP3" s="987"/>
      <c r="AQ3" s="987"/>
      <c r="AR3" s="987"/>
      <c r="AS3" s="987"/>
      <c r="AT3" s="987"/>
      <c r="AU3" s="987"/>
      <c r="AV3" s="581"/>
      <c r="AW3" s="581"/>
    </row>
    <row r="4" spans="1:49" s="757" customFormat="1">
      <c r="A4" s="761" t="s">
        <v>33</v>
      </c>
      <c r="B4" s="988"/>
      <c r="C4" s="988"/>
      <c r="D4" s="988"/>
      <c r="E4" s="988"/>
      <c r="F4" s="988"/>
      <c r="G4" s="988"/>
      <c r="H4" s="988"/>
      <c r="I4" s="988"/>
      <c r="J4" s="988"/>
      <c r="K4" s="988"/>
      <c r="L4" s="988"/>
      <c r="M4" s="758"/>
      <c r="N4" s="758"/>
      <c r="O4" s="758"/>
      <c r="P4" s="758"/>
      <c r="Q4" s="758"/>
      <c r="R4" s="758"/>
      <c r="S4" s="758"/>
      <c r="T4" s="758"/>
      <c r="U4" s="758"/>
      <c r="V4" s="758"/>
      <c r="W4" s="758"/>
      <c r="X4" s="758"/>
      <c r="Y4" s="758"/>
      <c r="Z4" s="758"/>
      <c r="AA4" s="758"/>
      <c r="AB4" s="758"/>
      <c r="AC4" s="758"/>
      <c r="AD4" s="758"/>
      <c r="AE4" s="758"/>
      <c r="AF4" s="758"/>
      <c r="AG4" s="758"/>
      <c r="AH4" s="758"/>
      <c r="AI4" s="758"/>
      <c r="AJ4" s="758"/>
      <c r="AK4" s="758"/>
      <c r="AL4" s="758"/>
      <c r="AM4" s="758"/>
      <c r="AN4" s="758"/>
      <c r="AO4" s="758"/>
      <c r="AP4" s="758"/>
      <c r="AQ4" s="758"/>
      <c r="AR4" s="758"/>
      <c r="AS4" s="758"/>
      <c r="AT4" s="758"/>
      <c r="AU4" s="758"/>
      <c r="AV4" s="581"/>
      <c r="AW4" s="581"/>
    </row>
    <row r="5" spans="1:49" s="757" customFormat="1">
      <c r="A5" s="761" t="s">
        <v>124</v>
      </c>
      <c r="B5" s="989" t="str">
        <f>IFERROR(VLOOKUP(B4,[2]DESPLEGABLES!A1:B198,2,FALSE),"")</f>
        <v/>
      </c>
      <c r="C5" s="989"/>
      <c r="D5" s="989"/>
      <c r="E5" s="989"/>
      <c r="F5" s="989"/>
      <c r="G5" s="989"/>
      <c r="H5" s="989"/>
      <c r="I5" s="989"/>
      <c r="J5" s="989"/>
      <c r="K5" s="989"/>
      <c r="L5" s="989"/>
      <c r="M5" s="758"/>
      <c r="N5" s="758"/>
      <c r="O5" s="758"/>
      <c r="P5" s="758"/>
      <c r="Q5" s="758"/>
      <c r="R5" s="758"/>
      <c r="S5" s="758"/>
      <c r="T5" s="758"/>
      <c r="U5" s="758"/>
      <c r="V5" s="758"/>
      <c r="W5" s="758"/>
      <c r="X5" s="758"/>
      <c r="Y5" s="758"/>
      <c r="Z5" s="758"/>
      <c r="AA5" s="758"/>
      <c r="AB5" s="758"/>
      <c r="AC5" s="758"/>
      <c r="AD5" s="758"/>
      <c r="AE5" s="758"/>
      <c r="AF5" s="758"/>
      <c r="AG5" s="758"/>
      <c r="AH5" s="758"/>
      <c r="AI5" s="758"/>
      <c r="AJ5" s="758"/>
      <c r="AK5" s="758"/>
      <c r="AL5" s="758"/>
      <c r="AM5" s="758"/>
      <c r="AN5" s="758"/>
      <c r="AO5" s="758"/>
      <c r="AP5" s="758"/>
      <c r="AQ5" s="758"/>
      <c r="AR5" s="758"/>
      <c r="AS5" s="758"/>
      <c r="AT5" s="758"/>
      <c r="AU5" s="758"/>
      <c r="AV5" s="581"/>
      <c r="AW5" s="581"/>
    </row>
    <row r="6" spans="1:49" s="757" customFormat="1">
      <c r="A6" s="760"/>
      <c r="B6" s="990" t="s">
        <v>1636</v>
      </c>
      <c r="C6" s="990"/>
      <c r="D6" s="990"/>
      <c r="E6" s="990"/>
      <c r="F6" s="990"/>
      <c r="G6" s="990"/>
      <c r="H6" s="990"/>
      <c r="I6" s="990"/>
      <c r="J6" s="990"/>
      <c r="K6" s="990"/>
      <c r="L6" s="990"/>
      <c r="M6" s="758"/>
      <c r="N6" s="758"/>
      <c r="O6" s="758"/>
      <c r="P6" s="758"/>
      <c r="Q6" s="758"/>
      <c r="R6" s="758"/>
      <c r="S6" s="758"/>
      <c r="T6" s="758"/>
      <c r="U6" s="758"/>
      <c r="V6" s="758"/>
      <c r="W6" s="758"/>
      <c r="X6" s="758"/>
      <c r="Y6" s="758"/>
      <c r="Z6" s="758"/>
      <c r="AA6" s="758"/>
      <c r="AB6" s="758"/>
      <c r="AC6" s="758"/>
      <c r="AD6" s="758"/>
      <c r="AE6" s="758"/>
      <c r="AF6" s="758"/>
      <c r="AG6" s="758"/>
      <c r="AH6" s="758"/>
      <c r="AI6" s="758"/>
      <c r="AJ6" s="758"/>
      <c r="AK6" s="758"/>
      <c r="AL6" s="758"/>
      <c r="AM6" s="758"/>
      <c r="AN6" s="758"/>
      <c r="AO6" s="758"/>
      <c r="AP6" s="758"/>
      <c r="AQ6" s="758"/>
      <c r="AR6" s="758"/>
      <c r="AS6" s="758"/>
      <c r="AT6" s="758"/>
      <c r="AU6" s="758"/>
      <c r="AV6" s="581"/>
      <c r="AW6" s="581"/>
    </row>
    <row r="7" spans="1:49" s="757" customFormat="1">
      <c r="A7" s="758"/>
      <c r="B7" s="758"/>
      <c r="C7" s="758"/>
      <c r="D7" s="985" t="s">
        <v>1905</v>
      </c>
      <c r="E7" s="985"/>
      <c r="F7" s="985"/>
      <c r="G7" s="985"/>
      <c r="H7" s="985"/>
      <c r="I7" s="985"/>
      <c r="J7" s="985"/>
      <c r="K7" s="985"/>
      <c r="L7" s="759">
        <v>2023</v>
      </c>
      <c r="M7" s="758"/>
      <c r="N7" s="758"/>
      <c r="O7" s="381" t="s">
        <v>887</v>
      </c>
      <c r="P7" s="758"/>
      <c r="Q7" s="758"/>
      <c r="R7" s="758"/>
      <c r="S7" s="758"/>
      <c r="T7" s="758"/>
      <c r="U7" s="758"/>
      <c r="V7" s="758"/>
      <c r="W7" s="758"/>
      <c r="X7" s="758"/>
      <c r="Y7" s="758"/>
      <c r="Z7" s="758"/>
      <c r="AA7" s="758"/>
      <c r="AB7" s="758"/>
      <c r="AC7" s="758"/>
      <c r="AD7" s="758"/>
      <c r="AE7" s="758"/>
      <c r="AF7" s="758"/>
      <c r="AG7" s="758"/>
      <c r="AH7" s="758"/>
      <c r="AI7" s="758"/>
      <c r="AJ7" s="758"/>
      <c r="AK7" s="758"/>
      <c r="AL7" s="758"/>
      <c r="AM7" s="758"/>
      <c r="AN7" s="758"/>
      <c r="AO7" s="758"/>
      <c r="AP7" s="758"/>
      <c r="AQ7" s="758"/>
      <c r="AR7" s="758"/>
      <c r="AS7" s="758"/>
      <c r="AT7" s="758"/>
      <c r="AU7" s="758"/>
      <c r="AV7" s="581"/>
      <c r="AW7" s="581"/>
    </row>
    <row r="8" spans="1:49" s="751" customFormat="1" ht="15.75" thickBot="1">
      <c r="A8" s="756"/>
      <c r="B8" s="752"/>
      <c r="C8" s="755"/>
      <c r="D8" s="753"/>
      <c r="E8" s="753"/>
      <c r="F8" s="753"/>
      <c r="G8" s="753"/>
      <c r="H8" s="754"/>
      <c r="I8" s="753"/>
      <c r="J8" s="753"/>
      <c r="K8" s="753"/>
      <c r="L8" s="753"/>
      <c r="M8" s="753"/>
      <c r="N8" s="753"/>
      <c r="O8" s="753"/>
      <c r="P8" s="753"/>
      <c r="Q8" s="753"/>
      <c r="R8" s="753"/>
      <c r="S8" s="753"/>
      <c r="T8" s="753"/>
      <c r="U8" s="753"/>
      <c r="V8" s="753"/>
      <c r="W8" s="752"/>
      <c r="X8" s="752"/>
      <c r="Y8" s="752"/>
      <c r="Z8" s="752"/>
      <c r="AA8" s="752"/>
      <c r="AB8" s="752"/>
      <c r="AC8" s="752"/>
      <c r="AD8" s="752"/>
      <c r="AE8" s="752"/>
      <c r="AF8" s="752"/>
      <c r="AG8" s="752"/>
      <c r="AH8" s="752"/>
      <c r="AI8" s="752"/>
      <c r="AJ8" s="752"/>
      <c r="AK8" s="752"/>
      <c r="AL8" s="752"/>
      <c r="AM8" s="752"/>
      <c r="AN8" s="752"/>
      <c r="AO8" s="752"/>
      <c r="AP8" s="752"/>
      <c r="AQ8" s="752"/>
      <c r="AR8" s="752"/>
      <c r="AS8" s="752"/>
      <c r="AT8" s="752"/>
      <c r="AU8" s="752"/>
      <c r="AV8" s="581"/>
      <c r="AW8" s="581"/>
    </row>
    <row r="9" spans="1:49" ht="15.75" customHeight="1" thickTop="1">
      <c r="A9" s="1005" t="s">
        <v>1904</v>
      </c>
      <c r="B9" s="1007" t="s">
        <v>1903</v>
      </c>
      <c r="C9" s="1009" t="s">
        <v>1902</v>
      </c>
      <c r="D9" s="1010" t="s">
        <v>1901</v>
      </c>
      <c r="E9" s="1011"/>
      <c r="F9" s="1011"/>
      <c r="G9" s="1011"/>
      <c r="H9" s="1011"/>
      <c r="I9" s="1011"/>
      <c r="J9" s="1011"/>
      <c r="K9" s="1011"/>
      <c r="L9" s="1011"/>
      <c r="M9" s="1011"/>
      <c r="N9" s="1011"/>
      <c r="O9" s="1011"/>
      <c r="P9" s="1011"/>
      <c r="Q9" s="1012"/>
      <c r="R9" s="1012"/>
      <c r="S9" s="1012"/>
      <c r="T9" s="1012"/>
      <c r="U9" s="1012"/>
      <c r="V9" s="1013"/>
      <c r="W9" s="1014" t="s">
        <v>1900</v>
      </c>
      <c r="X9" s="1015"/>
      <c r="Y9" s="1015"/>
      <c r="Z9" s="1015"/>
      <c r="AA9" s="1015"/>
      <c r="AB9" s="1015"/>
      <c r="AC9" s="1015"/>
      <c r="AD9" s="1015"/>
      <c r="AE9" s="1015"/>
      <c r="AF9" s="1016"/>
      <c r="AG9" s="991" t="s">
        <v>1899</v>
      </c>
      <c r="AH9" s="992"/>
      <c r="AI9" s="992"/>
      <c r="AJ9" s="992"/>
      <c r="AK9" s="992"/>
      <c r="AL9" s="992"/>
      <c r="AM9" s="992"/>
      <c r="AN9" s="992"/>
      <c r="AO9" s="992"/>
      <c r="AP9" s="992"/>
      <c r="AQ9" s="993"/>
      <c r="AR9" s="999" t="s">
        <v>1898</v>
      </c>
      <c r="AS9" s="1000"/>
      <c r="AT9" s="1001"/>
      <c r="AU9" s="1002" t="s">
        <v>1897</v>
      </c>
    </row>
    <row r="10" spans="1:49">
      <c r="A10" s="1006"/>
      <c r="B10" s="1008"/>
      <c r="C10" s="1010"/>
      <c r="D10" s="1017" t="s">
        <v>1896</v>
      </c>
      <c r="E10" s="1018"/>
      <c r="F10" s="1018"/>
      <c r="G10" s="1018"/>
      <c r="H10" s="1018"/>
      <c r="I10" s="1018"/>
      <c r="J10" s="1018"/>
      <c r="K10" s="1018"/>
      <c r="L10" s="1018"/>
      <c r="M10" s="1018"/>
      <c r="N10" s="1018"/>
      <c r="O10" s="1018"/>
      <c r="P10" s="1019"/>
      <c r="Q10" s="1020" t="s">
        <v>1895</v>
      </c>
      <c r="R10" s="1021"/>
      <c r="S10" s="1021"/>
      <c r="T10" s="1021"/>
      <c r="U10" s="1022"/>
      <c r="V10" s="1023" t="s">
        <v>78</v>
      </c>
      <c r="W10" s="1024" t="s">
        <v>1894</v>
      </c>
      <c r="X10" s="1025"/>
      <c r="Y10" s="1025"/>
      <c r="Z10" s="1026"/>
      <c r="AA10" s="1027" t="s">
        <v>1893</v>
      </c>
      <c r="AB10" s="1028"/>
      <c r="AC10" s="1028"/>
      <c r="AD10" s="1028"/>
      <c r="AE10" s="1029"/>
      <c r="AF10" s="1037" t="s">
        <v>78</v>
      </c>
      <c r="AG10" s="994" t="s">
        <v>1892</v>
      </c>
      <c r="AH10" s="994" t="s">
        <v>434</v>
      </c>
      <c r="AI10" s="994" t="s">
        <v>1891</v>
      </c>
      <c r="AJ10" s="994" t="s">
        <v>1890</v>
      </c>
      <c r="AK10" s="994" t="s">
        <v>1889</v>
      </c>
      <c r="AL10" s="994" t="s">
        <v>1888</v>
      </c>
      <c r="AM10" s="994" t="s">
        <v>1887</v>
      </c>
      <c r="AN10" s="994" t="s">
        <v>1886</v>
      </c>
      <c r="AO10" s="994" t="s">
        <v>1885</v>
      </c>
      <c r="AP10" s="994" t="s">
        <v>1884</v>
      </c>
      <c r="AQ10" s="995" t="s">
        <v>78</v>
      </c>
      <c r="AR10" s="1004" t="s">
        <v>1883</v>
      </c>
      <c r="AS10" s="1004" t="s">
        <v>1882</v>
      </c>
      <c r="AT10" s="1004" t="s">
        <v>1881</v>
      </c>
      <c r="AU10" s="1003"/>
    </row>
    <row r="11" spans="1:49" ht="15" customHeight="1">
      <c r="A11" s="1006"/>
      <c r="B11" s="1008"/>
      <c r="C11" s="994"/>
      <c r="D11" s="1020" t="s">
        <v>1880</v>
      </c>
      <c r="E11" s="1022"/>
      <c r="F11" s="996" t="s">
        <v>1879</v>
      </c>
      <c r="G11" s="996" t="s">
        <v>1878</v>
      </c>
      <c r="H11" s="996" t="s">
        <v>1877</v>
      </c>
      <c r="I11" s="996" t="s">
        <v>1876</v>
      </c>
      <c r="J11" s="996" t="s">
        <v>1875</v>
      </c>
      <c r="K11" s="996" t="s">
        <v>1874</v>
      </c>
      <c r="L11" s="996" t="s">
        <v>1873</v>
      </c>
      <c r="M11" s="996" t="s">
        <v>1872</v>
      </c>
      <c r="N11" s="996" t="s">
        <v>1871</v>
      </c>
      <c r="O11" s="996" t="s">
        <v>1870</v>
      </c>
      <c r="P11" s="1023" t="s">
        <v>1862</v>
      </c>
      <c r="Q11" s="996" t="s">
        <v>1869</v>
      </c>
      <c r="R11" s="996" t="s">
        <v>1868</v>
      </c>
      <c r="S11" s="996" t="s">
        <v>1867</v>
      </c>
      <c r="T11" s="996" t="s">
        <v>1866</v>
      </c>
      <c r="U11" s="1023" t="s">
        <v>1857</v>
      </c>
      <c r="V11" s="995"/>
      <c r="W11" s="997" t="s">
        <v>1865</v>
      </c>
      <c r="X11" s="997" t="s">
        <v>1864</v>
      </c>
      <c r="Y11" s="997" t="s">
        <v>1863</v>
      </c>
      <c r="Z11" s="1035" t="s">
        <v>1862</v>
      </c>
      <c r="AA11" s="1030" t="s">
        <v>1861</v>
      </c>
      <c r="AB11" s="1030" t="s">
        <v>1860</v>
      </c>
      <c r="AC11" s="1030" t="s">
        <v>1859</v>
      </c>
      <c r="AD11" s="1030" t="s">
        <v>1858</v>
      </c>
      <c r="AE11" s="1033" t="s">
        <v>1857</v>
      </c>
      <c r="AF11" s="1038"/>
      <c r="AG11" s="994"/>
      <c r="AH11" s="994"/>
      <c r="AI11" s="994"/>
      <c r="AJ11" s="994"/>
      <c r="AK11" s="994"/>
      <c r="AL11" s="994"/>
      <c r="AM11" s="994"/>
      <c r="AN11" s="994"/>
      <c r="AO11" s="994" t="s">
        <v>1856</v>
      </c>
      <c r="AP11" s="994" t="s">
        <v>1856</v>
      </c>
      <c r="AQ11" s="995" t="s">
        <v>1856</v>
      </c>
      <c r="AR11" s="1004"/>
      <c r="AS11" s="1004"/>
      <c r="AT11" s="1004"/>
      <c r="AU11" s="1003"/>
    </row>
    <row r="12" spans="1:49">
      <c r="A12" s="1006"/>
      <c r="B12" s="1008"/>
      <c r="C12" s="994"/>
      <c r="D12" s="750" t="s">
        <v>1855</v>
      </c>
      <c r="E12" s="749" t="s">
        <v>1854</v>
      </c>
      <c r="F12" s="994"/>
      <c r="G12" s="994"/>
      <c r="H12" s="994"/>
      <c r="I12" s="994"/>
      <c r="J12" s="994"/>
      <c r="K12" s="994"/>
      <c r="L12" s="994"/>
      <c r="M12" s="994"/>
      <c r="N12" s="994"/>
      <c r="O12" s="994"/>
      <c r="P12" s="995"/>
      <c r="Q12" s="994"/>
      <c r="R12" s="994"/>
      <c r="S12" s="994"/>
      <c r="T12" s="994"/>
      <c r="U12" s="1032"/>
      <c r="V12" s="995"/>
      <c r="W12" s="998"/>
      <c r="X12" s="998"/>
      <c r="Y12" s="998"/>
      <c r="Z12" s="1036"/>
      <c r="AA12" s="1031"/>
      <c r="AB12" s="1031"/>
      <c r="AC12" s="1031"/>
      <c r="AD12" s="1031"/>
      <c r="AE12" s="1034"/>
      <c r="AF12" s="1038"/>
      <c r="AG12" s="994"/>
      <c r="AH12" s="994"/>
      <c r="AI12" s="994"/>
      <c r="AJ12" s="994"/>
      <c r="AK12" s="994"/>
      <c r="AL12" s="994"/>
      <c r="AM12" s="994"/>
      <c r="AN12" s="994"/>
      <c r="AO12" s="994" t="s">
        <v>1853</v>
      </c>
      <c r="AP12" s="994" t="s">
        <v>1853</v>
      </c>
      <c r="AQ12" s="995" t="s">
        <v>1853</v>
      </c>
      <c r="AR12" s="1004"/>
      <c r="AS12" s="1004"/>
      <c r="AT12" s="1004"/>
      <c r="AU12" s="1003"/>
    </row>
    <row r="13" spans="1:49" ht="15.75" thickBot="1">
      <c r="A13" s="741">
        <v>1</v>
      </c>
      <c r="B13" s="748">
        <v>2</v>
      </c>
      <c r="C13" s="747">
        <v>3</v>
      </c>
      <c r="D13" s="741"/>
      <c r="E13" s="741">
        <v>4.0999999999999996</v>
      </c>
      <c r="F13" s="741">
        <v>4.2</v>
      </c>
      <c r="G13" s="741">
        <v>4.3</v>
      </c>
      <c r="H13" s="741">
        <v>4.4000000000000004</v>
      </c>
      <c r="I13" s="741">
        <v>4.5</v>
      </c>
      <c r="J13" s="741">
        <v>4.5999999999999996</v>
      </c>
      <c r="K13" s="741">
        <v>4.7</v>
      </c>
      <c r="L13" s="741">
        <v>4.8</v>
      </c>
      <c r="M13" s="741">
        <v>4.9000000000000004</v>
      </c>
      <c r="N13" s="742">
        <v>4.0999999999999996</v>
      </c>
      <c r="O13" s="741">
        <v>4.1100000000000003</v>
      </c>
      <c r="P13" s="741">
        <v>4</v>
      </c>
      <c r="Q13" s="747">
        <v>5.0999999999999996</v>
      </c>
      <c r="R13" s="741">
        <v>5.2</v>
      </c>
      <c r="S13" s="741">
        <v>5.3</v>
      </c>
      <c r="T13" s="741">
        <v>5.4</v>
      </c>
      <c r="U13" s="741">
        <v>5</v>
      </c>
      <c r="V13" s="741" t="s">
        <v>1852</v>
      </c>
      <c r="W13" s="746">
        <v>7.1</v>
      </c>
      <c r="X13" s="746">
        <v>7.2</v>
      </c>
      <c r="Y13" s="746">
        <v>7.3</v>
      </c>
      <c r="Z13" s="746">
        <v>7</v>
      </c>
      <c r="AA13" s="744">
        <v>8.1</v>
      </c>
      <c r="AB13" s="745" t="s">
        <v>1851</v>
      </c>
      <c r="AC13" s="744">
        <v>8.3000000000000007</v>
      </c>
      <c r="AD13" s="744">
        <v>8.4</v>
      </c>
      <c r="AE13" s="744">
        <v>8</v>
      </c>
      <c r="AF13" s="743" t="s">
        <v>1850</v>
      </c>
      <c r="AG13" s="741">
        <v>10.1</v>
      </c>
      <c r="AH13" s="741">
        <v>10.199999999999999</v>
      </c>
      <c r="AI13" s="741">
        <v>10.3</v>
      </c>
      <c r="AJ13" s="741">
        <v>10.4</v>
      </c>
      <c r="AK13" s="741">
        <v>10.5</v>
      </c>
      <c r="AL13" s="741">
        <v>10.6</v>
      </c>
      <c r="AM13" s="741">
        <v>10.7</v>
      </c>
      <c r="AN13" s="741">
        <v>10.8</v>
      </c>
      <c r="AO13" s="741">
        <v>10.9</v>
      </c>
      <c r="AP13" s="742">
        <v>10.1</v>
      </c>
      <c r="AQ13" s="741">
        <v>10</v>
      </c>
      <c r="AR13" s="740">
        <v>11.1</v>
      </c>
      <c r="AS13" s="739">
        <v>11.2</v>
      </c>
      <c r="AT13" s="738" t="s">
        <v>1849</v>
      </c>
      <c r="AU13" s="737" t="s">
        <v>1848</v>
      </c>
    </row>
    <row r="14" spans="1:49" s="727" customFormat="1" ht="12.75" thickTop="1" thickBot="1">
      <c r="A14" s="736" t="s">
        <v>1847</v>
      </c>
      <c r="B14" s="735"/>
      <c r="C14" s="734"/>
      <c r="D14" s="733"/>
      <c r="E14" s="733"/>
      <c r="F14" s="733"/>
      <c r="G14" s="733"/>
      <c r="H14" s="733"/>
      <c r="I14" s="732"/>
      <c r="J14" s="732" t="s">
        <v>28</v>
      </c>
      <c r="K14" s="732">
        <v>1</v>
      </c>
      <c r="L14" s="731"/>
      <c r="M14" s="733" t="s">
        <v>1846</v>
      </c>
      <c r="N14" s="733" t="s">
        <v>1845</v>
      </c>
      <c r="O14" s="733"/>
      <c r="P14" s="733"/>
      <c r="Q14" s="733"/>
      <c r="R14" s="733"/>
      <c r="S14" s="732"/>
      <c r="T14" s="732"/>
      <c r="U14" s="731"/>
      <c r="V14" s="732"/>
      <c r="W14" s="732" t="s">
        <v>1844</v>
      </c>
      <c r="X14" s="731"/>
      <c r="Y14" s="733" t="s">
        <v>1843</v>
      </c>
      <c r="Z14" s="733"/>
      <c r="AA14" s="733"/>
      <c r="AB14" s="733"/>
      <c r="AC14" s="733"/>
      <c r="AD14" s="733"/>
      <c r="AE14" s="733"/>
      <c r="AF14" s="733"/>
      <c r="AG14" s="733"/>
      <c r="AH14" s="733"/>
      <c r="AI14" s="733"/>
      <c r="AJ14" s="733"/>
      <c r="AK14" s="733"/>
      <c r="AL14" s="733"/>
      <c r="AM14" s="732"/>
      <c r="AN14" s="732"/>
      <c r="AO14" s="731"/>
      <c r="AP14" s="732"/>
      <c r="AQ14" s="731"/>
      <c r="AR14" s="730"/>
      <c r="AS14" s="730"/>
      <c r="AT14" s="730"/>
      <c r="AU14" s="729"/>
      <c r="AV14" s="728"/>
      <c r="AW14" s="728"/>
    </row>
    <row r="15" spans="1:49" s="199" customFormat="1" ht="12.75" thickTop="1" thickBot="1">
      <c r="A15" s="710" t="s">
        <v>1842</v>
      </c>
      <c r="B15" s="709"/>
      <c r="C15" s="708">
        <f>SUM(C16:C17)</f>
        <v>7</v>
      </c>
      <c r="D15" s="705">
        <f>+C16*D16+C17*D17</f>
        <v>42242410</v>
      </c>
      <c r="E15" s="705">
        <f>SUM(E16:E17)</f>
        <v>475931152.66666669</v>
      </c>
      <c r="F15" s="705">
        <f>SUM(F16:F17)</f>
        <v>846098714.0666666</v>
      </c>
      <c r="G15" s="705">
        <f>SUM(G16:G17)</f>
        <v>661014933.36666667</v>
      </c>
      <c r="H15" s="705">
        <f>SUM(H16:H17)</f>
        <v>0</v>
      </c>
      <c r="I15" s="705">
        <f>SUM(I16:I16)</f>
        <v>0</v>
      </c>
      <c r="J15" s="705">
        <f t="shared" ref="J15:P15" si="0">SUM(J16:J17)</f>
        <v>90571757.696874991</v>
      </c>
      <c r="K15" s="705">
        <f t="shared" si="0"/>
        <v>61603462.724999994</v>
      </c>
      <c r="L15" s="705">
        <f t="shared" si="0"/>
        <v>0</v>
      </c>
      <c r="M15" s="705">
        <f t="shared" si="0"/>
        <v>196553293.61300999</v>
      </c>
      <c r="N15" s="705">
        <f t="shared" si="0"/>
        <v>94345580.934244782</v>
      </c>
      <c r="O15" s="705">
        <f t="shared" si="0"/>
        <v>0</v>
      </c>
      <c r="P15" s="705">
        <f t="shared" si="0"/>
        <v>2426118895.0691295</v>
      </c>
      <c r="Q15" s="705">
        <f>SUM(Q16:Q16)</f>
        <v>0</v>
      </c>
      <c r="R15" s="705">
        <f>SUM(R16:R16)</f>
        <v>0</v>
      </c>
      <c r="S15" s="705">
        <f>SUM(S16:S16)</f>
        <v>0</v>
      </c>
      <c r="T15" s="705">
        <f>SUM(T16:T16)</f>
        <v>0</v>
      </c>
      <c r="U15" s="705">
        <f t="shared" ref="U15:AB15" si="1">SUM(U16:U17)</f>
        <v>0</v>
      </c>
      <c r="V15" s="705">
        <f t="shared" si="1"/>
        <v>2426118895.0691295</v>
      </c>
      <c r="W15" s="705">
        <f t="shared" si="1"/>
        <v>138373518.70355904</v>
      </c>
      <c r="X15" s="705">
        <f t="shared" si="1"/>
        <v>68838000</v>
      </c>
      <c r="Y15" s="705">
        <f t="shared" si="1"/>
        <v>2816160.666666667</v>
      </c>
      <c r="Z15" s="705">
        <f t="shared" si="1"/>
        <v>210027679.3702257</v>
      </c>
      <c r="AA15" s="705">
        <f t="shared" si="1"/>
        <v>0</v>
      </c>
      <c r="AB15" s="705">
        <f t="shared" si="1"/>
        <v>100578000</v>
      </c>
      <c r="AC15" s="705">
        <f>SUM(AC16:AC16)</f>
        <v>0</v>
      </c>
      <c r="AD15" s="705">
        <f>SUM(AD16:AD16)</f>
        <v>0</v>
      </c>
      <c r="AE15" s="705">
        <f t="shared" ref="AE15:AO15" si="2">SUM(AE16:AE17)</f>
        <v>100578000</v>
      </c>
      <c r="AF15" s="705">
        <f t="shared" si="2"/>
        <v>310605679.37022567</v>
      </c>
      <c r="AG15" s="705">
        <f t="shared" si="2"/>
        <v>261962600</v>
      </c>
      <c r="AH15" s="705">
        <f t="shared" si="2"/>
        <v>185556900</v>
      </c>
      <c r="AI15" s="705">
        <f t="shared" si="2"/>
        <v>219444201.13894626</v>
      </c>
      <c r="AJ15" s="705">
        <f t="shared" si="2"/>
        <v>97471100</v>
      </c>
      <c r="AK15" s="705">
        <f t="shared" si="2"/>
        <v>11395400</v>
      </c>
      <c r="AL15" s="705">
        <f t="shared" si="2"/>
        <v>73103300</v>
      </c>
      <c r="AM15" s="705">
        <f t="shared" si="2"/>
        <v>48735500</v>
      </c>
      <c r="AN15" s="705">
        <f t="shared" si="2"/>
        <v>0</v>
      </c>
      <c r="AO15" s="705">
        <f t="shared" si="2"/>
        <v>0</v>
      </c>
      <c r="AP15" s="726">
        <f>SUM(AP16:AP16)</f>
        <v>0</v>
      </c>
      <c r="AQ15" s="705">
        <f>SUM(AQ16:AQ17)</f>
        <v>897669001.13894629</v>
      </c>
      <c r="AR15" s="705">
        <f>SUM(AR16:AR17)</f>
        <v>0</v>
      </c>
      <c r="AS15" s="705">
        <f>SUM(AS16:AS17)</f>
        <v>0</v>
      </c>
      <c r="AT15" s="705">
        <f>SUM(AT16:AT17)</f>
        <v>0</v>
      </c>
      <c r="AU15" s="705">
        <f>SUM(AU16:AU17)</f>
        <v>3634393575.5783014</v>
      </c>
      <c r="AV15" s="581"/>
      <c r="AW15" s="581"/>
    </row>
    <row r="16" spans="1:49" s="200" customFormat="1" ht="12" thickTop="1">
      <c r="A16" s="725" t="s">
        <v>1841</v>
      </c>
      <c r="B16" s="717" t="s">
        <v>1840</v>
      </c>
      <c r="C16" s="682">
        <v>7</v>
      </c>
      <c r="D16" s="680">
        <v>6034630</v>
      </c>
      <c r="E16" s="680">
        <v>475931152.66666669</v>
      </c>
      <c r="F16" s="700">
        <v>846098714.0666666</v>
      </c>
      <c r="G16" s="700">
        <v>661014933.36666667</v>
      </c>
      <c r="H16" s="680"/>
      <c r="I16" s="680"/>
      <c r="J16" s="700">
        <v>90571757.696874991</v>
      </c>
      <c r="K16" s="700">
        <v>61603462.724999994</v>
      </c>
      <c r="L16" s="680"/>
      <c r="M16" s="700">
        <v>196553293.61300999</v>
      </c>
      <c r="N16" s="680">
        <v>94345580.934244782</v>
      </c>
      <c r="O16" s="680"/>
      <c r="P16" s="676">
        <f>SUM(E16:O16)</f>
        <v>2426118895.0691295</v>
      </c>
      <c r="Q16" s="680"/>
      <c r="R16" s="680"/>
      <c r="S16" s="680"/>
      <c r="T16" s="680"/>
      <c r="U16" s="680">
        <f>SUM(Q16:T16)</f>
        <v>0</v>
      </c>
      <c r="V16" s="676">
        <f>P16+U16</f>
        <v>2426118895.0691295</v>
      </c>
      <c r="W16" s="680">
        <v>138373518.70355904</v>
      </c>
      <c r="X16" s="680">
        <v>68838000</v>
      </c>
      <c r="Y16" s="680">
        <v>2816160.666666667</v>
      </c>
      <c r="Z16" s="676">
        <f>SUM(W16:Y16)</f>
        <v>210027679.3702257</v>
      </c>
      <c r="AA16" s="680"/>
      <c r="AB16" s="680">
        <v>100578000</v>
      </c>
      <c r="AC16" s="680">
        <v>0</v>
      </c>
      <c r="AD16" s="680"/>
      <c r="AE16" s="676">
        <f>SUM(AA16:AD16)</f>
        <v>100578000</v>
      </c>
      <c r="AF16" s="716">
        <f>Z16+AE16</f>
        <v>310605679.37022567</v>
      </c>
      <c r="AG16" s="678">
        <v>261962600</v>
      </c>
      <c r="AH16" s="679">
        <v>185556900</v>
      </c>
      <c r="AI16" s="678">
        <v>219444201.13894626</v>
      </c>
      <c r="AJ16" s="679">
        <v>97471100</v>
      </c>
      <c r="AK16" s="678">
        <v>11395400</v>
      </c>
      <c r="AL16" s="679">
        <v>73103300</v>
      </c>
      <c r="AM16" s="678">
        <v>48735500</v>
      </c>
      <c r="AN16" s="678">
        <v>0</v>
      </c>
      <c r="AO16" s="679">
        <v>0</v>
      </c>
      <c r="AP16" s="679"/>
      <c r="AQ16" s="677">
        <f>SUM(AG16:AP16)</f>
        <v>897669001.13894629</v>
      </c>
      <c r="AR16" s="680"/>
      <c r="AS16" s="678"/>
      <c r="AT16" s="677">
        <f>SUM(AR16:AS16)</f>
        <v>0</v>
      </c>
      <c r="AU16" s="676">
        <f>V16+AF16+AQ16</f>
        <v>3634393575.5783014</v>
      </c>
      <c r="AV16" s="581"/>
      <c r="AW16" s="720"/>
    </row>
    <row r="17" spans="1:49" s="200" customFormat="1" ht="12" thickBot="1">
      <c r="A17" s="724" t="s">
        <v>1841</v>
      </c>
      <c r="B17" s="723" t="s">
        <v>1840</v>
      </c>
      <c r="C17" s="722">
        <v>0</v>
      </c>
      <c r="D17" s="680">
        <v>6034630</v>
      </c>
      <c r="E17" s="680">
        <v>0</v>
      </c>
      <c r="F17" s="700">
        <v>0</v>
      </c>
      <c r="G17" s="700">
        <v>0</v>
      </c>
      <c r="H17" s="680"/>
      <c r="I17" s="680"/>
      <c r="J17" s="700">
        <v>0</v>
      </c>
      <c r="K17" s="700">
        <v>0</v>
      </c>
      <c r="L17" s="680"/>
      <c r="M17" s="700">
        <v>0</v>
      </c>
      <c r="N17" s="680">
        <v>0</v>
      </c>
      <c r="O17" s="680"/>
      <c r="P17" s="676">
        <f>SUM(E17:O17)</f>
        <v>0</v>
      </c>
      <c r="Q17" s="680"/>
      <c r="R17" s="680"/>
      <c r="S17" s="680"/>
      <c r="T17" s="680"/>
      <c r="U17" s="680">
        <f>SUM(Q17:T17)</f>
        <v>0</v>
      </c>
      <c r="V17" s="676">
        <f>P17+U17</f>
        <v>0</v>
      </c>
      <c r="W17" s="680">
        <v>0</v>
      </c>
      <c r="X17" s="680">
        <v>0</v>
      </c>
      <c r="Y17" s="680">
        <v>0</v>
      </c>
      <c r="Z17" s="676">
        <f>SUM(W17:Y17)</f>
        <v>0</v>
      </c>
      <c r="AA17" s="700">
        <v>0</v>
      </c>
      <c r="AB17" s="680"/>
      <c r="AC17" s="680">
        <v>0</v>
      </c>
      <c r="AD17" s="680"/>
      <c r="AE17" s="676">
        <f>SUM(AA17:AD17)</f>
        <v>0</v>
      </c>
      <c r="AF17" s="716">
        <f>Z17+AE17</f>
        <v>0</v>
      </c>
      <c r="AG17" s="678">
        <v>0</v>
      </c>
      <c r="AH17" s="679">
        <v>0</v>
      </c>
      <c r="AI17" s="678">
        <v>0</v>
      </c>
      <c r="AJ17" s="679">
        <v>0</v>
      </c>
      <c r="AK17" s="678">
        <v>0</v>
      </c>
      <c r="AL17" s="679">
        <v>0</v>
      </c>
      <c r="AM17" s="678">
        <v>0</v>
      </c>
      <c r="AN17" s="678">
        <v>0</v>
      </c>
      <c r="AO17" s="679">
        <v>0</v>
      </c>
      <c r="AP17" s="679"/>
      <c r="AQ17" s="677">
        <f>SUM(AG17:AP17)</f>
        <v>0</v>
      </c>
      <c r="AR17" s="680"/>
      <c r="AS17" s="678"/>
      <c r="AT17" s="677">
        <f>SUM(AR17:AS17)</f>
        <v>0</v>
      </c>
      <c r="AU17" s="721">
        <f>V17+AF17+AQ17</f>
        <v>0</v>
      </c>
      <c r="AV17" s="581"/>
      <c r="AW17" s="720"/>
    </row>
    <row r="18" spans="1:49" s="199" customFormat="1" ht="12.75" thickTop="1" thickBot="1">
      <c r="A18" s="710" t="s">
        <v>1839</v>
      </c>
      <c r="B18" s="709"/>
      <c r="C18" s="708">
        <f>SUM(C19:C33)</f>
        <v>39</v>
      </c>
      <c r="D18" s="705">
        <f>+C19*D19+C20*D20+C21*D21+C22*D22+C23*D23+C24*D24+C25*D25+C26*D26+C27*D27+C28*D28+C29*D29+C30*D30+C31*D31+C32*D32+C33*D33</f>
        <v>394711707</v>
      </c>
      <c r="E18" s="705">
        <f t="shared" ref="E18:AQ18" si="3">SUM(E19:E33)</f>
        <v>4447085232.1999989</v>
      </c>
      <c r="F18" s="705">
        <f t="shared" si="3"/>
        <v>0</v>
      </c>
      <c r="G18" s="705">
        <f t="shared" si="3"/>
        <v>1587965162.7666667</v>
      </c>
      <c r="H18" s="705">
        <f t="shared" si="3"/>
        <v>0</v>
      </c>
      <c r="I18" s="705">
        <f t="shared" si="3"/>
        <v>0</v>
      </c>
      <c r="J18" s="705">
        <f t="shared" si="3"/>
        <v>275639320.92395836</v>
      </c>
      <c r="K18" s="705">
        <f t="shared" si="3"/>
        <v>187479376.17499998</v>
      </c>
      <c r="L18" s="705">
        <f t="shared" si="3"/>
        <v>0</v>
      </c>
      <c r="M18" s="705">
        <f t="shared" si="3"/>
        <v>598175609.64400673</v>
      </c>
      <c r="N18" s="705">
        <f t="shared" si="3"/>
        <v>287124292.62912321</v>
      </c>
      <c r="O18" s="705">
        <f t="shared" si="3"/>
        <v>0</v>
      </c>
      <c r="P18" s="705">
        <f t="shared" si="3"/>
        <v>7383468994.3387547</v>
      </c>
      <c r="Q18" s="705">
        <f t="shared" si="3"/>
        <v>0</v>
      </c>
      <c r="R18" s="705">
        <f t="shared" si="3"/>
        <v>0</v>
      </c>
      <c r="S18" s="705">
        <f t="shared" si="3"/>
        <v>0</v>
      </c>
      <c r="T18" s="705">
        <f t="shared" si="3"/>
        <v>0</v>
      </c>
      <c r="U18" s="705">
        <f t="shared" si="3"/>
        <v>0</v>
      </c>
      <c r="V18" s="705">
        <f t="shared" si="3"/>
        <v>7383468994.3387547</v>
      </c>
      <c r="W18" s="705">
        <f t="shared" si="3"/>
        <v>421115629.18938076</v>
      </c>
      <c r="X18" s="705">
        <f t="shared" si="3"/>
        <v>103830999.99999999</v>
      </c>
      <c r="Y18" s="705">
        <f t="shared" si="3"/>
        <v>26314113.799999997</v>
      </c>
      <c r="Z18" s="705">
        <f t="shared" si="3"/>
        <v>551260742.9893806</v>
      </c>
      <c r="AA18" s="705">
        <f t="shared" si="3"/>
        <v>676946400</v>
      </c>
      <c r="AB18" s="705">
        <f t="shared" si="3"/>
        <v>0</v>
      </c>
      <c r="AC18" s="705">
        <f t="shared" si="3"/>
        <v>0</v>
      </c>
      <c r="AD18" s="705">
        <f t="shared" si="3"/>
        <v>0</v>
      </c>
      <c r="AE18" s="705">
        <f t="shared" si="3"/>
        <v>676946400</v>
      </c>
      <c r="AF18" s="705">
        <f t="shared" si="3"/>
        <v>1228207142.9893808</v>
      </c>
      <c r="AG18" s="705">
        <f t="shared" si="3"/>
        <v>800854300</v>
      </c>
      <c r="AH18" s="705">
        <f t="shared" si="3"/>
        <v>567272000</v>
      </c>
      <c r="AI18" s="705">
        <f t="shared" si="3"/>
        <v>661546353.10088289</v>
      </c>
      <c r="AJ18" s="705">
        <f t="shared" si="3"/>
        <v>292409500</v>
      </c>
      <c r="AK18" s="705">
        <f t="shared" si="3"/>
        <v>34837000</v>
      </c>
      <c r="AL18" s="705">
        <f t="shared" si="3"/>
        <v>219307300</v>
      </c>
      <c r="AM18" s="705">
        <f t="shared" si="3"/>
        <v>146204800</v>
      </c>
      <c r="AN18" s="705">
        <f t="shared" si="3"/>
        <v>0</v>
      </c>
      <c r="AO18" s="705">
        <f t="shared" si="3"/>
        <v>0</v>
      </c>
      <c r="AP18" s="705">
        <f t="shared" si="3"/>
        <v>0</v>
      </c>
      <c r="AQ18" s="707">
        <f t="shared" si="3"/>
        <v>2722431253.1008825</v>
      </c>
      <c r="AR18" s="705">
        <f>SUM(AR19:AR33)-1</f>
        <v>30140613</v>
      </c>
      <c r="AS18" s="705">
        <f>SUM(AS19:AS33)</f>
        <v>0</v>
      </c>
      <c r="AT18" s="706">
        <f>SUM(AT19:AT33)</f>
        <v>30140614</v>
      </c>
      <c r="AU18" s="705">
        <f>SUM(AU19:AU33)</f>
        <v>11334107390.42902</v>
      </c>
      <c r="AV18" s="581"/>
      <c r="AW18" s="581"/>
    </row>
    <row r="19" spans="1:49" s="200" customFormat="1" ht="12" thickTop="1">
      <c r="A19" s="685" t="s">
        <v>1838</v>
      </c>
      <c r="B19" s="717" t="s">
        <v>1837</v>
      </c>
      <c r="C19" s="682">
        <v>1</v>
      </c>
      <c r="D19" s="680">
        <v>13257048</v>
      </c>
      <c r="E19" s="680">
        <v>149362740.80000001</v>
      </c>
      <c r="F19" s="680"/>
      <c r="G19" s="700">
        <v>74681370.400000006</v>
      </c>
      <c r="H19" s="680"/>
      <c r="I19" s="680"/>
      <c r="J19" s="700">
        <v>10232783.925000001</v>
      </c>
      <c r="K19" s="700">
        <v>6959950.1999999993</v>
      </c>
      <c r="L19" s="680"/>
      <c r="M19" s="700">
        <v>22206562.337239582</v>
      </c>
      <c r="N19" s="680">
        <v>10659149.921875</v>
      </c>
      <c r="O19" s="680"/>
      <c r="P19" s="676">
        <f t="shared" ref="P19:P33" si="4">SUM(E19:O19)</f>
        <v>274102557.58411461</v>
      </c>
      <c r="Q19" s="680"/>
      <c r="R19" s="680"/>
      <c r="S19" s="680"/>
      <c r="T19" s="680"/>
      <c r="U19" s="680">
        <f t="shared" ref="U19:U33" si="5">SUM(Q19:T19)</f>
        <v>0</v>
      </c>
      <c r="V19" s="676">
        <f t="shared" ref="V19:V33" si="6">P19+U19</f>
        <v>274102557.58411461</v>
      </c>
      <c r="W19" s="680">
        <v>15633419.885416666</v>
      </c>
      <c r="X19" s="680"/>
      <c r="Y19" s="680">
        <v>883803.2</v>
      </c>
      <c r="Z19" s="676">
        <f t="shared" ref="Z19:Z33" si="7">SUM(W19:Y19)</f>
        <v>16517223.085416665</v>
      </c>
      <c r="AA19" s="700"/>
      <c r="AB19" s="680"/>
      <c r="AC19" s="680"/>
      <c r="AD19" s="680"/>
      <c r="AE19" s="676">
        <f t="shared" ref="AE19:AE33" si="8">SUM(AA19:AD19)</f>
        <v>0</v>
      </c>
      <c r="AF19" s="716">
        <f t="shared" ref="AF19:AF33" si="9">Z19+AE19</f>
        <v>16517223.085416665</v>
      </c>
      <c r="AG19" s="699">
        <v>29596500</v>
      </c>
      <c r="AH19" s="678">
        <v>20964200</v>
      </c>
      <c r="AI19" s="679">
        <v>24144664.788161822</v>
      </c>
      <c r="AJ19" s="678">
        <v>10701200</v>
      </c>
      <c r="AK19" s="679">
        <v>1287400</v>
      </c>
      <c r="AL19" s="678">
        <v>8025900</v>
      </c>
      <c r="AM19" s="678">
        <v>5350600</v>
      </c>
      <c r="AN19" s="678">
        <v>0</v>
      </c>
      <c r="AO19" s="680">
        <v>0</v>
      </c>
      <c r="AP19" s="719"/>
      <c r="AQ19" s="718">
        <f t="shared" ref="AQ19:AQ33" si="10">SUM(AG19:AP19)</f>
        <v>100070464.78816181</v>
      </c>
      <c r="AR19" s="678"/>
      <c r="AS19" s="678"/>
      <c r="AT19" s="677">
        <f t="shared" ref="AT19:AT33" si="11">SUM(AR19:AS19)</f>
        <v>0</v>
      </c>
      <c r="AU19" s="676">
        <f t="shared" ref="AU19:AU33" si="12">V19+AF19+AQ19</f>
        <v>390690245.4576931</v>
      </c>
      <c r="AV19" s="581"/>
      <c r="AW19" s="581"/>
    </row>
    <row r="20" spans="1:49" s="200" customFormat="1" ht="11.25">
      <c r="A20" s="685" t="s">
        <v>1836</v>
      </c>
      <c r="B20" s="717" t="s">
        <v>1834</v>
      </c>
      <c r="C20" s="682">
        <v>8</v>
      </c>
      <c r="D20" s="680">
        <v>12213576</v>
      </c>
      <c r="E20" s="680">
        <v>1100850316.8</v>
      </c>
      <c r="F20" s="680"/>
      <c r="G20" s="700">
        <v>550425158.39999998</v>
      </c>
      <c r="H20" s="680"/>
      <c r="I20" s="680"/>
      <c r="J20" s="700">
        <v>75418831.799999997</v>
      </c>
      <c r="K20" s="700">
        <v>51297019.199999996</v>
      </c>
      <c r="L20" s="680"/>
      <c r="M20" s="700">
        <v>163669339.84375</v>
      </c>
      <c r="N20" s="680">
        <v>78561283.125</v>
      </c>
      <c r="O20" s="680"/>
      <c r="P20" s="676">
        <f t="shared" si="4"/>
        <v>2020221949.1687498</v>
      </c>
      <c r="Q20" s="680"/>
      <c r="R20" s="680"/>
      <c r="S20" s="680"/>
      <c r="T20" s="680"/>
      <c r="U20" s="680">
        <f t="shared" si="5"/>
        <v>0</v>
      </c>
      <c r="V20" s="676">
        <f t="shared" si="6"/>
        <v>2020221949.1687498</v>
      </c>
      <c r="W20" s="680">
        <v>115223215.25</v>
      </c>
      <c r="X20" s="680"/>
      <c r="Y20" s="680">
        <v>6513907.2000000002</v>
      </c>
      <c r="Z20" s="676">
        <f t="shared" si="7"/>
        <v>121737122.45</v>
      </c>
      <c r="AA20" s="700"/>
      <c r="AB20" s="680"/>
      <c r="AC20" s="680"/>
      <c r="AD20" s="680"/>
      <c r="AE20" s="676">
        <f t="shared" si="8"/>
        <v>0</v>
      </c>
      <c r="AF20" s="716">
        <f t="shared" si="9"/>
        <v>121737122.45</v>
      </c>
      <c r="AG20" s="699">
        <v>219207100</v>
      </c>
      <c r="AH20" s="678">
        <v>155271700</v>
      </c>
      <c r="AI20" s="679">
        <v>178697944.19441459</v>
      </c>
      <c r="AJ20" s="678">
        <v>78871000</v>
      </c>
      <c r="AK20" s="679">
        <v>9535500</v>
      </c>
      <c r="AL20" s="678">
        <v>59153300</v>
      </c>
      <c r="AM20" s="678">
        <v>39435500</v>
      </c>
      <c r="AN20" s="678">
        <v>0</v>
      </c>
      <c r="AO20" s="680">
        <v>0</v>
      </c>
      <c r="AP20" s="680"/>
      <c r="AQ20" s="698">
        <f t="shared" si="10"/>
        <v>740172044.19441462</v>
      </c>
      <c r="AR20" s="703">
        <v>8930166</v>
      </c>
      <c r="AS20" s="678"/>
      <c r="AT20" s="677">
        <f t="shared" si="11"/>
        <v>8930166</v>
      </c>
      <c r="AU20" s="676">
        <f t="shared" si="12"/>
        <v>2882131115.8131647</v>
      </c>
      <c r="AV20" s="581"/>
      <c r="AW20" s="581"/>
    </row>
    <row r="21" spans="1:49" s="200" customFormat="1" ht="11.25">
      <c r="A21" s="685" t="s">
        <v>1835</v>
      </c>
      <c r="B21" s="717" t="s">
        <v>1834</v>
      </c>
      <c r="C21" s="682">
        <v>1</v>
      </c>
      <c r="D21" s="680">
        <v>12213576</v>
      </c>
      <c r="E21" s="680">
        <v>137606289.59999999</v>
      </c>
      <c r="F21" s="680"/>
      <c r="G21" s="700"/>
      <c r="H21" s="680"/>
      <c r="I21" s="680"/>
      <c r="J21" s="700">
        <v>6284902.6500000013</v>
      </c>
      <c r="K21" s="700">
        <v>4274751.5999999996</v>
      </c>
      <c r="L21" s="680"/>
      <c r="M21" s="700">
        <v>13639111.653645834</v>
      </c>
      <c r="N21" s="680">
        <v>6546773.59375</v>
      </c>
      <c r="O21" s="680"/>
      <c r="P21" s="676">
        <f t="shared" si="4"/>
        <v>168351829.09739584</v>
      </c>
      <c r="Q21" s="680"/>
      <c r="R21" s="680"/>
      <c r="S21" s="680"/>
      <c r="T21" s="680"/>
      <c r="U21" s="680">
        <f t="shared" si="5"/>
        <v>0</v>
      </c>
      <c r="V21" s="676">
        <f t="shared" si="6"/>
        <v>168351829.09739584</v>
      </c>
      <c r="W21" s="680">
        <v>9601934.6041666679</v>
      </c>
      <c r="X21" s="680"/>
      <c r="Y21" s="680">
        <v>814238.4</v>
      </c>
      <c r="Z21" s="676">
        <f t="shared" si="7"/>
        <v>10416173.004166668</v>
      </c>
      <c r="AA21" s="700">
        <v>73281456</v>
      </c>
      <c r="AB21" s="680"/>
      <c r="AC21" s="680"/>
      <c r="AD21" s="680"/>
      <c r="AE21" s="676">
        <f t="shared" si="8"/>
        <v>73281456</v>
      </c>
      <c r="AF21" s="716">
        <f t="shared" si="9"/>
        <v>83697629.004166663</v>
      </c>
      <c r="AG21" s="699">
        <v>18178000</v>
      </c>
      <c r="AH21" s="678">
        <v>12876100</v>
      </c>
      <c r="AI21" s="679">
        <v>14829480.307870362</v>
      </c>
      <c r="AJ21" s="678">
        <v>6572600</v>
      </c>
      <c r="AK21" s="679">
        <v>790700</v>
      </c>
      <c r="AL21" s="678">
        <v>4929400</v>
      </c>
      <c r="AM21" s="678">
        <v>3286300</v>
      </c>
      <c r="AN21" s="678">
        <v>0</v>
      </c>
      <c r="AO21" s="680">
        <v>0</v>
      </c>
      <c r="AP21" s="680"/>
      <c r="AQ21" s="698">
        <f t="shared" si="10"/>
        <v>61462580.307870358</v>
      </c>
      <c r="AR21" s="678"/>
      <c r="AS21" s="678"/>
      <c r="AT21" s="677">
        <f t="shared" si="11"/>
        <v>0</v>
      </c>
      <c r="AU21" s="676">
        <f t="shared" si="12"/>
        <v>313512038.40943289</v>
      </c>
      <c r="AV21" s="581"/>
      <c r="AW21" s="581"/>
    </row>
    <row r="22" spans="1:49" s="200" customFormat="1" ht="11.25">
      <c r="A22" s="685" t="s">
        <v>1833</v>
      </c>
      <c r="B22" s="717" t="s">
        <v>1831</v>
      </c>
      <c r="C22" s="682">
        <v>6</v>
      </c>
      <c r="D22" s="680">
        <v>11054743</v>
      </c>
      <c r="E22" s="680">
        <v>747300626.79999995</v>
      </c>
      <c r="F22" s="680"/>
      <c r="G22" s="700">
        <v>373650313.39999998</v>
      </c>
      <c r="H22" s="680"/>
      <c r="I22" s="680"/>
      <c r="J22" s="700">
        <v>51197278.518750004</v>
      </c>
      <c r="K22" s="700">
        <v>34822440.449999996</v>
      </c>
      <c r="L22" s="680"/>
      <c r="M22" s="700">
        <v>111105205.11881509</v>
      </c>
      <c r="N22" s="680">
        <v>53330498.45703125</v>
      </c>
      <c r="O22" s="680"/>
      <c r="P22" s="676">
        <f t="shared" si="4"/>
        <v>1371406362.7445962</v>
      </c>
      <c r="Q22" s="680"/>
      <c r="R22" s="680"/>
      <c r="S22" s="680"/>
      <c r="T22" s="680"/>
      <c r="U22" s="680">
        <f t="shared" si="5"/>
        <v>0</v>
      </c>
      <c r="V22" s="676">
        <f t="shared" si="6"/>
        <v>1371406362.7445962</v>
      </c>
      <c r="W22" s="680">
        <v>78218064.403645843</v>
      </c>
      <c r="X22" s="680"/>
      <c r="Y22" s="680">
        <v>4421897.2</v>
      </c>
      <c r="Z22" s="676">
        <f t="shared" si="7"/>
        <v>82639961.603645846</v>
      </c>
      <c r="AA22" s="700"/>
      <c r="AB22" s="680"/>
      <c r="AC22" s="680"/>
      <c r="AD22" s="680"/>
      <c r="AE22" s="676">
        <f t="shared" si="8"/>
        <v>0</v>
      </c>
      <c r="AF22" s="716">
        <f t="shared" si="9"/>
        <v>82639961.603645846</v>
      </c>
      <c r="AG22" s="699">
        <v>148079000</v>
      </c>
      <c r="AH22" s="678">
        <v>104889300</v>
      </c>
      <c r="AI22" s="679">
        <v>120802035.59085476</v>
      </c>
      <c r="AJ22" s="678">
        <v>53540800</v>
      </c>
      <c r="AK22" s="679">
        <v>6441400</v>
      </c>
      <c r="AL22" s="678">
        <v>40155600</v>
      </c>
      <c r="AM22" s="678">
        <v>26770400</v>
      </c>
      <c r="AN22" s="678">
        <v>0</v>
      </c>
      <c r="AO22" s="680">
        <v>0</v>
      </c>
      <c r="AP22" s="680"/>
      <c r="AQ22" s="698">
        <f t="shared" si="10"/>
        <v>500678535.59085476</v>
      </c>
      <c r="AR22" s="678"/>
      <c r="AS22" s="678"/>
      <c r="AT22" s="677">
        <f t="shared" si="11"/>
        <v>0</v>
      </c>
      <c r="AU22" s="676">
        <f t="shared" si="12"/>
        <v>1954724859.9390969</v>
      </c>
      <c r="AV22" s="581"/>
      <c r="AW22" s="581"/>
    </row>
    <row r="23" spans="1:49" s="200" customFormat="1" ht="11.25">
      <c r="A23" s="685" t="s">
        <v>1832</v>
      </c>
      <c r="B23" s="717" t="s">
        <v>1831</v>
      </c>
      <c r="C23" s="682">
        <v>1</v>
      </c>
      <c r="D23" s="680">
        <v>11054743</v>
      </c>
      <c r="E23" s="680">
        <v>124550104.46666667</v>
      </c>
      <c r="F23" s="680"/>
      <c r="G23" s="700"/>
      <c r="H23" s="680"/>
      <c r="I23" s="680"/>
      <c r="J23" s="700">
        <v>5688586.5020833332</v>
      </c>
      <c r="K23" s="700">
        <v>3869160.05</v>
      </c>
      <c r="L23" s="680"/>
      <c r="M23" s="700">
        <v>12345022.790979456</v>
      </c>
      <c r="N23" s="680">
        <v>5925610.939670139</v>
      </c>
      <c r="O23" s="680"/>
      <c r="P23" s="676">
        <f t="shared" si="4"/>
        <v>152378484.7493996</v>
      </c>
      <c r="Q23" s="680"/>
      <c r="R23" s="680"/>
      <c r="S23" s="680"/>
      <c r="T23" s="680"/>
      <c r="U23" s="680">
        <f t="shared" si="5"/>
        <v>0</v>
      </c>
      <c r="V23" s="676">
        <f t="shared" si="6"/>
        <v>152378484.7493996</v>
      </c>
      <c r="W23" s="680">
        <v>8690896.0448495373</v>
      </c>
      <c r="X23" s="680">
        <v>29203999.999999996</v>
      </c>
      <c r="Y23" s="680">
        <v>736982.8666666667</v>
      </c>
      <c r="Z23" s="676">
        <f t="shared" si="7"/>
        <v>38631878.911516197</v>
      </c>
      <c r="AA23" s="700">
        <v>66328458</v>
      </c>
      <c r="AB23" s="680"/>
      <c r="AC23" s="680"/>
      <c r="AD23" s="680"/>
      <c r="AE23" s="676">
        <f t="shared" si="8"/>
        <v>66328458</v>
      </c>
      <c r="AF23" s="716">
        <f t="shared" si="9"/>
        <v>104960336.91151619</v>
      </c>
      <c r="AG23" s="699">
        <v>16453200</v>
      </c>
      <c r="AH23" s="678">
        <v>11654400</v>
      </c>
      <c r="AI23" s="679">
        <v>15856115.065553186</v>
      </c>
      <c r="AJ23" s="678">
        <v>7117100</v>
      </c>
      <c r="AK23" s="679">
        <v>715700</v>
      </c>
      <c r="AL23" s="678">
        <v>5337900</v>
      </c>
      <c r="AM23" s="678">
        <v>3558600</v>
      </c>
      <c r="AN23" s="678">
        <v>0</v>
      </c>
      <c r="AO23" s="680">
        <v>0</v>
      </c>
      <c r="AP23" s="680"/>
      <c r="AQ23" s="698">
        <f t="shared" si="10"/>
        <v>60693015.065553188</v>
      </c>
      <c r="AR23" s="678"/>
      <c r="AS23" s="678"/>
      <c r="AT23" s="677">
        <f t="shared" si="11"/>
        <v>0</v>
      </c>
      <c r="AU23" s="676">
        <f t="shared" si="12"/>
        <v>318031836.72646898</v>
      </c>
      <c r="AV23" s="581"/>
      <c r="AW23" s="581"/>
    </row>
    <row r="24" spans="1:49" s="200" customFormat="1" ht="11.25">
      <c r="A24" s="685" t="s">
        <v>1830</v>
      </c>
      <c r="B24" s="717" t="s">
        <v>1828</v>
      </c>
      <c r="C24" s="682">
        <v>4</v>
      </c>
      <c r="D24" s="680">
        <v>10060536</v>
      </c>
      <c r="E24" s="680">
        <v>453394822.39999998</v>
      </c>
      <c r="F24" s="680"/>
      <c r="G24" s="700">
        <v>226697411.19999999</v>
      </c>
      <c r="H24" s="680"/>
      <c r="I24" s="680"/>
      <c r="J24" s="700">
        <v>31061904.900000002</v>
      </c>
      <c r="K24" s="700">
        <v>21127125.599999998</v>
      </c>
      <c r="L24" s="680"/>
      <c r="M24" s="700">
        <v>67408647.786458328</v>
      </c>
      <c r="N24" s="680">
        <v>32356150.937499996</v>
      </c>
      <c r="O24" s="680"/>
      <c r="P24" s="676">
        <f t="shared" si="4"/>
        <v>832046062.82395828</v>
      </c>
      <c r="Q24" s="680"/>
      <c r="R24" s="680"/>
      <c r="S24" s="680"/>
      <c r="T24" s="680"/>
      <c r="U24" s="680">
        <f t="shared" si="5"/>
        <v>0</v>
      </c>
      <c r="V24" s="676">
        <f t="shared" si="6"/>
        <v>832046062.82395828</v>
      </c>
      <c r="W24" s="680">
        <v>47455688.041666664</v>
      </c>
      <c r="X24" s="680">
        <v>33488999.999999996</v>
      </c>
      <c r="Y24" s="680">
        <v>2682809.6</v>
      </c>
      <c r="Z24" s="676">
        <f t="shared" si="7"/>
        <v>83627497.641666651</v>
      </c>
      <c r="AA24" s="700"/>
      <c r="AB24" s="680"/>
      <c r="AC24" s="680"/>
      <c r="AD24" s="680"/>
      <c r="AE24" s="676">
        <f t="shared" si="8"/>
        <v>0</v>
      </c>
      <c r="AF24" s="716">
        <f t="shared" si="9"/>
        <v>83627497.641666651</v>
      </c>
      <c r="AG24" s="699">
        <v>90510900</v>
      </c>
      <c r="AH24" s="678">
        <v>64111900</v>
      </c>
      <c r="AI24" s="679">
        <v>76547740.569073498</v>
      </c>
      <c r="AJ24" s="678">
        <v>33823300</v>
      </c>
      <c r="AK24" s="679">
        <v>3937200</v>
      </c>
      <c r="AL24" s="678">
        <v>25367500</v>
      </c>
      <c r="AM24" s="678">
        <v>16911600</v>
      </c>
      <c r="AN24" s="678">
        <v>0</v>
      </c>
      <c r="AO24" s="680">
        <v>0</v>
      </c>
      <c r="AP24" s="680"/>
      <c r="AQ24" s="698">
        <f t="shared" si="10"/>
        <v>311210140.5690735</v>
      </c>
      <c r="AR24" s="703">
        <v>5582136</v>
      </c>
      <c r="AS24" s="678"/>
      <c r="AT24" s="677">
        <f t="shared" si="11"/>
        <v>5582136</v>
      </c>
      <c r="AU24" s="676">
        <f t="shared" si="12"/>
        <v>1226883701.0346985</v>
      </c>
      <c r="AV24" s="581"/>
      <c r="AW24" s="581"/>
    </row>
    <row r="25" spans="1:49" s="200" customFormat="1" ht="11.25">
      <c r="A25" s="685" t="s">
        <v>1829</v>
      </c>
      <c r="B25" s="717" t="s">
        <v>1828</v>
      </c>
      <c r="C25" s="682">
        <v>3</v>
      </c>
      <c r="D25" s="680">
        <v>10060536</v>
      </c>
      <c r="E25" s="680">
        <v>340046116.79999995</v>
      </c>
      <c r="F25" s="680"/>
      <c r="G25" s="700"/>
      <c r="H25" s="680"/>
      <c r="I25" s="680"/>
      <c r="J25" s="700">
        <v>15530952.450000001</v>
      </c>
      <c r="K25" s="700">
        <v>10563562.799999999</v>
      </c>
      <c r="L25" s="680"/>
      <c r="M25" s="700">
        <v>33704323.893229164</v>
      </c>
      <c r="N25" s="680">
        <v>16178075.46875</v>
      </c>
      <c r="O25" s="680"/>
      <c r="P25" s="676">
        <f t="shared" si="4"/>
        <v>416023031.41197914</v>
      </c>
      <c r="Q25" s="680"/>
      <c r="R25" s="680"/>
      <c r="S25" s="680"/>
      <c r="T25" s="680"/>
      <c r="U25" s="680">
        <f t="shared" si="5"/>
        <v>0</v>
      </c>
      <c r="V25" s="676">
        <f t="shared" si="6"/>
        <v>416023031.41197914</v>
      </c>
      <c r="W25" s="680">
        <v>23727844.020833336</v>
      </c>
      <c r="X25" s="680"/>
      <c r="Y25" s="680">
        <v>2012107.2000000002</v>
      </c>
      <c r="Z25" s="676">
        <f t="shared" si="7"/>
        <v>25739951.220833335</v>
      </c>
      <c r="AA25" s="700">
        <v>181089648</v>
      </c>
      <c r="AB25" s="680"/>
      <c r="AC25" s="680"/>
      <c r="AD25" s="680"/>
      <c r="AE25" s="676">
        <f t="shared" si="8"/>
        <v>181089648</v>
      </c>
      <c r="AF25" s="716">
        <f t="shared" si="9"/>
        <v>206829599.22083333</v>
      </c>
      <c r="AG25" s="699">
        <v>44920500</v>
      </c>
      <c r="AH25" s="678">
        <v>31818700</v>
      </c>
      <c r="AI25" s="679">
        <v>36645906.284601867</v>
      </c>
      <c r="AJ25" s="678">
        <v>16241900</v>
      </c>
      <c r="AK25" s="679">
        <v>1954000</v>
      </c>
      <c r="AL25" s="678">
        <v>12181400</v>
      </c>
      <c r="AM25" s="678">
        <v>8120900</v>
      </c>
      <c r="AN25" s="678">
        <v>0</v>
      </c>
      <c r="AO25" s="680">
        <v>0</v>
      </c>
      <c r="AP25" s="680"/>
      <c r="AQ25" s="698">
        <f t="shared" si="10"/>
        <v>151883306.28460187</v>
      </c>
      <c r="AR25" s="678"/>
      <c r="AS25" s="678"/>
      <c r="AT25" s="677">
        <f t="shared" si="11"/>
        <v>0</v>
      </c>
      <c r="AU25" s="676">
        <f t="shared" si="12"/>
        <v>774735936.91741443</v>
      </c>
      <c r="AV25" s="581"/>
      <c r="AW25" s="581"/>
    </row>
    <row r="26" spans="1:49" s="200" customFormat="1" ht="11.25">
      <c r="A26" s="685" t="s">
        <v>1827</v>
      </c>
      <c r="B26" s="717" t="s">
        <v>1825</v>
      </c>
      <c r="C26" s="682">
        <v>2</v>
      </c>
      <c r="D26" s="680">
        <v>9857730</v>
      </c>
      <c r="E26" s="680">
        <v>222127516</v>
      </c>
      <c r="F26" s="680"/>
      <c r="G26" s="700">
        <v>111063758</v>
      </c>
      <c r="H26" s="680"/>
      <c r="I26" s="680"/>
      <c r="J26" s="700">
        <v>15217870.6875</v>
      </c>
      <c r="K26" s="700">
        <v>10350616.5</v>
      </c>
      <c r="L26" s="680"/>
      <c r="M26" s="700">
        <v>33024892.985026043</v>
      </c>
      <c r="N26" s="680">
        <v>15851948.632812498</v>
      </c>
      <c r="O26" s="680"/>
      <c r="P26" s="676">
        <f t="shared" si="4"/>
        <v>407636602.80533856</v>
      </c>
      <c r="Q26" s="680"/>
      <c r="R26" s="680"/>
      <c r="S26" s="680"/>
      <c r="T26" s="680"/>
      <c r="U26" s="680">
        <f t="shared" si="5"/>
        <v>0</v>
      </c>
      <c r="V26" s="676">
        <f t="shared" si="6"/>
        <v>407636602.80533856</v>
      </c>
      <c r="W26" s="680">
        <v>23249524.661458332</v>
      </c>
      <c r="X26" s="680"/>
      <c r="Y26" s="680">
        <v>1314364</v>
      </c>
      <c r="Z26" s="676">
        <f t="shared" si="7"/>
        <v>24563888.661458332</v>
      </c>
      <c r="AA26" s="700"/>
      <c r="AB26" s="680"/>
      <c r="AC26" s="680"/>
      <c r="AD26" s="680"/>
      <c r="AE26" s="676">
        <f t="shared" si="8"/>
        <v>0</v>
      </c>
      <c r="AF26" s="716">
        <f t="shared" si="9"/>
        <v>24563888.661458332</v>
      </c>
      <c r="AG26" s="699">
        <v>44015000</v>
      </c>
      <c r="AH26" s="678">
        <v>31177300</v>
      </c>
      <c r="AI26" s="679">
        <v>35907177.287463456</v>
      </c>
      <c r="AJ26" s="678">
        <v>15914400</v>
      </c>
      <c r="AK26" s="679">
        <v>1914700</v>
      </c>
      <c r="AL26" s="678">
        <v>11935800</v>
      </c>
      <c r="AM26" s="678">
        <v>7957200</v>
      </c>
      <c r="AN26" s="678">
        <v>0</v>
      </c>
      <c r="AO26" s="680">
        <v>0</v>
      </c>
      <c r="AP26" s="680"/>
      <c r="AQ26" s="698">
        <f t="shared" si="10"/>
        <v>148821577.28746346</v>
      </c>
      <c r="AR26" s="678"/>
      <c r="AS26" s="678"/>
      <c r="AT26" s="677">
        <f t="shared" si="11"/>
        <v>0</v>
      </c>
      <c r="AU26" s="676">
        <f t="shared" si="12"/>
        <v>581022068.7542603</v>
      </c>
      <c r="AV26" s="581"/>
      <c r="AW26" s="581"/>
    </row>
    <row r="27" spans="1:49" s="200" customFormat="1" ht="11.25">
      <c r="A27" s="685" t="s">
        <v>1826</v>
      </c>
      <c r="B27" s="717" t="s">
        <v>1825</v>
      </c>
      <c r="C27" s="682">
        <v>3</v>
      </c>
      <c r="D27" s="680">
        <v>9857730</v>
      </c>
      <c r="E27" s="680">
        <v>333191274</v>
      </c>
      <c r="F27" s="680"/>
      <c r="G27" s="700"/>
      <c r="H27" s="680"/>
      <c r="I27" s="680"/>
      <c r="J27" s="700">
        <v>15217870.6875</v>
      </c>
      <c r="K27" s="700">
        <v>10350616.5</v>
      </c>
      <c r="L27" s="680"/>
      <c r="M27" s="700">
        <v>33024892.985026039</v>
      </c>
      <c r="N27" s="680">
        <v>15851948.6328125</v>
      </c>
      <c r="O27" s="680"/>
      <c r="P27" s="676">
        <f t="shared" si="4"/>
        <v>407636602.80533856</v>
      </c>
      <c r="Q27" s="680"/>
      <c r="R27" s="680"/>
      <c r="S27" s="680"/>
      <c r="T27" s="680"/>
      <c r="U27" s="680">
        <f t="shared" si="5"/>
        <v>0</v>
      </c>
      <c r="V27" s="676">
        <f t="shared" si="6"/>
        <v>407636602.80533856</v>
      </c>
      <c r="W27" s="680">
        <v>23249524.661458336</v>
      </c>
      <c r="X27" s="680"/>
      <c r="Y27" s="680">
        <v>1971546</v>
      </c>
      <c r="Z27" s="676">
        <f t="shared" si="7"/>
        <v>25221070.661458336</v>
      </c>
      <c r="AA27" s="700">
        <v>177439140</v>
      </c>
      <c r="AB27" s="680"/>
      <c r="AC27" s="680"/>
      <c r="AD27" s="680"/>
      <c r="AE27" s="676">
        <f t="shared" si="8"/>
        <v>177439140</v>
      </c>
      <c r="AF27" s="716">
        <f t="shared" si="9"/>
        <v>202660210.66145834</v>
      </c>
      <c r="AG27" s="699">
        <v>44818700</v>
      </c>
      <c r="AH27" s="678">
        <v>31746600</v>
      </c>
      <c r="AI27" s="679">
        <v>36465356.120774463</v>
      </c>
      <c r="AJ27" s="678">
        <v>15914400</v>
      </c>
      <c r="AK27" s="679">
        <v>1949600</v>
      </c>
      <c r="AL27" s="678">
        <v>11935800</v>
      </c>
      <c r="AM27" s="678">
        <v>7957200</v>
      </c>
      <c r="AN27" s="678">
        <v>0</v>
      </c>
      <c r="AO27" s="680">
        <v>0</v>
      </c>
      <c r="AP27" s="680"/>
      <c r="AQ27" s="698">
        <f t="shared" si="10"/>
        <v>150787656.12077445</v>
      </c>
      <c r="AR27" s="703">
        <v>6698145.9999999991</v>
      </c>
      <c r="AS27" s="678"/>
      <c r="AT27" s="677">
        <f t="shared" si="11"/>
        <v>6698145.9999999991</v>
      </c>
      <c r="AU27" s="676">
        <f t="shared" si="12"/>
        <v>761084469.58757138</v>
      </c>
      <c r="AV27" s="581"/>
      <c r="AW27" s="581"/>
    </row>
    <row r="28" spans="1:49" s="200" customFormat="1" ht="11.25">
      <c r="A28" s="685" t="s">
        <v>1824</v>
      </c>
      <c r="B28" s="717" t="s">
        <v>1822</v>
      </c>
      <c r="C28" s="682">
        <v>1</v>
      </c>
      <c r="D28" s="680">
        <v>8517816</v>
      </c>
      <c r="E28" s="680">
        <v>95967393.599999994</v>
      </c>
      <c r="F28" s="680"/>
      <c r="G28" s="700">
        <v>47983696.799999997</v>
      </c>
      <c r="H28" s="680"/>
      <c r="I28" s="680"/>
      <c r="J28" s="700">
        <v>6574689.2249999996</v>
      </c>
      <c r="K28" s="700">
        <v>4471853.3999999994</v>
      </c>
      <c r="L28" s="680"/>
      <c r="M28" s="700">
        <v>14267988.76953125</v>
      </c>
      <c r="N28" s="680">
        <v>6848634.609375</v>
      </c>
      <c r="O28" s="680"/>
      <c r="P28" s="676">
        <f t="shared" si="4"/>
        <v>176114256.40390623</v>
      </c>
      <c r="Q28" s="680"/>
      <c r="R28" s="680"/>
      <c r="S28" s="680"/>
      <c r="T28" s="680"/>
      <c r="U28" s="680">
        <f t="shared" si="5"/>
        <v>0</v>
      </c>
      <c r="V28" s="676">
        <f t="shared" si="6"/>
        <v>176114256.40390623</v>
      </c>
      <c r="W28" s="680">
        <v>10044664.09375</v>
      </c>
      <c r="X28" s="680">
        <v>30246999.999999996</v>
      </c>
      <c r="Y28" s="680">
        <v>567854.4</v>
      </c>
      <c r="Z28" s="676">
        <f t="shared" si="7"/>
        <v>40859518.493749999</v>
      </c>
      <c r="AA28" s="700"/>
      <c r="AB28" s="680"/>
      <c r="AC28" s="680"/>
      <c r="AD28" s="680"/>
      <c r="AE28" s="676">
        <f t="shared" si="8"/>
        <v>0</v>
      </c>
      <c r="AF28" s="716">
        <f t="shared" si="9"/>
        <v>40859518.493749999</v>
      </c>
      <c r="AG28" s="699">
        <v>19016100</v>
      </c>
      <c r="AH28" s="678">
        <v>13469700</v>
      </c>
      <c r="AI28" s="679">
        <v>18033826.707416669</v>
      </c>
      <c r="AJ28" s="678">
        <v>8085500</v>
      </c>
      <c r="AK28" s="679">
        <v>827200</v>
      </c>
      <c r="AL28" s="678">
        <v>6064100</v>
      </c>
      <c r="AM28" s="678">
        <v>4042800</v>
      </c>
      <c r="AN28" s="678">
        <v>0</v>
      </c>
      <c r="AO28" s="680">
        <v>0</v>
      </c>
      <c r="AP28" s="680"/>
      <c r="AQ28" s="698">
        <f t="shared" si="10"/>
        <v>69539226.707416669</v>
      </c>
      <c r="AR28" s="678"/>
      <c r="AS28" s="678"/>
      <c r="AT28" s="677">
        <f t="shared" si="11"/>
        <v>0</v>
      </c>
      <c r="AU28" s="676">
        <f t="shared" si="12"/>
        <v>286513001.60507292</v>
      </c>
      <c r="AV28" s="581"/>
      <c r="AW28" s="581"/>
    </row>
    <row r="29" spans="1:49" s="200" customFormat="1" ht="11.25">
      <c r="A29" s="685" t="s">
        <v>1823</v>
      </c>
      <c r="B29" s="717" t="s">
        <v>1822</v>
      </c>
      <c r="C29" s="682">
        <v>1</v>
      </c>
      <c r="D29" s="680">
        <v>8517816</v>
      </c>
      <c r="E29" s="680">
        <v>95967393.599999994</v>
      </c>
      <c r="F29" s="680"/>
      <c r="G29" s="700"/>
      <c r="H29" s="680"/>
      <c r="I29" s="680"/>
      <c r="J29" s="700">
        <v>4383126.1500000004</v>
      </c>
      <c r="K29" s="700">
        <v>2981235.5999999996</v>
      </c>
      <c r="L29" s="680"/>
      <c r="M29" s="700">
        <v>9511992.513020834</v>
      </c>
      <c r="N29" s="680">
        <v>4565756.40625</v>
      </c>
      <c r="O29" s="680"/>
      <c r="P29" s="676">
        <f t="shared" si="4"/>
        <v>117409504.26927082</v>
      </c>
      <c r="Q29" s="680"/>
      <c r="R29" s="680"/>
      <c r="S29" s="680"/>
      <c r="T29" s="680"/>
      <c r="U29" s="680">
        <f t="shared" si="5"/>
        <v>0</v>
      </c>
      <c r="V29" s="676">
        <f t="shared" si="6"/>
        <v>117409504.26927082</v>
      </c>
      <c r="W29" s="680">
        <v>6696442.729166667</v>
      </c>
      <c r="X29" s="680"/>
      <c r="Y29" s="680">
        <v>567854.4</v>
      </c>
      <c r="Z29" s="676">
        <f t="shared" si="7"/>
        <v>7264297.1291666673</v>
      </c>
      <c r="AA29" s="700">
        <v>51106896</v>
      </c>
      <c r="AB29" s="680"/>
      <c r="AC29" s="680"/>
      <c r="AD29" s="680"/>
      <c r="AE29" s="676">
        <f t="shared" si="8"/>
        <v>51106896</v>
      </c>
      <c r="AF29" s="716">
        <f t="shared" si="9"/>
        <v>58371193.12916667</v>
      </c>
      <c r="AG29" s="699">
        <v>12677400</v>
      </c>
      <c r="AH29" s="678">
        <v>8979800</v>
      </c>
      <c r="AI29" s="679">
        <v>10342162.249456106</v>
      </c>
      <c r="AJ29" s="678">
        <v>4583800</v>
      </c>
      <c r="AK29" s="679">
        <v>551500</v>
      </c>
      <c r="AL29" s="678">
        <v>3437800</v>
      </c>
      <c r="AM29" s="678">
        <v>2291900</v>
      </c>
      <c r="AN29" s="678">
        <v>0</v>
      </c>
      <c r="AO29" s="680">
        <v>0</v>
      </c>
      <c r="AP29" s="680"/>
      <c r="AQ29" s="698">
        <f t="shared" si="10"/>
        <v>42864362.249456108</v>
      </c>
      <c r="AR29" s="678"/>
      <c r="AS29" s="678"/>
      <c r="AT29" s="677">
        <f t="shared" si="11"/>
        <v>0</v>
      </c>
      <c r="AU29" s="676">
        <f t="shared" si="12"/>
        <v>218645059.64789361</v>
      </c>
      <c r="AV29" s="581"/>
      <c r="AW29" s="581"/>
    </row>
    <row r="30" spans="1:49" s="200" customFormat="1" ht="11.25">
      <c r="A30" s="685" t="s">
        <v>1821</v>
      </c>
      <c r="B30" s="717" t="s">
        <v>1819</v>
      </c>
      <c r="C30" s="682">
        <v>4</v>
      </c>
      <c r="D30" s="680">
        <v>7417153</v>
      </c>
      <c r="E30" s="680">
        <v>334266361.86666667</v>
      </c>
      <c r="F30" s="680"/>
      <c r="G30" s="700">
        <v>167133180.93333334</v>
      </c>
      <c r="H30" s="680"/>
      <c r="I30" s="680"/>
      <c r="J30" s="700">
        <v>22900459.887499999</v>
      </c>
      <c r="K30" s="700">
        <v>15576021.299999999</v>
      </c>
      <c r="L30" s="680"/>
      <c r="M30" s="700">
        <v>49697178.575303823</v>
      </c>
      <c r="N30" s="680">
        <v>23854645.716145832</v>
      </c>
      <c r="O30" s="680"/>
      <c r="P30" s="676">
        <f t="shared" si="4"/>
        <v>613427848.27894962</v>
      </c>
      <c r="Q30" s="680"/>
      <c r="R30" s="680"/>
      <c r="S30" s="680"/>
      <c r="T30" s="680"/>
      <c r="U30" s="680">
        <f t="shared" si="5"/>
        <v>0</v>
      </c>
      <c r="V30" s="676">
        <f t="shared" si="6"/>
        <v>613427848.27894962</v>
      </c>
      <c r="W30" s="680">
        <v>34986813.717013888</v>
      </c>
      <c r="X30" s="680">
        <v>3634999.9999999995</v>
      </c>
      <c r="Y30" s="680">
        <v>1977907.4666666666</v>
      </c>
      <c r="Z30" s="676">
        <f t="shared" si="7"/>
        <v>40599721.183680557</v>
      </c>
      <c r="AA30" s="700"/>
      <c r="AB30" s="680"/>
      <c r="AC30" s="680"/>
      <c r="AD30" s="680"/>
      <c r="AE30" s="676">
        <f t="shared" si="8"/>
        <v>0</v>
      </c>
      <c r="AF30" s="716">
        <f t="shared" si="9"/>
        <v>40599721.183680557</v>
      </c>
      <c r="AG30" s="699">
        <v>67307100</v>
      </c>
      <c r="AH30" s="678">
        <v>47675900</v>
      </c>
      <c r="AI30" s="679">
        <v>55081652.330793694</v>
      </c>
      <c r="AJ30" s="678">
        <v>24094100</v>
      </c>
      <c r="AK30" s="679">
        <v>2927900</v>
      </c>
      <c r="AL30" s="678">
        <v>18070600</v>
      </c>
      <c r="AM30" s="678">
        <v>12047000</v>
      </c>
      <c r="AN30" s="678">
        <v>0</v>
      </c>
      <c r="AO30" s="680">
        <v>0</v>
      </c>
      <c r="AP30" s="680"/>
      <c r="AQ30" s="698">
        <f t="shared" si="10"/>
        <v>227204252.33079368</v>
      </c>
      <c r="AR30" s="703">
        <v>8930166</v>
      </c>
      <c r="AS30" s="678"/>
      <c r="AT30" s="677">
        <f t="shared" si="11"/>
        <v>8930166</v>
      </c>
      <c r="AU30" s="676">
        <f t="shared" si="12"/>
        <v>881231821.79342389</v>
      </c>
      <c r="AV30" s="581"/>
      <c r="AW30" s="581"/>
    </row>
    <row r="31" spans="1:49" s="200" customFormat="1" ht="11.25">
      <c r="A31" s="685" t="s">
        <v>1820</v>
      </c>
      <c r="B31" s="717" t="s">
        <v>1819</v>
      </c>
      <c r="C31" s="682">
        <v>2</v>
      </c>
      <c r="D31" s="680">
        <v>7417153</v>
      </c>
      <c r="E31" s="680">
        <v>167133180.93333334</v>
      </c>
      <c r="F31" s="680"/>
      <c r="G31" s="700"/>
      <c r="H31" s="680"/>
      <c r="I31" s="680"/>
      <c r="J31" s="700">
        <v>7633486.6291666664</v>
      </c>
      <c r="K31" s="700">
        <v>5192007.0999999996</v>
      </c>
      <c r="L31" s="680"/>
      <c r="M31" s="700">
        <v>16565726.19176794</v>
      </c>
      <c r="N31" s="680">
        <v>7951548.572048611</v>
      </c>
      <c r="O31" s="680"/>
      <c r="P31" s="676">
        <f t="shared" si="4"/>
        <v>204475949.42631653</v>
      </c>
      <c r="Q31" s="680"/>
      <c r="R31" s="680"/>
      <c r="S31" s="680"/>
      <c r="T31" s="680"/>
      <c r="U31" s="680">
        <f t="shared" si="5"/>
        <v>0</v>
      </c>
      <c r="V31" s="676">
        <f t="shared" si="6"/>
        <v>204475949.42631653</v>
      </c>
      <c r="W31" s="680">
        <v>11662271.239004629</v>
      </c>
      <c r="X31" s="680">
        <v>7255999.9999999991</v>
      </c>
      <c r="Y31" s="680">
        <v>988953.73333333328</v>
      </c>
      <c r="Z31" s="676">
        <f t="shared" si="7"/>
        <v>19907224.972337961</v>
      </c>
      <c r="AA31" s="700">
        <v>89005836</v>
      </c>
      <c r="AB31" s="680"/>
      <c r="AC31" s="680"/>
      <c r="AD31" s="680"/>
      <c r="AE31" s="676">
        <f t="shared" si="8"/>
        <v>89005836</v>
      </c>
      <c r="AF31" s="716">
        <f t="shared" si="9"/>
        <v>108913060.97233796</v>
      </c>
      <c r="AG31" s="699">
        <v>22078500</v>
      </c>
      <c r="AH31" s="678">
        <v>15638900</v>
      </c>
      <c r="AI31" s="679">
        <v>18616185.054698784</v>
      </c>
      <c r="AJ31" s="678">
        <v>8273100</v>
      </c>
      <c r="AK31" s="679">
        <v>960400</v>
      </c>
      <c r="AL31" s="678">
        <v>6204900</v>
      </c>
      <c r="AM31" s="678">
        <v>4136600</v>
      </c>
      <c r="AN31" s="678">
        <v>0</v>
      </c>
      <c r="AO31" s="680">
        <v>0</v>
      </c>
      <c r="AP31" s="680"/>
      <c r="AQ31" s="698">
        <f t="shared" si="10"/>
        <v>75908585.05469878</v>
      </c>
      <c r="AR31" s="678"/>
      <c r="AS31" s="678"/>
      <c r="AT31" s="677">
        <f t="shared" si="11"/>
        <v>0</v>
      </c>
      <c r="AU31" s="676">
        <f t="shared" si="12"/>
        <v>389297595.45335323</v>
      </c>
      <c r="AV31" s="581"/>
      <c r="AW31" s="581"/>
    </row>
    <row r="32" spans="1:49" s="200" customFormat="1" ht="11.25">
      <c r="A32" s="685" t="s">
        <v>1818</v>
      </c>
      <c r="B32" s="717" t="s">
        <v>1816</v>
      </c>
      <c r="C32" s="682">
        <v>1</v>
      </c>
      <c r="D32" s="680">
        <v>6449161</v>
      </c>
      <c r="E32" s="680">
        <v>72660547.266666666</v>
      </c>
      <c r="F32" s="680"/>
      <c r="G32" s="700">
        <v>36330273.633333333</v>
      </c>
      <c r="H32" s="680"/>
      <c r="I32" s="680"/>
      <c r="J32" s="700">
        <v>4977946.1468749996</v>
      </c>
      <c r="K32" s="700">
        <v>3385809.5249999999</v>
      </c>
      <c r="L32" s="680"/>
      <c r="M32" s="700">
        <v>10802834.520128038</v>
      </c>
      <c r="N32" s="680">
        <v>5185360.569661458</v>
      </c>
      <c r="O32" s="680"/>
      <c r="P32" s="676">
        <f t="shared" si="4"/>
        <v>133342771.6616645</v>
      </c>
      <c r="Q32" s="680"/>
      <c r="R32" s="680"/>
      <c r="S32" s="680"/>
      <c r="T32" s="680"/>
      <c r="U32" s="680">
        <f t="shared" si="5"/>
        <v>0</v>
      </c>
      <c r="V32" s="676">
        <f t="shared" si="6"/>
        <v>133342771.6616645</v>
      </c>
      <c r="W32" s="680">
        <v>7605195.5021701381</v>
      </c>
      <c r="X32" s="680"/>
      <c r="Y32" s="680">
        <v>429944.06666666665</v>
      </c>
      <c r="Z32" s="676">
        <f t="shared" si="7"/>
        <v>8035139.5688368045</v>
      </c>
      <c r="AA32" s="700"/>
      <c r="AB32" s="680"/>
      <c r="AC32" s="680"/>
      <c r="AD32" s="680"/>
      <c r="AE32" s="676">
        <f t="shared" si="8"/>
        <v>0</v>
      </c>
      <c r="AF32" s="716">
        <f t="shared" si="9"/>
        <v>8035139.5688368045</v>
      </c>
      <c r="AG32" s="699">
        <v>14397800</v>
      </c>
      <c r="AH32" s="678">
        <v>10198500</v>
      </c>
      <c r="AI32" s="679">
        <v>11745663.929849727</v>
      </c>
      <c r="AJ32" s="678">
        <v>5205800</v>
      </c>
      <c r="AK32" s="679">
        <v>626300</v>
      </c>
      <c r="AL32" s="678">
        <v>3904400</v>
      </c>
      <c r="AM32" s="678">
        <v>2602900</v>
      </c>
      <c r="AN32" s="678">
        <v>0</v>
      </c>
      <c r="AO32" s="680">
        <v>0</v>
      </c>
      <c r="AP32" s="680"/>
      <c r="AQ32" s="698">
        <f t="shared" si="10"/>
        <v>48681363.929849729</v>
      </c>
      <c r="AR32" s="678"/>
      <c r="AS32" s="678"/>
      <c r="AT32" s="677">
        <f t="shared" si="11"/>
        <v>0</v>
      </c>
      <c r="AU32" s="676">
        <f t="shared" si="12"/>
        <v>190059275.16035104</v>
      </c>
      <c r="AV32" s="581"/>
      <c r="AW32" s="581"/>
    </row>
    <row r="33" spans="1:49" s="200" customFormat="1" ht="12" thickBot="1">
      <c r="A33" s="685" t="s">
        <v>1817</v>
      </c>
      <c r="B33" s="717" t="s">
        <v>1816</v>
      </c>
      <c r="C33" s="682">
        <v>1</v>
      </c>
      <c r="D33" s="680">
        <v>6449161</v>
      </c>
      <c r="E33" s="680">
        <v>72660547.266666666</v>
      </c>
      <c r="F33" s="680"/>
      <c r="G33" s="700"/>
      <c r="H33" s="680"/>
      <c r="I33" s="680"/>
      <c r="J33" s="700">
        <v>3318630.7645833329</v>
      </c>
      <c r="K33" s="700">
        <v>2257206.3499999996</v>
      </c>
      <c r="L33" s="680"/>
      <c r="M33" s="700">
        <v>7201889.6800853591</v>
      </c>
      <c r="N33" s="680">
        <v>3456907.0464409725</v>
      </c>
      <c r="O33" s="680"/>
      <c r="P33" s="676">
        <f t="shared" si="4"/>
        <v>88895181.107776329</v>
      </c>
      <c r="Q33" s="680"/>
      <c r="R33" s="680"/>
      <c r="S33" s="680"/>
      <c r="T33" s="680"/>
      <c r="U33" s="680">
        <f t="shared" si="5"/>
        <v>0</v>
      </c>
      <c r="V33" s="676">
        <f t="shared" si="6"/>
        <v>88895181.107776329</v>
      </c>
      <c r="W33" s="680">
        <v>5070130.3347800924</v>
      </c>
      <c r="X33" s="680"/>
      <c r="Y33" s="680">
        <v>429944.06666666665</v>
      </c>
      <c r="Z33" s="676">
        <f t="shared" si="7"/>
        <v>5500074.4014467588</v>
      </c>
      <c r="AA33" s="700">
        <v>38694966</v>
      </c>
      <c r="AB33" s="680"/>
      <c r="AC33" s="680"/>
      <c r="AD33" s="680"/>
      <c r="AE33" s="676">
        <f t="shared" si="8"/>
        <v>38694966</v>
      </c>
      <c r="AF33" s="716">
        <f t="shared" si="9"/>
        <v>44195040.40144676</v>
      </c>
      <c r="AG33" s="699">
        <v>9598500</v>
      </c>
      <c r="AH33" s="678">
        <v>6799000</v>
      </c>
      <c r="AI33" s="679">
        <v>7830442.6198998187</v>
      </c>
      <c r="AJ33" s="678">
        <v>3470500</v>
      </c>
      <c r="AK33" s="679">
        <v>417500</v>
      </c>
      <c r="AL33" s="678">
        <v>2602900</v>
      </c>
      <c r="AM33" s="678">
        <v>1735300</v>
      </c>
      <c r="AN33" s="678">
        <v>0</v>
      </c>
      <c r="AO33" s="680">
        <v>0</v>
      </c>
      <c r="AP33" s="680"/>
      <c r="AQ33" s="698">
        <f t="shared" si="10"/>
        <v>32454142.619899817</v>
      </c>
      <c r="AR33" s="678"/>
      <c r="AS33" s="678"/>
      <c r="AT33" s="677">
        <f t="shared" si="11"/>
        <v>0</v>
      </c>
      <c r="AU33" s="676">
        <f t="shared" si="12"/>
        <v>165544364.12912291</v>
      </c>
      <c r="AV33" s="581"/>
      <c r="AW33" s="581"/>
    </row>
    <row r="34" spans="1:49" s="199" customFormat="1" ht="12.75" hidden="1" thickTop="1" thickBot="1">
      <c r="A34" s="710" t="s">
        <v>1815</v>
      </c>
      <c r="B34" s="709"/>
      <c r="C34" s="715">
        <f t="shared" ref="C34:AQ34" si="13">SUM(C35:C41)</f>
        <v>0</v>
      </c>
      <c r="D34" s="705">
        <f t="shared" si="13"/>
        <v>0</v>
      </c>
      <c r="E34" s="705">
        <f t="shared" si="13"/>
        <v>0</v>
      </c>
      <c r="F34" s="705">
        <f t="shared" si="13"/>
        <v>0</v>
      </c>
      <c r="G34" s="705">
        <f t="shared" si="13"/>
        <v>0</v>
      </c>
      <c r="H34" s="705">
        <f t="shared" si="13"/>
        <v>0</v>
      </c>
      <c r="I34" s="705">
        <f t="shared" si="13"/>
        <v>0</v>
      </c>
      <c r="J34" s="705">
        <f t="shared" si="13"/>
        <v>0</v>
      </c>
      <c r="K34" s="705">
        <f t="shared" si="13"/>
        <v>0</v>
      </c>
      <c r="L34" s="705">
        <f t="shared" si="13"/>
        <v>0</v>
      </c>
      <c r="M34" s="705">
        <f t="shared" si="13"/>
        <v>0</v>
      </c>
      <c r="N34" s="705">
        <f t="shared" si="13"/>
        <v>0</v>
      </c>
      <c r="O34" s="705">
        <f t="shared" si="13"/>
        <v>0</v>
      </c>
      <c r="P34" s="705">
        <f t="shared" si="13"/>
        <v>0</v>
      </c>
      <c r="Q34" s="705">
        <f t="shared" si="13"/>
        <v>0</v>
      </c>
      <c r="R34" s="705">
        <f t="shared" si="13"/>
        <v>0</v>
      </c>
      <c r="S34" s="705">
        <f t="shared" si="13"/>
        <v>0</v>
      </c>
      <c r="T34" s="705">
        <f t="shared" si="13"/>
        <v>0</v>
      </c>
      <c r="U34" s="705">
        <f t="shared" si="13"/>
        <v>0</v>
      </c>
      <c r="V34" s="705">
        <f t="shared" si="13"/>
        <v>0</v>
      </c>
      <c r="W34" s="705">
        <f t="shared" si="13"/>
        <v>0</v>
      </c>
      <c r="X34" s="705">
        <f t="shared" si="13"/>
        <v>0</v>
      </c>
      <c r="Y34" s="705">
        <f t="shared" si="13"/>
        <v>0</v>
      </c>
      <c r="Z34" s="705">
        <f t="shared" si="13"/>
        <v>0</v>
      </c>
      <c r="AA34" s="705">
        <f t="shared" si="13"/>
        <v>0</v>
      </c>
      <c r="AB34" s="705">
        <f t="shared" si="13"/>
        <v>0</v>
      </c>
      <c r="AC34" s="705">
        <f t="shared" si="13"/>
        <v>0</v>
      </c>
      <c r="AD34" s="705">
        <f t="shared" si="13"/>
        <v>0</v>
      </c>
      <c r="AE34" s="705">
        <f t="shared" si="13"/>
        <v>0</v>
      </c>
      <c r="AF34" s="705">
        <f t="shared" si="13"/>
        <v>0</v>
      </c>
      <c r="AG34" s="714">
        <f t="shared" si="13"/>
        <v>0</v>
      </c>
      <c r="AH34" s="714">
        <f t="shared" si="13"/>
        <v>0</v>
      </c>
      <c r="AI34" s="714">
        <f t="shared" si="13"/>
        <v>0</v>
      </c>
      <c r="AJ34" s="714">
        <f t="shared" si="13"/>
        <v>0</v>
      </c>
      <c r="AK34" s="714">
        <f t="shared" si="13"/>
        <v>0</v>
      </c>
      <c r="AL34" s="714">
        <f t="shared" si="13"/>
        <v>0</v>
      </c>
      <c r="AM34" s="714">
        <f t="shared" si="13"/>
        <v>0</v>
      </c>
      <c r="AN34" s="714">
        <f t="shared" si="13"/>
        <v>0</v>
      </c>
      <c r="AO34" s="714">
        <f t="shared" si="13"/>
        <v>0</v>
      </c>
      <c r="AP34" s="705">
        <f t="shared" si="13"/>
        <v>0</v>
      </c>
      <c r="AQ34" s="707">
        <f t="shared" si="13"/>
        <v>0</v>
      </c>
      <c r="AR34" s="678">
        <f t="shared" ref="AR34:AR41" si="14">500000*C34</f>
        <v>0</v>
      </c>
      <c r="AS34" s="705">
        <f>SUM(AS35:AS41)</f>
        <v>0</v>
      </c>
      <c r="AT34" s="706">
        <f>SUM(AT35:AT41)</f>
        <v>0</v>
      </c>
      <c r="AU34" s="705">
        <f>SUM(AU35:AU41)</f>
        <v>0</v>
      </c>
      <c r="AV34" s="581"/>
      <c r="AW34" s="581"/>
    </row>
    <row r="35" spans="1:49" s="200" customFormat="1" ht="12" hidden="1" thickBot="1">
      <c r="A35" s="685"/>
      <c r="B35" s="683"/>
      <c r="C35" s="713"/>
      <c r="D35" s="680"/>
      <c r="E35" s="680">
        <f t="shared" ref="E35:E41" si="15">D35*C35*12</f>
        <v>0</v>
      </c>
      <c r="F35" s="680"/>
      <c r="G35" s="680"/>
      <c r="H35" s="680"/>
      <c r="I35" s="680"/>
      <c r="J35" s="680"/>
      <c r="K35" s="680"/>
      <c r="L35" s="680"/>
      <c r="M35" s="680"/>
      <c r="N35" s="680"/>
      <c r="O35" s="680"/>
      <c r="P35" s="680">
        <f t="shared" ref="P35:P41" si="16">SUM(E35:O35)</f>
        <v>0</v>
      </c>
      <c r="Q35" s="680"/>
      <c r="R35" s="680"/>
      <c r="S35" s="680"/>
      <c r="T35" s="680"/>
      <c r="U35" s="680">
        <f t="shared" ref="U35:U41" si="17">SUM(Q35:T35)</f>
        <v>0</v>
      </c>
      <c r="V35" s="680">
        <f t="shared" ref="V35:V41" si="18">P35+U35</f>
        <v>0</v>
      </c>
      <c r="W35" s="680"/>
      <c r="X35" s="680"/>
      <c r="Y35" s="680"/>
      <c r="Z35" s="680">
        <f t="shared" ref="Z35:Z41" si="19">SUM(W35:Y35)</f>
        <v>0</v>
      </c>
      <c r="AA35" s="680"/>
      <c r="AB35" s="680"/>
      <c r="AC35" s="680"/>
      <c r="AD35" s="680"/>
      <c r="AE35" s="676">
        <f t="shared" ref="AE35:AE41" si="20">SUM(AA35:AD35)</f>
        <v>0</v>
      </c>
      <c r="AF35" s="680">
        <f t="shared" ref="AF35:AF41" si="21">Z35+AE35</f>
        <v>0</v>
      </c>
      <c r="AG35" s="678"/>
      <c r="AH35" s="678"/>
      <c r="AI35" s="678"/>
      <c r="AJ35" s="678"/>
      <c r="AK35" s="678"/>
      <c r="AL35" s="678"/>
      <c r="AM35" s="678"/>
      <c r="AN35" s="678"/>
      <c r="AO35" s="680"/>
      <c r="AP35" s="680"/>
      <c r="AQ35" s="712">
        <f t="shared" ref="AQ35:AQ41" si="22">SUM(AG35:AP35)</f>
        <v>0</v>
      </c>
      <c r="AR35" s="678">
        <f t="shared" si="14"/>
        <v>0</v>
      </c>
      <c r="AS35" s="678"/>
      <c r="AT35" s="678">
        <f t="shared" ref="AT35:AT41" si="23">SUM(AR35:AS35)</f>
        <v>0</v>
      </c>
      <c r="AU35" s="680">
        <f t="shared" ref="AU35:AU41" si="24">V35+AF35+AQ35</f>
        <v>0</v>
      </c>
      <c r="AV35" s="581"/>
      <c r="AW35" s="581"/>
    </row>
    <row r="36" spans="1:49" s="200" customFormat="1" ht="12" hidden="1" thickBot="1">
      <c r="A36" s="685"/>
      <c r="B36" s="683"/>
      <c r="C36" s="713"/>
      <c r="D36" s="680"/>
      <c r="E36" s="680">
        <f t="shared" si="15"/>
        <v>0</v>
      </c>
      <c r="F36" s="680"/>
      <c r="G36" s="680"/>
      <c r="H36" s="680"/>
      <c r="I36" s="680"/>
      <c r="J36" s="680"/>
      <c r="K36" s="680"/>
      <c r="L36" s="680"/>
      <c r="M36" s="680"/>
      <c r="N36" s="680"/>
      <c r="O36" s="680"/>
      <c r="P36" s="680">
        <f t="shared" si="16"/>
        <v>0</v>
      </c>
      <c r="Q36" s="680"/>
      <c r="R36" s="680"/>
      <c r="S36" s="680"/>
      <c r="T36" s="680"/>
      <c r="U36" s="680">
        <f t="shared" si="17"/>
        <v>0</v>
      </c>
      <c r="V36" s="680">
        <f t="shared" si="18"/>
        <v>0</v>
      </c>
      <c r="W36" s="680"/>
      <c r="X36" s="680"/>
      <c r="Y36" s="680"/>
      <c r="Z36" s="680">
        <f t="shared" si="19"/>
        <v>0</v>
      </c>
      <c r="AA36" s="680"/>
      <c r="AB36" s="680"/>
      <c r="AC36" s="680"/>
      <c r="AD36" s="680"/>
      <c r="AE36" s="676">
        <f t="shared" si="20"/>
        <v>0</v>
      </c>
      <c r="AF36" s="680">
        <f t="shared" si="21"/>
        <v>0</v>
      </c>
      <c r="AG36" s="678"/>
      <c r="AH36" s="678"/>
      <c r="AI36" s="678"/>
      <c r="AJ36" s="678"/>
      <c r="AK36" s="678"/>
      <c r="AL36" s="678"/>
      <c r="AM36" s="678"/>
      <c r="AN36" s="678"/>
      <c r="AO36" s="680"/>
      <c r="AP36" s="680"/>
      <c r="AQ36" s="712">
        <f t="shared" si="22"/>
        <v>0</v>
      </c>
      <c r="AR36" s="678">
        <f t="shared" si="14"/>
        <v>0</v>
      </c>
      <c r="AS36" s="678"/>
      <c r="AT36" s="678">
        <f t="shared" si="23"/>
        <v>0</v>
      </c>
      <c r="AU36" s="680">
        <f t="shared" si="24"/>
        <v>0</v>
      </c>
      <c r="AV36" s="581"/>
      <c r="AW36" s="581"/>
    </row>
    <row r="37" spans="1:49" s="200" customFormat="1" ht="12" hidden="1" thickBot="1">
      <c r="A37" s="685"/>
      <c r="B37" s="683"/>
      <c r="C37" s="713"/>
      <c r="D37" s="680"/>
      <c r="E37" s="680">
        <f t="shared" si="15"/>
        <v>0</v>
      </c>
      <c r="F37" s="680"/>
      <c r="G37" s="680"/>
      <c r="H37" s="680"/>
      <c r="I37" s="680"/>
      <c r="J37" s="680"/>
      <c r="K37" s="680"/>
      <c r="L37" s="680"/>
      <c r="M37" s="680"/>
      <c r="N37" s="680"/>
      <c r="O37" s="680"/>
      <c r="P37" s="680">
        <f t="shared" si="16"/>
        <v>0</v>
      </c>
      <c r="Q37" s="680"/>
      <c r="R37" s="680"/>
      <c r="S37" s="680"/>
      <c r="T37" s="680"/>
      <c r="U37" s="680">
        <f t="shared" si="17"/>
        <v>0</v>
      </c>
      <c r="V37" s="680">
        <f t="shared" si="18"/>
        <v>0</v>
      </c>
      <c r="W37" s="680"/>
      <c r="X37" s="680"/>
      <c r="Y37" s="680"/>
      <c r="Z37" s="680">
        <f t="shared" si="19"/>
        <v>0</v>
      </c>
      <c r="AA37" s="680"/>
      <c r="AB37" s="680"/>
      <c r="AC37" s="680"/>
      <c r="AD37" s="680"/>
      <c r="AE37" s="676">
        <f t="shared" si="20"/>
        <v>0</v>
      </c>
      <c r="AF37" s="680">
        <f t="shared" si="21"/>
        <v>0</v>
      </c>
      <c r="AG37" s="678"/>
      <c r="AH37" s="678"/>
      <c r="AI37" s="678"/>
      <c r="AJ37" s="678"/>
      <c r="AK37" s="678"/>
      <c r="AL37" s="678"/>
      <c r="AM37" s="678"/>
      <c r="AN37" s="678"/>
      <c r="AO37" s="680"/>
      <c r="AP37" s="680"/>
      <c r="AQ37" s="712">
        <f t="shared" si="22"/>
        <v>0</v>
      </c>
      <c r="AR37" s="678">
        <f t="shared" si="14"/>
        <v>0</v>
      </c>
      <c r="AS37" s="678"/>
      <c r="AT37" s="678">
        <f t="shared" si="23"/>
        <v>0</v>
      </c>
      <c r="AU37" s="680">
        <f t="shared" si="24"/>
        <v>0</v>
      </c>
      <c r="AV37" s="581"/>
      <c r="AW37" s="581"/>
    </row>
    <row r="38" spans="1:49" s="200" customFormat="1" ht="12" hidden="1" thickBot="1">
      <c r="A38" s="685"/>
      <c r="B38" s="683"/>
      <c r="C38" s="713"/>
      <c r="D38" s="680"/>
      <c r="E38" s="680">
        <f t="shared" si="15"/>
        <v>0</v>
      </c>
      <c r="F38" s="680"/>
      <c r="G38" s="680"/>
      <c r="H38" s="680"/>
      <c r="I38" s="680"/>
      <c r="J38" s="680"/>
      <c r="K38" s="680"/>
      <c r="L38" s="680"/>
      <c r="M38" s="680"/>
      <c r="N38" s="680"/>
      <c r="O38" s="680"/>
      <c r="P38" s="680">
        <f t="shared" si="16"/>
        <v>0</v>
      </c>
      <c r="Q38" s="680"/>
      <c r="R38" s="680"/>
      <c r="S38" s="680"/>
      <c r="T38" s="680"/>
      <c r="U38" s="680">
        <f t="shared" si="17"/>
        <v>0</v>
      </c>
      <c r="V38" s="680">
        <f t="shared" si="18"/>
        <v>0</v>
      </c>
      <c r="W38" s="680"/>
      <c r="X38" s="680"/>
      <c r="Y38" s="680"/>
      <c r="Z38" s="680">
        <f t="shared" si="19"/>
        <v>0</v>
      </c>
      <c r="AA38" s="680"/>
      <c r="AB38" s="680"/>
      <c r="AC38" s="680"/>
      <c r="AD38" s="680"/>
      <c r="AE38" s="676">
        <f t="shared" si="20"/>
        <v>0</v>
      </c>
      <c r="AF38" s="680">
        <f t="shared" si="21"/>
        <v>0</v>
      </c>
      <c r="AG38" s="678"/>
      <c r="AH38" s="678"/>
      <c r="AI38" s="678"/>
      <c r="AJ38" s="678"/>
      <c r="AK38" s="678"/>
      <c r="AL38" s="678"/>
      <c r="AM38" s="678"/>
      <c r="AN38" s="678"/>
      <c r="AO38" s="680"/>
      <c r="AP38" s="680"/>
      <c r="AQ38" s="712">
        <f t="shared" si="22"/>
        <v>0</v>
      </c>
      <c r="AR38" s="678">
        <f t="shared" si="14"/>
        <v>0</v>
      </c>
      <c r="AS38" s="678"/>
      <c r="AT38" s="678">
        <f t="shared" si="23"/>
        <v>0</v>
      </c>
      <c r="AU38" s="680">
        <f t="shared" si="24"/>
        <v>0</v>
      </c>
      <c r="AV38" s="581"/>
      <c r="AW38" s="581"/>
    </row>
    <row r="39" spans="1:49" s="200" customFormat="1" ht="12" hidden="1" thickBot="1">
      <c r="A39" s="685"/>
      <c r="B39" s="683"/>
      <c r="C39" s="713"/>
      <c r="D39" s="680"/>
      <c r="E39" s="680">
        <f t="shared" si="15"/>
        <v>0</v>
      </c>
      <c r="F39" s="680"/>
      <c r="G39" s="680"/>
      <c r="H39" s="680"/>
      <c r="I39" s="680"/>
      <c r="J39" s="680"/>
      <c r="K39" s="680"/>
      <c r="L39" s="680"/>
      <c r="M39" s="680"/>
      <c r="N39" s="680"/>
      <c r="O39" s="680"/>
      <c r="P39" s="680">
        <f t="shared" si="16"/>
        <v>0</v>
      </c>
      <c r="Q39" s="680"/>
      <c r="R39" s="680"/>
      <c r="S39" s="680"/>
      <c r="T39" s="680"/>
      <c r="U39" s="680">
        <f t="shared" si="17"/>
        <v>0</v>
      </c>
      <c r="V39" s="680">
        <f t="shared" si="18"/>
        <v>0</v>
      </c>
      <c r="W39" s="680"/>
      <c r="X39" s="680"/>
      <c r="Y39" s="680"/>
      <c r="Z39" s="680">
        <f t="shared" si="19"/>
        <v>0</v>
      </c>
      <c r="AA39" s="680"/>
      <c r="AB39" s="680"/>
      <c r="AC39" s="680"/>
      <c r="AD39" s="680"/>
      <c r="AE39" s="676">
        <f t="shared" si="20"/>
        <v>0</v>
      </c>
      <c r="AF39" s="680">
        <f t="shared" si="21"/>
        <v>0</v>
      </c>
      <c r="AG39" s="678"/>
      <c r="AH39" s="678"/>
      <c r="AI39" s="678"/>
      <c r="AJ39" s="678"/>
      <c r="AK39" s="678"/>
      <c r="AL39" s="678"/>
      <c r="AM39" s="678"/>
      <c r="AN39" s="678"/>
      <c r="AO39" s="680"/>
      <c r="AP39" s="680"/>
      <c r="AQ39" s="712">
        <f t="shared" si="22"/>
        <v>0</v>
      </c>
      <c r="AR39" s="678">
        <f t="shared" si="14"/>
        <v>0</v>
      </c>
      <c r="AS39" s="678"/>
      <c r="AT39" s="678">
        <f t="shared" si="23"/>
        <v>0</v>
      </c>
      <c r="AU39" s="680">
        <f t="shared" si="24"/>
        <v>0</v>
      </c>
      <c r="AV39" s="581"/>
      <c r="AW39" s="581"/>
    </row>
    <row r="40" spans="1:49" s="200" customFormat="1" ht="12" hidden="1" thickBot="1">
      <c r="A40" s="685"/>
      <c r="B40" s="683"/>
      <c r="C40" s="713"/>
      <c r="D40" s="680"/>
      <c r="E40" s="680">
        <f t="shared" si="15"/>
        <v>0</v>
      </c>
      <c r="F40" s="680"/>
      <c r="G40" s="680"/>
      <c r="H40" s="680"/>
      <c r="I40" s="680"/>
      <c r="J40" s="680"/>
      <c r="K40" s="680"/>
      <c r="L40" s="680"/>
      <c r="M40" s="680"/>
      <c r="N40" s="680"/>
      <c r="O40" s="680"/>
      <c r="P40" s="680">
        <f t="shared" si="16"/>
        <v>0</v>
      </c>
      <c r="Q40" s="680"/>
      <c r="R40" s="680"/>
      <c r="S40" s="680"/>
      <c r="T40" s="680"/>
      <c r="U40" s="680">
        <f t="shared" si="17"/>
        <v>0</v>
      </c>
      <c r="V40" s="680">
        <f t="shared" si="18"/>
        <v>0</v>
      </c>
      <c r="W40" s="680"/>
      <c r="X40" s="680"/>
      <c r="Y40" s="680"/>
      <c r="Z40" s="680">
        <f t="shared" si="19"/>
        <v>0</v>
      </c>
      <c r="AA40" s="680"/>
      <c r="AB40" s="680"/>
      <c r="AC40" s="680"/>
      <c r="AD40" s="680"/>
      <c r="AE40" s="676">
        <f t="shared" si="20"/>
        <v>0</v>
      </c>
      <c r="AF40" s="680">
        <f t="shared" si="21"/>
        <v>0</v>
      </c>
      <c r="AG40" s="678"/>
      <c r="AH40" s="678"/>
      <c r="AI40" s="678"/>
      <c r="AJ40" s="678"/>
      <c r="AK40" s="678"/>
      <c r="AL40" s="678"/>
      <c r="AM40" s="678"/>
      <c r="AN40" s="678"/>
      <c r="AO40" s="680"/>
      <c r="AP40" s="680"/>
      <c r="AQ40" s="712">
        <f t="shared" si="22"/>
        <v>0</v>
      </c>
      <c r="AR40" s="678">
        <f t="shared" si="14"/>
        <v>0</v>
      </c>
      <c r="AS40" s="678"/>
      <c r="AT40" s="678">
        <f t="shared" si="23"/>
        <v>0</v>
      </c>
      <c r="AU40" s="680">
        <f t="shared" si="24"/>
        <v>0</v>
      </c>
      <c r="AV40" s="581"/>
      <c r="AW40" s="581"/>
    </row>
    <row r="41" spans="1:49" s="200" customFormat="1" ht="12" hidden="1" thickBot="1">
      <c r="A41" s="685"/>
      <c r="B41" s="683"/>
      <c r="C41" s="713"/>
      <c r="D41" s="680"/>
      <c r="E41" s="680">
        <f t="shared" si="15"/>
        <v>0</v>
      </c>
      <c r="F41" s="680"/>
      <c r="G41" s="680"/>
      <c r="H41" s="680"/>
      <c r="I41" s="680"/>
      <c r="J41" s="680"/>
      <c r="K41" s="680"/>
      <c r="L41" s="680"/>
      <c r="M41" s="680"/>
      <c r="N41" s="680"/>
      <c r="O41" s="680"/>
      <c r="P41" s="680">
        <f t="shared" si="16"/>
        <v>0</v>
      </c>
      <c r="Q41" s="680"/>
      <c r="R41" s="680"/>
      <c r="S41" s="680"/>
      <c r="T41" s="680"/>
      <c r="U41" s="680">
        <f t="shared" si="17"/>
        <v>0</v>
      </c>
      <c r="V41" s="680">
        <f t="shared" si="18"/>
        <v>0</v>
      </c>
      <c r="W41" s="680"/>
      <c r="X41" s="680"/>
      <c r="Y41" s="680"/>
      <c r="Z41" s="680">
        <f t="shared" si="19"/>
        <v>0</v>
      </c>
      <c r="AA41" s="680"/>
      <c r="AB41" s="680"/>
      <c r="AC41" s="680"/>
      <c r="AD41" s="680"/>
      <c r="AE41" s="676">
        <f t="shared" si="20"/>
        <v>0</v>
      </c>
      <c r="AF41" s="680">
        <f t="shared" si="21"/>
        <v>0</v>
      </c>
      <c r="AG41" s="678"/>
      <c r="AH41" s="678"/>
      <c r="AI41" s="678"/>
      <c r="AJ41" s="678"/>
      <c r="AK41" s="678"/>
      <c r="AL41" s="678"/>
      <c r="AM41" s="678"/>
      <c r="AN41" s="678"/>
      <c r="AO41" s="680"/>
      <c r="AP41" s="680"/>
      <c r="AQ41" s="712">
        <f t="shared" si="22"/>
        <v>0</v>
      </c>
      <c r="AR41" s="678">
        <f t="shared" si="14"/>
        <v>0</v>
      </c>
      <c r="AS41" s="678"/>
      <c r="AT41" s="678">
        <f t="shared" si="23"/>
        <v>0</v>
      </c>
      <c r="AU41" s="680">
        <f t="shared" si="24"/>
        <v>0</v>
      </c>
      <c r="AV41" s="581"/>
      <c r="AW41" s="581"/>
    </row>
    <row r="42" spans="1:49" s="199" customFormat="1" ht="12.75" thickTop="1" thickBot="1">
      <c r="A42" s="710" t="s">
        <v>1814</v>
      </c>
      <c r="B42" s="709"/>
      <c r="C42" s="708">
        <f>SUM(C43:C56)</f>
        <v>55</v>
      </c>
      <c r="D42" s="705">
        <f>+C43*D43+C44*D44+C45*D45+C46*D46+C47*D47+C48*D48+C49*D49+C50*D50+C51*D51+C52*D52+C53*D53+C54*D54+C55*D55+C56*D56</f>
        <v>333923053</v>
      </c>
      <c r="E42" s="705">
        <f t="shared" ref="E42:AU42" si="25">SUM(E43:E56)</f>
        <v>3762199730.4666667</v>
      </c>
      <c r="F42" s="705">
        <f t="shared" si="25"/>
        <v>0</v>
      </c>
      <c r="G42" s="705">
        <f t="shared" si="25"/>
        <v>0</v>
      </c>
      <c r="H42" s="705">
        <f t="shared" si="25"/>
        <v>0</v>
      </c>
      <c r="I42" s="705">
        <f t="shared" si="25"/>
        <v>0</v>
      </c>
      <c r="J42" s="705">
        <f t="shared" si="25"/>
        <v>171831237.68958333</v>
      </c>
      <c r="K42" s="705">
        <f t="shared" si="25"/>
        <v>116873068.55</v>
      </c>
      <c r="L42" s="705">
        <f t="shared" si="25"/>
        <v>0</v>
      </c>
      <c r="M42" s="705">
        <f t="shared" si="25"/>
        <v>372897651.23607504</v>
      </c>
      <c r="N42" s="705">
        <f t="shared" si="25"/>
        <v>178990872.59331596</v>
      </c>
      <c r="O42" s="705">
        <f t="shared" si="25"/>
        <v>0</v>
      </c>
      <c r="P42" s="705">
        <f t="shared" si="25"/>
        <v>4602792560.5356407</v>
      </c>
      <c r="Q42" s="705">
        <f t="shared" si="25"/>
        <v>0</v>
      </c>
      <c r="R42" s="705">
        <f t="shared" si="25"/>
        <v>0</v>
      </c>
      <c r="S42" s="705">
        <f t="shared" si="25"/>
        <v>0</v>
      </c>
      <c r="T42" s="705">
        <f t="shared" si="25"/>
        <v>0</v>
      </c>
      <c r="U42" s="705">
        <f t="shared" si="25"/>
        <v>0</v>
      </c>
      <c r="V42" s="705">
        <f t="shared" si="25"/>
        <v>4602792560.5356407</v>
      </c>
      <c r="W42" s="705">
        <f t="shared" si="25"/>
        <v>262519946.47019672</v>
      </c>
      <c r="X42" s="705">
        <f t="shared" si="25"/>
        <v>22331000</v>
      </c>
      <c r="Y42" s="705">
        <f t="shared" si="25"/>
        <v>22261536.866666667</v>
      </c>
      <c r="Z42" s="705">
        <f t="shared" si="25"/>
        <v>307112483.33686334</v>
      </c>
      <c r="AA42" s="705">
        <f t="shared" si="25"/>
        <v>0</v>
      </c>
      <c r="AB42" s="705">
        <f t="shared" si="25"/>
        <v>0</v>
      </c>
      <c r="AC42" s="705">
        <f t="shared" si="25"/>
        <v>0</v>
      </c>
      <c r="AD42" s="705">
        <f t="shared" si="25"/>
        <v>0</v>
      </c>
      <c r="AE42" s="705">
        <f t="shared" si="25"/>
        <v>0</v>
      </c>
      <c r="AF42" s="705">
        <f t="shared" si="25"/>
        <v>307112483.33686334</v>
      </c>
      <c r="AG42" s="705">
        <f t="shared" si="25"/>
        <v>498866300</v>
      </c>
      <c r="AH42" s="705">
        <f t="shared" si="25"/>
        <v>353363600</v>
      </c>
      <c r="AI42" s="705">
        <f t="shared" si="25"/>
        <v>408605811.06747562</v>
      </c>
      <c r="AJ42" s="705">
        <f t="shared" si="25"/>
        <v>180590000</v>
      </c>
      <c r="AK42" s="705">
        <f t="shared" si="25"/>
        <v>21700800</v>
      </c>
      <c r="AL42" s="705">
        <f t="shared" si="25"/>
        <v>135442400</v>
      </c>
      <c r="AM42" s="705">
        <f t="shared" si="25"/>
        <v>90295000</v>
      </c>
      <c r="AN42" s="705">
        <f t="shared" si="25"/>
        <v>0</v>
      </c>
      <c r="AO42" s="705">
        <f t="shared" si="25"/>
        <v>0</v>
      </c>
      <c r="AP42" s="705">
        <f t="shared" si="25"/>
        <v>0</v>
      </c>
      <c r="AQ42" s="707">
        <f t="shared" si="25"/>
        <v>1688863911.0674758</v>
      </c>
      <c r="AR42" s="705">
        <f t="shared" si="25"/>
        <v>11107226</v>
      </c>
      <c r="AS42" s="705">
        <f t="shared" si="25"/>
        <v>0</v>
      </c>
      <c r="AT42" s="706">
        <f t="shared" si="25"/>
        <v>11107226</v>
      </c>
      <c r="AU42" s="705">
        <f t="shared" si="25"/>
        <v>6598768954.9399796</v>
      </c>
      <c r="AV42" s="581"/>
      <c r="AW42" s="581"/>
    </row>
    <row r="43" spans="1:49" s="200" customFormat="1" ht="12" thickTop="1">
      <c r="A43" s="685" t="s">
        <v>1806</v>
      </c>
      <c r="B43" s="683" t="s">
        <v>1813</v>
      </c>
      <c r="C43" s="682">
        <v>3</v>
      </c>
      <c r="D43" s="680">
        <v>9261115</v>
      </c>
      <c r="E43" s="680">
        <v>313025687</v>
      </c>
      <c r="F43" s="680"/>
      <c r="G43" s="680"/>
      <c r="H43" s="680"/>
      <c r="I43" s="680"/>
      <c r="J43" s="700">
        <v>14296846.28125</v>
      </c>
      <c r="K43" s="700">
        <v>9724170.75</v>
      </c>
      <c r="L43" s="680"/>
      <c r="M43" s="700">
        <v>31026142.103407115</v>
      </c>
      <c r="N43" s="680">
        <v>14892548.209635418</v>
      </c>
      <c r="O43" s="680"/>
      <c r="P43" s="676">
        <f t="shared" ref="P43:P56" si="26">SUM(E43:O43)</f>
        <v>382965394.34429258</v>
      </c>
      <c r="Q43" s="680"/>
      <c r="R43" s="680"/>
      <c r="S43" s="680"/>
      <c r="T43" s="680"/>
      <c r="U43" s="680">
        <f t="shared" ref="U43:U56" si="27">SUM(Q43:T43)</f>
        <v>0</v>
      </c>
      <c r="V43" s="676">
        <f t="shared" ref="V43:V56" si="28">P43+U43</f>
        <v>382965394.34429258</v>
      </c>
      <c r="W43" s="680">
        <v>21842404.040798612</v>
      </c>
      <c r="X43" s="680"/>
      <c r="Y43" s="680">
        <v>1852223</v>
      </c>
      <c r="Z43" s="676">
        <f t="shared" ref="Z43:Z56" si="29">SUM(W43:Y43)</f>
        <v>23694627.040798612</v>
      </c>
      <c r="AA43" s="700"/>
      <c r="AB43" s="680"/>
      <c r="AC43" s="680"/>
      <c r="AD43" s="680"/>
      <c r="AE43" s="676">
        <f t="shared" ref="AE43:AE56" si="30">SUM(AA43:AD43)</f>
        <v>0</v>
      </c>
      <c r="AF43" s="676">
        <f t="shared" ref="AF43:AF56" si="31">Z43+AE43</f>
        <v>23694627.040798612</v>
      </c>
      <c r="AG43" s="699">
        <v>41351100</v>
      </c>
      <c r="AH43" s="678">
        <v>29290300</v>
      </c>
      <c r="AI43" s="679">
        <v>33733983.197408244</v>
      </c>
      <c r="AJ43" s="678">
        <v>14951300</v>
      </c>
      <c r="AK43" s="679">
        <v>1798800</v>
      </c>
      <c r="AL43" s="678">
        <v>11213400</v>
      </c>
      <c r="AM43" s="678">
        <v>7475600</v>
      </c>
      <c r="AN43" s="678">
        <v>0</v>
      </c>
      <c r="AO43" s="680">
        <v>0</v>
      </c>
      <c r="AP43" s="680"/>
      <c r="AQ43" s="698">
        <f t="shared" ref="AQ43:AQ56" si="32">SUM(AG43:AP43)</f>
        <v>139814483.19740826</v>
      </c>
      <c r="AR43" s="678"/>
      <c r="AS43" s="678"/>
      <c r="AT43" s="677">
        <f t="shared" ref="AT43:AT56" si="33">SUM(AR43:AS43)</f>
        <v>0</v>
      </c>
      <c r="AU43" s="676">
        <f t="shared" ref="AU43:AU56" si="34">V43+AF43+AQ43</f>
        <v>546474504.5824995</v>
      </c>
      <c r="AV43" s="581"/>
      <c r="AW43" s="581"/>
    </row>
    <row r="44" spans="1:49" s="200" customFormat="1" ht="11.25">
      <c r="A44" s="685" t="s">
        <v>1806</v>
      </c>
      <c r="B44" s="683" t="s">
        <v>1812</v>
      </c>
      <c r="C44" s="682">
        <v>3</v>
      </c>
      <c r="D44" s="680">
        <v>8588361</v>
      </c>
      <c r="E44" s="680">
        <v>290286601.79999995</v>
      </c>
      <c r="F44" s="680"/>
      <c r="G44" s="680"/>
      <c r="H44" s="680"/>
      <c r="I44" s="680"/>
      <c r="J44" s="700">
        <v>13258282.293750001</v>
      </c>
      <c r="K44" s="700">
        <v>9017779.0499999989</v>
      </c>
      <c r="L44" s="680"/>
      <c r="M44" s="700">
        <v>28772314.005533852</v>
      </c>
      <c r="N44" s="680">
        <v>13810710.72265625</v>
      </c>
      <c r="O44" s="680"/>
      <c r="P44" s="676">
        <f t="shared" si="26"/>
        <v>355145687.87194008</v>
      </c>
      <c r="Q44" s="680"/>
      <c r="R44" s="680"/>
      <c r="S44" s="680"/>
      <c r="T44" s="680"/>
      <c r="U44" s="680">
        <f t="shared" si="27"/>
        <v>0</v>
      </c>
      <c r="V44" s="676">
        <f t="shared" si="28"/>
        <v>355145687.87194008</v>
      </c>
      <c r="W44" s="680">
        <v>20255709.059895836</v>
      </c>
      <c r="X44" s="680"/>
      <c r="Y44" s="680">
        <v>1717672.2000000002</v>
      </c>
      <c r="Z44" s="676">
        <f t="shared" si="29"/>
        <v>21973381.259895835</v>
      </c>
      <c r="AA44" s="700"/>
      <c r="AB44" s="680"/>
      <c r="AC44" s="680"/>
      <c r="AD44" s="680"/>
      <c r="AE44" s="676">
        <f t="shared" si="30"/>
        <v>0</v>
      </c>
      <c r="AF44" s="676">
        <f t="shared" si="31"/>
        <v>21973381.259895835</v>
      </c>
      <c r="AG44" s="699">
        <v>38347200</v>
      </c>
      <c r="AH44" s="678">
        <v>27162600</v>
      </c>
      <c r="AI44" s="679">
        <v>31283449.743068323</v>
      </c>
      <c r="AJ44" s="678">
        <v>13865200</v>
      </c>
      <c r="AK44" s="679">
        <v>1668100</v>
      </c>
      <c r="AL44" s="678">
        <v>10398900</v>
      </c>
      <c r="AM44" s="678">
        <v>6932600</v>
      </c>
      <c r="AN44" s="678">
        <v>0</v>
      </c>
      <c r="AO44" s="680">
        <v>0</v>
      </c>
      <c r="AP44" s="680"/>
      <c r="AQ44" s="698">
        <f t="shared" si="32"/>
        <v>129658049.74306832</v>
      </c>
      <c r="AR44" s="678"/>
      <c r="AS44" s="678"/>
      <c r="AT44" s="677">
        <f t="shared" si="33"/>
        <v>0</v>
      </c>
      <c r="AU44" s="676">
        <f t="shared" si="34"/>
        <v>506777118.87490427</v>
      </c>
      <c r="AV44" s="581"/>
      <c r="AW44" s="581"/>
    </row>
    <row r="45" spans="1:49" s="200" customFormat="1" ht="11.25">
      <c r="A45" s="685" t="s">
        <v>1806</v>
      </c>
      <c r="B45" s="683" t="s">
        <v>1811</v>
      </c>
      <c r="C45" s="682">
        <v>10</v>
      </c>
      <c r="D45" s="680">
        <v>8128163</v>
      </c>
      <c r="E45" s="680">
        <v>915773031.33333337</v>
      </c>
      <c r="F45" s="680"/>
      <c r="G45" s="680"/>
      <c r="H45" s="680"/>
      <c r="I45" s="680"/>
      <c r="J45" s="700">
        <v>41826172.104166664</v>
      </c>
      <c r="K45" s="700">
        <v>28448570.5</v>
      </c>
      <c r="L45" s="680"/>
      <c r="M45" s="700">
        <v>90768602.656611681</v>
      </c>
      <c r="N45" s="680">
        <v>43568929.275173612</v>
      </c>
      <c r="O45" s="680"/>
      <c r="P45" s="676">
        <f t="shared" si="26"/>
        <v>1120385305.8692853</v>
      </c>
      <c r="Q45" s="680"/>
      <c r="R45" s="680"/>
      <c r="S45" s="680"/>
      <c r="T45" s="680"/>
      <c r="U45" s="680">
        <f t="shared" si="27"/>
        <v>0</v>
      </c>
      <c r="V45" s="676">
        <f t="shared" si="28"/>
        <v>1120385305.8692853</v>
      </c>
      <c r="W45" s="680">
        <v>63901096.270254627</v>
      </c>
      <c r="X45" s="680">
        <v>22331000</v>
      </c>
      <c r="Y45" s="680">
        <v>5418775.333333333</v>
      </c>
      <c r="Z45" s="676">
        <f t="shared" si="29"/>
        <v>91650871.603587955</v>
      </c>
      <c r="AA45" s="700"/>
      <c r="AB45" s="680"/>
      <c r="AC45" s="680"/>
      <c r="AD45" s="680"/>
      <c r="AE45" s="676">
        <f t="shared" si="30"/>
        <v>0</v>
      </c>
      <c r="AF45" s="676">
        <f t="shared" si="31"/>
        <v>91650871.603587955</v>
      </c>
      <c r="AG45" s="699">
        <v>122314200</v>
      </c>
      <c r="AH45" s="678">
        <v>86639200</v>
      </c>
      <c r="AI45" s="679">
        <v>101481632.3409024</v>
      </c>
      <c r="AJ45" s="678">
        <v>44634000</v>
      </c>
      <c r="AK45" s="679">
        <v>5320700</v>
      </c>
      <c r="AL45" s="678">
        <v>33475500</v>
      </c>
      <c r="AM45" s="678">
        <v>22317000</v>
      </c>
      <c r="AN45" s="678">
        <v>0</v>
      </c>
      <c r="AO45" s="680">
        <v>0</v>
      </c>
      <c r="AP45" s="680"/>
      <c r="AQ45" s="698">
        <f t="shared" si="32"/>
        <v>416182232.34090239</v>
      </c>
      <c r="AR45" s="678">
        <v>6643186</v>
      </c>
      <c r="AS45" s="678"/>
      <c r="AT45" s="677">
        <f t="shared" si="33"/>
        <v>6643186</v>
      </c>
      <c r="AU45" s="676">
        <f t="shared" si="34"/>
        <v>1628218409.8137755</v>
      </c>
      <c r="AV45" s="581"/>
      <c r="AW45" s="581"/>
    </row>
    <row r="46" spans="1:49" s="200" customFormat="1" ht="11.25">
      <c r="A46" s="685" t="s">
        <v>1806</v>
      </c>
      <c r="B46" s="683" t="s">
        <v>1810</v>
      </c>
      <c r="C46" s="682">
        <v>9</v>
      </c>
      <c r="D46" s="680">
        <v>7557343</v>
      </c>
      <c r="E46" s="680">
        <v>766314580.20000005</v>
      </c>
      <c r="F46" s="680"/>
      <c r="G46" s="680"/>
      <c r="H46" s="680"/>
      <c r="I46" s="680"/>
      <c r="J46" s="700">
        <v>34999944.768749997</v>
      </c>
      <c r="K46" s="700">
        <v>23805630.449999999</v>
      </c>
      <c r="L46" s="680"/>
      <c r="M46" s="700">
        <v>75954741.251627609</v>
      </c>
      <c r="N46" s="680">
        <v>36458275.80078125</v>
      </c>
      <c r="O46" s="680"/>
      <c r="P46" s="676">
        <f t="shared" si="26"/>
        <v>937533172.47115886</v>
      </c>
      <c r="Q46" s="680"/>
      <c r="R46" s="680"/>
      <c r="S46" s="680"/>
      <c r="T46" s="680"/>
      <c r="U46" s="680">
        <f t="shared" si="27"/>
        <v>0</v>
      </c>
      <c r="V46" s="676">
        <f t="shared" si="28"/>
        <v>937533172.47115886</v>
      </c>
      <c r="W46" s="680">
        <v>53472137.841145836</v>
      </c>
      <c r="X46" s="680"/>
      <c r="Y46" s="680">
        <v>4534405.8</v>
      </c>
      <c r="Z46" s="676">
        <f t="shared" si="29"/>
        <v>58006543.641145833</v>
      </c>
      <c r="AA46" s="700"/>
      <c r="AB46" s="680"/>
      <c r="AC46" s="680"/>
      <c r="AD46" s="680"/>
      <c r="AE46" s="676">
        <f t="shared" si="30"/>
        <v>0</v>
      </c>
      <c r="AF46" s="676">
        <f t="shared" si="31"/>
        <v>58006543.641145833</v>
      </c>
      <c r="AG46" s="699">
        <v>101766800</v>
      </c>
      <c r="AH46" s="678">
        <v>72084800</v>
      </c>
      <c r="AI46" s="679">
        <v>82955779.189373836</v>
      </c>
      <c r="AJ46" s="678">
        <v>36602000</v>
      </c>
      <c r="AK46" s="679">
        <v>4426900</v>
      </c>
      <c r="AL46" s="678">
        <v>27451500</v>
      </c>
      <c r="AM46" s="678">
        <v>18301000</v>
      </c>
      <c r="AN46" s="678">
        <v>0</v>
      </c>
      <c r="AO46" s="680">
        <v>0</v>
      </c>
      <c r="AP46" s="680"/>
      <c r="AQ46" s="698">
        <f t="shared" si="32"/>
        <v>343588779.18937385</v>
      </c>
      <c r="AR46" s="703">
        <v>4464040</v>
      </c>
      <c r="AS46" s="678"/>
      <c r="AT46" s="677">
        <f t="shared" si="33"/>
        <v>4464040</v>
      </c>
      <c r="AU46" s="676">
        <f t="shared" si="34"/>
        <v>1339128495.3016787</v>
      </c>
      <c r="AV46" s="581"/>
      <c r="AW46" s="581"/>
    </row>
    <row r="47" spans="1:49" s="200" customFormat="1" ht="11.25">
      <c r="A47" s="685" t="s">
        <v>1806</v>
      </c>
      <c r="B47" s="683" t="s">
        <v>1809</v>
      </c>
      <c r="C47" s="682">
        <v>6</v>
      </c>
      <c r="D47" s="680">
        <v>6586804</v>
      </c>
      <c r="E47" s="680">
        <v>445267950.39999998</v>
      </c>
      <c r="F47" s="680"/>
      <c r="G47" s="680"/>
      <c r="H47" s="680"/>
      <c r="I47" s="680"/>
      <c r="J47" s="700">
        <v>20336757.349999998</v>
      </c>
      <c r="K47" s="700">
        <v>13832288.399999999</v>
      </c>
      <c r="L47" s="680"/>
      <c r="M47" s="700">
        <v>44133587.99913194</v>
      </c>
      <c r="N47" s="680">
        <v>21184122.239583332</v>
      </c>
      <c r="O47" s="680"/>
      <c r="P47" s="676">
        <f t="shared" si="26"/>
        <v>544754706.38871527</v>
      </c>
      <c r="Q47" s="680"/>
      <c r="R47" s="680"/>
      <c r="S47" s="680"/>
      <c r="T47" s="680"/>
      <c r="U47" s="680">
        <f t="shared" si="27"/>
        <v>0</v>
      </c>
      <c r="V47" s="676">
        <f t="shared" si="28"/>
        <v>544754706.38871527</v>
      </c>
      <c r="W47" s="680">
        <v>31070045.951388888</v>
      </c>
      <c r="X47" s="680"/>
      <c r="Y47" s="680">
        <v>2634721.6</v>
      </c>
      <c r="Z47" s="676">
        <f t="shared" si="29"/>
        <v>33704767.55138889</v>
      </c>
      <c r="AA47" s="700"/>
      <c r="AB47" s="680"/>
      <c r="AC47" s="680"/>
      <c r="AD47" s="680"/>
      <c r="AE47" s="676">
        <f t="shared" si="30"/>
        <v>0</v>
      </c>
      <c r="AF47" s="676">
        <f t="shared" si="31"/>
        <v>33704767.55138889</v>
      </c>
      <c r="AG47" s="699">
        <v>58820400</v>
      </c>
      <c r="AH47" s="678">
        <v>41664500</v>
      </c>
      <c r="AI47" s="679">
        <v>47985396.026422597</v>
      </c>
      <c r="AJ47" s="678">
        <v>21267600</v>
      </c>
      <c r="AK47" s="679">
        <v>2558700</v>
      </c>
      <c r="AL47" s="678">
        <v>15950700</v>
      </c>
      <c r="AM47" s="678">
        <v>10633800</v>
      </c>
      <c r="AN47" s="678">
        <v>0</v>
      </c>
      <c r="AO47" s="680">
        <v>0</v>
      </c>
      <c r="AP47" s="680"/>
      <c r="AQ47" s="698">
        <f t="shared" si="32"/>
        <v>198881096.02642259</v>
      </c>
      <c r="AR47" s="678"/>
      <c r="AS47" s="678"/>
      <c r="AT47" s="677">
        <f t="shared" si="33"/>
        <v>0</v>
      </c>
      <c r="AU47" s="676">
        <f t="shared" si="34"/>
        <v>777340569.96652675</v>
      </c>
      <c r="AV47" s="581"/>
      <c r="AW47" s="581"/>
    </row>
    <row r="48" spans="1:49" s="200" customFormat="1" ht="11.25">
      <c r="A48" s="685" t="s">
        <v>1806</v>
      </c>
      <c r="B48" s="683" t="s">
        <v>1808</v>
      </c>
      <c r="C48" s="682">
        <v>2</v>
      </c>
      <c r="D48" s="680">
        <v>6123536</v>
      </c>
      <c r="E48" s="680">
        <v>137983677.86666667</v>
      </c>
      <c r="F48" s="680"/>
      <c r="G48" s="680"/>
      <c r="H48" s="680"/>
      <c r="I48" s="680"/>
      <c r="J48" s="700">
        <v>6302139.1333333338</v>
      </c>
      <c r="K48" s="700">
        <v>4286475.2</v>
      </c>
      <c r="L48" s="680"/>
      <c r="M48" s="700">
        <v>13676517.216435185</v>
      </c>
      <c r="N48" s="680">
        <v>6564728.263888889</v>
      </c>
      <c r="O48" s="680"/>
      <c r="P48" s="676">
        <f t="shared" si="26"/>
        <v>168813537.68032408</v>
      </c>
      <c r="Q48" s="680"/>
      <c r="R48" s="680"/>
      <c r="S48" s="680"/>
      <c r="T48" s="680"/>
      <c r="U48" s="680">
        <f t="shared" si="27"/>
        <v>0</v>
      </c>
      <c r="V48" s="676">
        <f t="shared" si="28"/>
        <v>168813537.68032408</v>
      </c>
      <c r="W48" s="680">
        <v>9628268.1203703713</v>
      </c>
      <c r="X48" s="701"/>
      <c r="Y48" s="680">
        <v>816471.46666666667</v>
      </c>
      <c r="Z48" s="676">
        <f t="shared" si="29"/>
        <v>10444739.587037038</v>
      </c>
      <c r="AA48" s="700"/>
      <c r="AB48" s="680"/>
      <c r="AC48" s="680"/>
      <c r="AD48" s="680"/>
      <c r="AE48" s="676">
        <f t="shared" si="30"/>
        <v>0</v>
      </c>
      <c r="AF48" s="676">
        <f t="shared" si="31"/>
        <v>10444739.587037038</v>
      </c>
      <c r="AG48" s="699">
        <v>18227800</v>
      </c>
      <c r="AH48" s="678">
        <v>12911400</v>
      </c>
      <c r="AI48" s="679">
        <v>14870150.482796397</v>
      </c>
      <c r="AJ48" s="678">
        <v>6590600</v>
      </c>
      <c r="AK48" s="679">
        <v>792900</v>
      </c>
      <c r="AL48" s="678">
        <v>4943000</v>
      </c>
      <c r="AM48" s="678">
        <v>3295300</v>
      </c>
      <c r="AN48" s="678">
        <v>0</v>
      </c>
      <c r="AO48" s="680">
        <v>0</v>
      </c>
      <c r="AP48" s="680"/>
      <c r="AQ48" s="698">
        <f t="shared" si="32"/>
        <v>61631150.482796401</v>
      </c>
      <c r="AR48" s="703"/>
      <c r="AS48" s="678"/>
      <c r="AT48" s="677">
        <f t="shared" si="33"/>
        <v>0</v>
      </c>
      <c r="AU48" s="676">
        <f t="shared" si="34"/>
        <v>240889427.75015751</v>
      </c>
      <c r="AV48" s="581"/>
      <c r="AW48" s="581"/>
    </row>
    <row r="49" spans="1:49" s="200" customFormat="1" ht="11.25">
      <c r="A49" s="685" t="s">
        <v>1806</v>
      </c>
      <c r="B49" s="683" t="s">
        <v>1807</v>
      </c>
      <c r="C49" s="682">
        <v>3</v>
      </c>
      <c r="D49" s="680">
        <v>5686000</v>
      </c>
      <c r="E49" s="680">
        <v>192186800</v>
      </c>
      <c r="F49" s="680"/>
      <c r="G49" s="680"/>
      <c r="H49" s="680"/>
      <c r="I49" s="680"/>
      <c r="J49" s="700">
        <v>8777762.5</v>
      </c>
      <c r="K49" s="700">
        <v>5970299.9999999991</v>
      </c>
      <c r="L49" s="680"/>
      <c r="M49" s="700">
        <v>19048963.758680556</v>
      </c>
      <c r="N49" s="680">
        <v>9143502.6041666679</v>
      </c>
      <c r="O49" s="680"/>
      <c r="P49" s="676">
        <f t="shared" si="26"/>
        <v>235127328.86284721</v>
      </c>
      <c r="Q49" s="680"/>
      <c r="R49" s="680"/>
      <c r="S49" s="680"/>
      <c r="T49" s="680"/>
      <c r="U49" s="680">
        <f t="shared" si="27"/>
        <v>0</v>
      </c>
      <c r="V49" s="676">
        <f t="shared" si="28"/>
        <v>235127328.86284721</v>
      </c>
      <c r="W49" s="680">
        <v>13410470.486111112</v>
      </c>
      <c r="X49" s="680"/>
      <c r="Y49" s="680">
        <v>1137200</v>
      </c>
      <c r="Z49" s="676">
        <f t="shared" si="29"/>
        <v>14547670.486111112</v>
      </c>
      <c r="AA49" s="700"/>
      <c r="AB49" s="680"/>
      <c r="AC49" s="680"/>
      <c r="AD49" s="680"/>
      <c r="AE49" s="676">
        <f t="shared" si="30"/>
        <v>0</v>
      </c>
      <c r="AF49" s="676">
        <f t="shared" si="31"/>
        <v>14547670.486111112</v>
      </c>
      <c r="AG49" s="699">
        <v>25388100</v>
      </c>
      <c r="AH49" s="678">
        <v>17983200</v>
      </c>
      <c r="AI49" s="679">
        <v>20711483.278251402</v>
      </c>
      <c r="AJ49" s="678">
        <v>9179600</v>
      </c>
      <c r="AK49" s="679">
        <v>1104400</v>
      </c>
      <c r="AL49" s="678">
        <v>6884700</v>
      </c>
      <c r="AM49" s="678">
        <v>4589800</v>
      </c>
      <c r="AN49" s="678">
        <v>0</v>
      </c>
      <c r="AO49" s="680">
        <v>0</v>
      </c>
      <c r="AP49" s="680"/>
      <c r="AQ49" s="698">
        <f t="shared" si="32"/>
        <v>85841283.27825141</v>
      </c>
      <c r="AR49" s="678"/>
      <c r="AS49" s="678"/>
      <c r="AT49" s="677">
        <f t="shared" si="33"/>
        <v>0</v>
      </c>
      <c r="AU49" s="676">
        <f t="shared" si="34"/>
        <v>335516282.62720972</v>
      </c>
      <c r="AV49" s="581"/>
      <c r="AW49" s="581"/>
    </row>
    <row r="50" spans="1:49" s="200" customFormat="1" ht="11.25">
      <c r="A50" s="685" t="s">
        <v>1806</v>
      </c>
      <c r="B50" s="683" t="s">
        <v>1805</v>
      </c>
      <c r="C50" s="682">
        <v>1</v>
      </c>
      <c r="D50" s="680">
        <v>4535126</v>
      </c>
      <c r="E50" s="680">
        <v>51095752.93333333</v>
      </c>
      <c r="F50" s="680"/>
      <c r="G50" s="680"/>
      <c r="H50" s="680"/>
      <c r="I50" s="680"/>
      <c r="J50" s="700">
        <v>2333700.2541666669</v>
      </c>
      <c r="K50" s="700">
        <v>1587294.0999999999</v>
      </c>
      <c r="L50" s="680"/>
      <c r="M50" s="700">
        <v>5064453.6765769674</v>
      </c>
      <c r="N50" s="680">
        <v>2430937.7647569445</v>
      </c>
      <c r="O50" s="680"/>
      <c r="P50" s="676">
        <f t="shared" si="26"/>
        <v>62512138.728833914</v>
      </c>
      <c r="Q50" s="680"/>
      <c r="R50" s="680"/>
      <c r="S50" s="680"/>
      <c r="T50" s="680"/>
      <c r="U50" s="680">
        <f t="shared" si="27"/>
        <v>0</v>
      </c>
      <c r="V50" s="676">
        <f t="shared" si="28"/>
        <v>62512138.728833914</v>
      </c>
      <c r="W50" s="680">
        <v>3565375.3883101856</v>
      </c>
      <c r="X50" s="680"/>
      <c r="Y50" s="680">
        <v>302341.73333333334</v>
      </c>
      <c r="Z50" s="676">
        <f t="shared" si="29"/>
        <v>3867717.121643519</v>
      </c>
      <c r="AA50" s="700"/>
      <c r="AB50" s="680"/>
      <c r="AC50" s="680"/>
      <c r="AD50" s="680"/>
      <c r="AE50" s="676">
        <f t="shared" si="30"/>
        <v>0</v>
      </c>
      <c r="AF50" s="676">
        <f t="shared" si="31"/>
        <v>3867717.121643519</v>
      </c>
      <c r="AG50" s="699">
        <v>6749800</v>
      </c>
      <c r="AH50" s="678">
        <v>4781100</v>
      </c>
      <c r="AI50" s="679">
        <v>5506459.50954175</v>
      </c>
      <c r="AJ50" s="678">
        <v>2440500</v>
      </c>
      <c r="AK50" s="679">
        <v>293600</v>
      </c>
      <c r="AL50" s="678">
        <v>1830400</v>
      </c>
      <c r="AM50" s="678">
        <v>1220300</v>
      </c>
      <c r="AN50" s="678">
        <v>0</v>
      </c>
      <c r="AO50" s="680">
        <v>0</v>
      </c>
      <c r="AP50" s="680"/>
      <c r="AQ50" s="698">
        <f t="shared" si="32"/>
        <v>22822159.50954175</v>
      </c>
      <c r="AR50" s="678"/>
      <c r="AS50" s="678"/>
      <c r="AT50" s="677">
        <f t="shared" si="33"/>
        <v>0</v>
      </c>
      <c r="AU50" s="676">
        <f t="shared" si="34"/>
        <v>89202015.360019177</v>
      </c>
      <c r="AV50" s="581"/>
      <c r="AW50" s="581"/>
    </row>
    <row r="51" spans="1:49" s="200" customFormat="1" ht="11.25">
      <c r="A51" s="685" t="s">
        <v>1799</v>
      </c>
      <c r="B51" s="683" t="s">
        <v>1804</v>
      </c>
      <c r="C51" s="682">
        <v>9</v>
      </c>
      <c r="D51" s="680">
        <v>3686746</v>
      </c>
      <c r="E51" s="680">
        <v>373836044.39999998</v>
      </c>
      <c r="F51" s="680"/>
      <c r="G51" s="680"/>
      <c r="H51" s="680"/>
      <c r="I51" s="680"/>
      <c r="J51" s="700">
        <v>17074242.412500001</v>
      </c>
      <c r="K51" s="700">
        <v>11613249.899999999</v>
      </c>
      <c r="L51" s="680"/>
      <c r="M51" s="700">
        <v>37053477.457682297</v>
      </c>
      <c r="N51" s="680">
        <v>17785669.1796875</v>
      </c>
      <c r="O51" s="680"/>
      <c r="P51" s="676">
        <f t="shared" si="26"/>
        <v>457362683.34986979</v>
      </c>
      <c r="Q51" s="680"/>
      <c r="R51" s="680"/>
      <c r="S51" s="680"/>
      <c r="T51" s="680"/>
      <c r="U51" s="680">
        <f t="shared" si="27"/>
        <v>0</v>
      </c>
      <c r="V51" s="676">
        <f t="shared" si="28"/>
        <v>457362683.34986979</v>
      </c>
      <c r="W51" s="680">
        <v>26085648.130208332</v>
      </c>
      <c r="X51" s="680"/>
      <c r="Y51" s="680">
        <v>2212047.6</v>
      </c>
      <c r="Z51" s="676">
        <f t="shared" si="29"/>
        <v>28297695.730208334</v>
      </c>
      <c r="AA51" s="700"/>
      <c r="AB51" s="680"/>
      <c r="AC51" s="680"/>
      <c r="AD51" s="680"/>
      <c r="AE51" s="676">
        <f t="shared" si="30"/>
        <v>0</v>
      </c>
      <c r="AF51" s="676">
        <f t="shared" si="31"/>
        <v>28297695.730208334</v>
      </c>
      <c r="AG51" s="699">
        <v>49384200</v>
      </c>
      <c r="AH51" s="678">
        <v>34980500</v>
      </c>
      <c r="AI51" s="679">
        <v>40287360.955061682</v>
      </c>
      <c r="AJ51" s="678">
        <v>17855800</v>
      </c>
      <c r="AK51" s="679">
        <v>2148200</v>
      </c>
      <c r="AL51" s="678">
        <v>13391800</v>
      </c>
      <c r="AM51" s="678">
        <v>8927900</v>
      </c>
      <c r="AN51" s="678">
        <v>0</v>
      </c>
      <c r="AO51" s="680">
        <v>0</v>
      </c>
      <c r="AP51" s="680"/>
      <c r="AQ51" s="698">
        <f t="shared" si="32"/>
        <v>166975760.95506167</v>
      </c>
      <c r="AR51" s="678"/>
      <c r="AS51" s="678"/>
      <c r="AT51" s="677">
        <f t="shared" si="33"/>
        <v>0</v>
      </c>
      <c r="AU51" s="676">
        <f t="shared" si="34"/>
        <v>652636140.0351398</v>
      </c>
      <c r="AV51" s="581"/>
      <c r="AW51" s="581"/>
    </row>
    <row r="52" spans="1:49" s="200" customFormat="1" ht="11.25">
      <c r="A52" s="685" t="s">
        <v>1799</v>
      </c>
      <c r="B52" s="683" t="s">
        <v>1803</v>
      </c>
      <c r="C52" s="682">
        <v>2</v>
      </c>
      <c r="D52" s="680">
        <v>3279880</v>
      </c>
      <c r="E52" s="680">
        <v>73906629.333333328</v>
      </c>
      <c r="F52" s="680"/>
      <c r="G52" s="680"/>
      <c r="H52" s="680"/>
      <c r="I52" s="680"/>
      <c r="J52" s="700">
        <v>3375543.1666666665</v>
      </c>
      <c r="K52" s="700">
        <v>2295916</v>
      </c>
      <c r="L52" s="680"/>
      <c r="M52" s="700">
        <v>7325397.4971064813</v>
      </c>
      <c r="N52" s="680">
        <v>3516190.798611111</v>
      </c>
      <c r="O52" s="680"/>
      <c r="P52" s="676">
        <f t="shared" si="26"/>
        <v>90419676.795717582</v>
      </c>
      <c r="Q52" s="680"/>
      <c r="R52" s="680"/>
      <c r="S52" s="680"/>
      <c r="T52" s="680"/>
      <c r="U52" s="680">
        <f t="shared" si="27"/>
        <v>0</v>
      </c>
      <c r="V52" s="676">
        <f t="shared" si="28"/>
        <v>90419676.795717582</v>
      </c>
      <c r="W52" s="680">
        <v>5157079.8379629627</v>
      </c>
      <c r="X52" s="680"/>
      <c r="Y52" s="680">
        <v>437317.33333333331</v>
      </c>
      <c r="Z52" s="676">
        <f t="shared" si="29"/>
        <v>5594397.1712962957</v>
      </c>
      <c r="AA52" s="700"/>
      <c r="AB52" s="680"/>
      <c r="AC52" s="680"/>
      <c r="AD52" s="680"/>
      <c r="AE52" s="676">
        <f t="shared" si="30"/>
        <v>0</v>
      </c>
      <c r="AF52" s="676">
        <f t="shared" si="31"/>
        <v>5594397.1712962957</v>
      </c>
      <c r="AG52" s="699">
        <v>9763200</v>
      </c>
      <c r="AH52" s="678">
        <v>6915600</v>
      </c>
      <c r="AI52" s="679">
        <v>7964729.719154791</v>
      </c>
      <c r="AJ52" s="678">
        <v>3530100</v>
      </c>
      <c r="AK52" s="679">
        <v>424700</v>
      </c>
      <c r="AL52" s="678">
        <v>2647500</v>
      </c>
      <c r="AM52" s="678">
        <v>1765000</v>
      </c>
      <c r="AN52" s="678">
        <v>0</v>
      </c>
      <c r="AO52" s="680">
        <v>0</v>
      </c>
      <c r="AP52" s="680"/>
      <c r="AQ52" s="698">
        <f t="shared" si="32"/>
        <v>33010829.71915479</v>
      </c>
      <c r="AR52" s="678"/>
      <c r="AS52" s="678"/>
      <c r="AT52" s="677">
        <f t="shared" si="33"/>
        <v>0</v>
      </c>
      <c r="AU52" s="676">
        <f t="shared" si="34"/>
        <v>129024903.68616867</v>
      </c>
      <c r="AV52" s="581"/>
      <c r="AW52" s="581"/>
    </row>
    <row r="53" spans="1:49" s="200" customFormat="1" ht="11.25">
      <c r="A53" s="685" t="s">
        <v>1799</v>
      </c>
      <c r="B53" s="683" t="s">
        <v>1802</v>
      </c>
      <c r="C53" s="682">
        <v>1</v>
      </c>
      <c r="D53" s="680">
        <v>2977144</v>
      </c>
      <c r="E53" s="680">
        <v>33542489.066666666</v>
      </c>
      <c r="F53" s="680"/>
      <c r="G53" s="680"/>
      <c r="H53" s="680"/>
      <c r="I53" s="680"/>
      <c r="J53" s="700">
        <v>1531988.6833333336</v>
      </c>
      <c r="K53" s="700">
        <v>1042000.3999999999</v>
      </c>
      <c r="L53" s="680"/>
      <c r="M53" s="700">
        <v>3324628.2190393517</v>
      </c>
      <c r="N53" s="680">
        <v>1595821.545138889</v>
      </c>
      <c r="O53" s="680"/>
      <c r="P53" s="676">
        <f t="shared" si="26"/>
        <v>41036927.914178237</v>
      </c>
      <c r="Q53" s="680"/>
      <c r="R53" s="680"/>
      <c r="S53" s="680"/>
      <c r="T53" s="680"/>
      <c r="U53" s="680">
        <f t="shared" si="27"/>
        <v>0</v>
      </c>
      <c r="V53" s="676">
        <f t="shared" si="28"/>
        <v>41036927.914178237</v>
      </c>
      <c r="W53" s="680">
        <v>2340538.2662037038</v>
      </c>
      <c r="X53" s="680"/>
      <c r="Y53" s="680">
        <v>198476.26666666666</v>
      </c>
      <c r="Z53" s="676">
        <f t="shared" si="29"/>
        <v>2539014.5328703704</v>
      </c>
      <c r="AA53" s="700"/>
      <c r="AB53" s="680"/>
      <c r="AC53" s="680"/>
      <c r="AD53" s="680"/>
      <c r="AE53" s="676">
        <f t="shared" si="30"/>
        <v>0</v>
      </c>
      <c r="AF53" s="676">
        <f t="shared" si="31"/>
        <v>2539014.5328703704</v>
      </c>
      <c r="AG53" s="699">
        <v>4431000</v>
      </c>
      <c r="AH53" s="678">
        <v>3138600</v>
      </c>
      <c r="AI53" s="679">
        <v>3614788.84822057</v>
      </c>
      <c r="AJ53" s="678">
        <v>1602100</v>
      </c>
      <c r="AK53" s="679">
        <v>192700</v>
      </c>
      <c r="AL53" s="678">
        <v>1201600</v>
      </c>
      <c r="AM53" s="678">
        <v>801100</v>
      </c>
      <c r="AN53" s="678">
        <v>0</v>
      </c>
      <c r="AO53" s="680">
        <v>0</v>
      </c>
      <c r="AP53" s="680"/>
      <c r="AQ53" s="698">
        <f t="shared" si="32"/>
        <v>14981888.84822057</v>
      </c>
      <c r="AR53" s="678"/>
      <c r="AS53" s="678"/>
      <c r="AT53" s="677">
        <f t="shared" si="33"/>
        <v>0</v>
      </c>
      <c r="AU53" s="676">
        <f t="shared" si="34"/>
        <v>58557831.295269176</v>
      </c>
      <c r="AV53" s="581"/>
      <c r="AW53" s="581"/>
    </row>
    <row r="54" spans="1:49" s="200" customFormat="1" ht="11.25">
      <c r="A54" s="685" t="s">
        <v>1799</v>
      </c>
      <c r="B54" s="683" t="s">
        <v>1801</v>
      </c>
      <c r="C54" s="682">
        <v>1</v>
      </c>
      <c r="D54" s="680">
        <v>2876965</v>
      </c>
      <c r="E54" s="680">
        <v>32413805.666666668</v>
      </c>
      <c r="F54" s="680"/>
      <c r="G54" s="680"/>
      <c r="H54" s="680"/>
      <c r="I54" s="680"/>
      <c r="J54" s="700">
        <v>1480438.2395833333</v>
      </c>
      <c r="K54" s="700">
        <v>1006937.7499999999</v>
      </c>
      <c r="L54" s="680"/>
      <c r="M54" s="700">
        <v>3212756.5963179977</v>
      </c>
      <c r="N54" s="680">
        <v>1542123.1662326388</v>
      </c>
      <c r="O54" s="680"/>
      <c r="P54" s="676">
        <f t="shared" si="26"/>
        <v>39656061.418800637</v>
      </c>
      <c r="Q54" s="680"/>
      <c r="R54" s="680"/>
      <c r="S54" s="680"/>
      <c r="T54" s="680"/>
      <c r="U54" s="680">
        <f t="shared" si="27"/>
        <v>0</v>
      </c>
      <c r="V54" s="676">
        <f t="shared" si="28"/>
        <v>39656061.418800637</v>
      </c>
      <c r="W54" s="680">
        <v>2261780.6438078699</v>
      </c>
      <c r="X54" s="680"/>
      <c r="Y54" s="680">
        <v>191797.66666666666</v>
      </c>
      <c r="Z54" s="676">
        <f t="shared" si="29"/>
        <v>2453578.3104745364</v>
      </c>
      <c r="AA54" s="700"/>
      <c r="AB54" s="680"/>
      <c r="AC54" s="680"/>
      <c r="AD54" s="680"/>
      <c r="AE54" s="676">
        <f t="shared" si="30"/>
        <v>0</v>
      </c>
      <c r="AF54" s="676">
        <f t="shared" si="31"/>
        <v>2453578.3104745364</v>
      </c>
      <c r="AG54" s="699">
        <v>4281900</v>
      </c>
      <c r="AH54" s="678">
        <v>3033000</v>
      </c>
      <c r="AI54" s="679">
        <v>3493153.5050776498</v>
      </c>
      <c r="AJ54" s="678">
        <v>1548200</v>
      </c>
      <c r="AK54" s="679">
        <v>186300</v>
      </c>
      <c r="AL54" s="678">
        <v>1161200</v>
      </c>
      <c r="AM54" s="678">
        <v>774100</v>
      </c>
      <c r="AN54" s="678">
        <v>0</v>
      </c>
      <c r="AO54" s="680">
        <v>0</v>
      </c>
      <c r="AP54" s="680"/>
      <c r="AQ54" s="698">
        <f t="shared" si="32"/>
        <v>14477853.505077649</v>
      </c>
      <c r="AR54" s="678"/>
      <c r="AS54" s="678"/>
      <c r="AT54" s="677">
        <f t="shared" si="33"/>
        <v>0</v>
      </c>
      <c r="AU54" s="676">
        <f t="shared" si="34"/>
        <v>56587493.234352827</v>
      </c>
      <c r="AV54" s="581"/>
      <c r="AW54" s="581"/>
    </row>
    <row r="55" spans="1:49" s="200" customFormat="1" ht="11.25">
      <c r="A55" s="711" t="s">
        <v>1799</v>
      </c>
      <c r="B55" s="683" t="s">
        <v>1800</v>
      </c>
      <c r="C55" s="682">
        <v>4</v>
      </c>
      <c r="D55" s="680">
        <v>2471378</v>
      </c>
      <c r="E55" s="680">
        <v>111376768.53333333</v>
      </c>
      <c r="F55" s="680"/>
      <c r="G55" s="680"/>
      <c r="H55" s="680"/>
      <c r="I55" s="680"/>
      <c r="J55" s="700">
        <v>5086919.7166666668</v>
      </c>
      <c r="K55" s="700">
        <v>3459929.1999999997</v>
      </c>
      <c r="L55" s="680"/>
      <c r="M55" s="700">
        <v>11039322.301793981</v>
      </c>
      <c r="N55" s="680">
        <v>5298874.704861111</v>
      </c>
      <c r="O55" s="680"/>
      <c r="P55" s="676">
        <f t="shared" si="26"/>
        <v>136261814.45665509</v>
      </c>
      <c r="Q55" s="680"/>
      <c r="R55" s="680"/>
      <c r="S55" s="680"/>
      <c r="T55" s="680"/>
      <c r="U55" s="680">
        <f t="shared" si="27"/>
        <v>0</v>
      </c>
      <c r="V55" s="676">
        <f t="shared" si="28"/>
        <v>136261814.45665509</v>
      </c>
      <c r="W55" s="680">
        <v>7771682.9004629627</v>
      </c>
      <c r="X55" s="680"/>
      <c r="Y55" s="680">
        <v>659034.1333333333</v>
      </c>
      <c r="Z55" s="676">
        <f t="shared" si="29"/>
        <v>8430717.0337962955</v>
      </c>
      <c r="AA55" s="700"/>
      <c r="AB55" s="680"/>
      <c r="AC55" s="680"/>
      <c r="AD55" s="680"/>
      <c r="AE55" s="676">
        <f t="shared" si="30"/>
        <v>0</v>
      </c>
      <c r="AF55" s="676">
        <f t="shared" si="31"/>
        <v>8430717.0337962955</v>
      </c>
      <c r="AG55" s="699">
        <v>14713000</v>
      </c>
      <c r="AH55" s="678">
        <v>10421700</v>
      </c>
      <c r="AI55" s="679">
        <v>12002791.445946394</v>
      </c>
      <c r="AJ55" s="678">
        <v>5319800</v>
      </c>
      <c r="AK55" s="679">
        <v>640000</v>
      </c>
      <c r="AL55" s="678">
        <v>3989800</v>
      </c>
      <c r="AM55" s="678">
        <v>2659900</v>
      </c>
      <c r="AN55" s="678">
        <v>0</v>
      </c>
      <c r="AO55" s="680">
        <v>0</v>
      </c>
      <c r="AP55" s="680"/>
      <c r="AQ55" s="698">
        <f t="shared" si="32"/>
        <v>49746991.445946395</v>
      </c>
      <c r="AR55" s="678"/>
      <c r="AS55" s="678"/>
      <c r="AT55" s="677">
        <f t="shared" si="33"/>
        <v>0</v>
      </c>
      <c r="AU55" s="676">
        <f t="shared" si="34"/>
        <v>194439522.93639779</v>
      </c>
      <c r="AV55" s="581"/>
      <c r="AW55" s="581"/>
    </row>
    <row r="56" spans="1:49" s="200" customFormat="1" ht="12" thickBot="1">
      <c r="A56" s="685" t="s">
        <v>1799</v>
      </c>
      <c r="B56" s="683" t="s">
        <v>1798</v>
      </c>
      <c r="C56" s="682">
        <v>1</v>
      </c>
      <c r="D56" s="680">
        <v>2235791</v>
      </c>
      <c r="E56" s="680">
        <v>25189911.933333334</v>
      </c>
      <c r="F56" s="680"/>
      <c r="G56" s="680"/>
      <c r="H56" s="680"/>
      <c r="I56" s="680"/>
      <c r="J56" s="700">
        <v>1150500.7854166667</v>
      </c>
      <c r="K56" s="700">
        <v>782526.85</v>
      </c>
      <c r="L56" s="680"/>
      <c r="M56" s="700">
        <v>2496746.4961299188</v>
      </c>
      <c r="N56" s="680">
        <v>1198438.318142361</v>
      </c>
      <c r="O56" s="680"/>
      <c r="P56" s="676">
        <f t="shared" si="26"/>
        <v>30818124.383022282</v>
      </c>
      <c r="Q56" s="680"/>
      <c r="R56" s="680"/>
      <c r="S56" s="680"/>
      <c r="T56" s="680"/>
      <c r="U56" s="680">
        <f t="shared" si="27"/>
        <v>0</v>
      </c>
      <c r="V56" s="676">
        <f t="shared" si="28"/>
        <v>30818124.383022282</v>
      </c>
      <c r="W56" s="680">
        <v>1757709.5332754629</v>
      </c>
      <c r="X56" s="680"/>
      <c r="Y56" s="680">
        <v>149052.73333333334</v>
      </c>
      <c r="Z56" s="676">
        <f t="shared" si="29"/>
        <v>1906762.2666087963</v>
      </c>
      <c r="AA56" s="700"/>
      <c r="AB56" s="680"/>
      <c r="AC56" s="680"/>
      <c r="AD56" s="680"/>
      <c r="AE56" s="676">
        <f t="shared" si="30"/>
        <v>0</v>
      </c>
      <c r="AF56" s="676">
        <f t="shared" si="31"/>
        <v>1906762.2666087963</v>
      </c>
      <c r="AG56" s="699">
        <v>3327600</v>
      </c>
      <c r="AH56" s="678">
        <v>2357100</v>
      </c>
      <c r="AI56" s="679">
        <v>2714652.8262495594</v>
      </c>
      <c r="AJ56" s="678">
        <v>1203200</v>
      </c>
      <c r="AK56" s="679">
        <v>144800</v>
      </c>
      <c r="AL56" s="678">
        <v>902400</v>
      </c>
      <c r="AM56" s="678">
        <v>601600</v>
      </c>
      <c r="AN56" s="678">
        <v>0</v>
      </c>
      <c r="AO56" s="680">
        <v>0</v>
      </c>
      <c r="AP56" s="680"/>
      <c r="AQ56" s="698">
        <f t="shared" si="32"/>
        <v>11251352.826249558</v>
      </c>
      <c r="AR56" s="678"/>
      <c r="AS56" s="678"/>
      <c r="AT56" s="677">
        <f t="shared" si="33"/>
        <v>0</v>
      </c>
      <c r="AU56" s="676">
        <f t="shared" si="34"/>
        <v>43976239.475880638</v>
      </c>
      <c r="AV56" s="581"/>
      <c r="AW56" s="581"/>
    </row>
    <row r="57" spans="1:49" s="199" customFormat="1" ht="12.75" thickTop="1" thickBot="1">
      <c r="A57" s="710" t="s">
        <v>1797</v>
      </c>
      <c r="B57" s="709"/>
      <c r="C57" s="708">
        <f>SUM(C58:C58)</f>
        <v>4</v>
      </c>
      <c r="D57" s="705">
        <f>+C58*D58</f>
        <v>13732616</v>
      </c>
      <c r="E57" s="705">
        <f t="shared" ref="E57:AU57" si="35">SUM(E58:E58)</f>
        <v>154720806.93333334</v>
      </c>
      <c r="F57" s="705">
        <f t="shared" si="35"/>
        <v>0</v>
      </c>
      <c r="G57" s="705">
        <f t="shared" si="35"/>
        <v>0</v>
      </c>
      <c r="H57" s="705">
        <f t="shared" si="35"/>
        <v>0</v>
      </c>
      <c r="I57" s="705">
        <f t="shared" si="35"/>
        <v>0</v>
      </c>
      <c r="J57" s="705">
        <f t="shared" si="35"/>
        <v>7066575.3166666664</v>
      </c>
      <c r="K57" s="705">
        <f t="shared" si="35"/>
        <v>4806415.5999999996</v>
      </c>
      <c r="L57" s="705">
        <f t="shared" si="35"/>
        <v>0</v>
      </c>
      <c r="M57" s="705">
        <f t="shared" si="35"/>
        <v>15335449.905960647</v>
      </c>
      <c r="N57" s="705">
        <f t="shared" si="35"/>
        <v>7361015.954861111</v>
      </c>
      <c r="O57" s="705">
        <f t="shared" si="35"/>
        <v>0</v>
      </c>
      <c r="P57" s="705">
        <f t="shared" si="35"/>
        <v>189290263.71082175</v>
      </c>
      <c r="Q57" s="705">
        <f t="shared" si="35"/>
        <v>0</v>
      </c>
      <c r="R57" s="705">
        <f t="shared" si="35"/>
        <v>0</v>
      </c>
      <c r="S57" s="705">
        <f t="shared" si="35"/>
        <v>0</v>
      </c>
      <c r="T57" s="705">
        <f t="shared" si="35"/>
        <v>0</v>
      </c>
      <c r="U57" s="705">
        <f t="shared" si="35"/>
        <v>0</v>
      </c>
      <c r="V57" s="705">
        <f t="shared" si="35"/>
        <v>189290263.71082175</v>
      </c>
      <c r="W57" s="705">
        <f t="shared" si="35"/>
        <v>10796156.733796297</v>
      </c>
      <c r="X57" s="705">
        <f t="shared" si="35"/>
        <v>0</v>
      </c>
      <c r="Y57" s="705">
        <f t="shared" si="35"/>
        <v>915507.73333333328</v>
      </c>
      <c r="Z57" s="705">
        <f t="shared" si="35"/>
        <v>11711664.467129629</v>
      </c>
      <c r="AA57" s="705">
        <f t="shared" si="35"/>
        <v>0</v>
      </c>
      <c r="AB57" s="705">
        <f t="shared" si="35"/>
        <v>0</v>
      </c>
      <c r="AC57" s="705">
        <f t="shared" si="35"/>
        <v>0</v>
      </c>
      <c r="AD57" s="705">
        <f t="shared" si="35"/>
        <v>0</v>
      </c>
      <c r="AE57" s="705">
        <f t="shared" si="35"/>
        <v>0</v>
      </c>
      <c r="AF57" s="705">
        <f t="shared" si="35"/>
        <v>11711664.467129629</v>
      </c>
      <c r="AG57" s="705">
        <f t="shared" si="35"/>
        <v>21376500</v>
      </c>
      <c r="AH57" s="705">
        <f t="shared" si="35"/>
        <v>15141700</v>
      </c>
      <c r="AI57" s="705">
        <f t="shared" si="35"/>
        <v>17325048.036358505</v>
      </c>
      <c r="AJ57" s="705">
        <f t="shared" si="35"/>
        <v>7390000</v>
      </c>
      <c r="AK57" s="705">
        <f t="shared" si="35"/>
        <v>929900</v>
      </c>
      <c r="AL57" s="705">
        <f t="shared" si="35"/>
        <v>5542500</v>
      </c>
      <c r="AM57" s="705">
        <f t="shared" si="35"/>
        <v>3695000</v>
      </c>
      <c r="AN57" s="705">
        <f t="shared" si="35"/>
        <v>0</v>
      </c>
      <c r="AO57" s="705">
        <f t="shared" si="35"/>
        <v>0</v>
      </c>
      <c r="AP57" s="705">
        <f t="shared" si="35"/>
        <v>0</v>
      </c>
      <c r="AQ57" s="707">
        <f t="shared" si="35"/>
        <v>71400648.036358505</v>
      </c>
      <c r="AR57" s="705">
        <f t="shared" si="35"/>
        <v>7814156</v>
      </c>
      <c r="AS57" s="705">
        <f t="shared" si="35"/>
        <v>0</v>
      </c>
      <c r="AT57" s="706">
        <f t="shared" si="35"/>
        <v>7814156</v>
      </c>
      <c r="AU57" s="705">
        <f t="shared" si="35"/>
        <v>272402576.21430987</v>
      </c>
      <c r="AV57" s="581"/>
      <c r="AW57" s="581"/>
    </row>
    <row r="58" spans="1:49" s="200" customFormat="1" ht="12.75" thickTop="1" thickBot="1">
      <c r="A58" s="685" t="s">
        <v>1796</v>
      </c>
      <c r="B58" s="683" t="s">
        <v>1795</v>
      </c>
      <c r="C58" s="682">
        <v>4</v>
      </c>
      <c r="D58" s="680">
        <v>3433154</v>
      </c>
      <c r="E58" s="680">
        <v>154720806.93333334</v>
      </c>
      <c r="F58" s="680"/>
      <c r="G58" s="680"/>
      <c r="H58" s="680"/>
      <c r="I58" s="680"/>
      <c r="J58" s="700">
        <v>7066575.3166666664</v>
      </c>
      <c r="K58" s="700">
        <v>4806415.5999999996</v>
      </c>
      <c r="L58" s="680"/>
      <c r="M58" s="700">
        <v>15335449.905960647</v>
      </c>
      <c r="N58" s="680">
        <v>7361015.954861111</v>
      </c>
      <c r="O58" s="680"/>
      <c r="P58" s="676">
        <f>SUM(E58:O58)</f>
        <v>189290263.71082175</v>
      </c>
      <c r="Q58" s="680"/>
      <c r="R58" s="680"/>
      <c r="S58" s="680"/>
      <c r="T58" s="680"/>
      <c r="U58" s="680">
        <f>SUM(Q58:T58)</f>
        <v>0</v>
      </c>
      <c r="V58" s="676">
        <f>P58+U58</f>
        <v>189290263.71082175</v>
      </c>
      <c r="W58" s="680">
        <v>10796156.733796297</v>
      </c>
      <c r="X58" s="680"/>
      <c r="Y58" s="680">
        <v>915507.73333333328</v>
      </c>
      <c r="Z58" s="676">
        <f>SUM(W58:Y58)</f>
        <v>11711664.467129629</v>
      </c>
      <c r="AA58" s="680"/>
      <c r="AB58" s="680"/>
      <c r="AC58" s="680"/>
      <c r="AD58" s="680"/>
      <c r="AE58" s="676">
        <f>SUM(AA58:AD58)</f>
        <v>0</v>
      </c>
      <c r="AF58" s="676">
        <f>Z58+AE58</f>
        <v>11711664.467129629</v>
      </c>
      <c r="AG58" s="699">
        <v>21376500</v>
      </c>
      <c r="AH58" s="678">
        <v>15141700</v>
      </c>
      <c r="AI58" s="679">
        <v>17325048.036358505</v>
      </c>
      <c r="AJ58" s="678">
        <v>7390000</v>
      </c>
      <c r="AK58" s="679">
        <v>929900</v>
      </c>
      <c r="AL58" s="678">
        <v>5542500</v>
      </c>
      <c r="AM58" s="678">
        <v>3695000</v>
      </c>
      <c r="AN58" s="678">
        <v>0</v>
      </c>
      <c r="AO58" s="680">
        <v>0</v>
      </c>
      <c r="AP58" s="680"/>
      <c r="AQ58" s="698">
        <f>SUM(AG58:AP58)</f>
        <v>71400648.036358505</v>
      </c>
      <c r="AR58" s="703">
        <v>7814156</v>
      </c>
      <c r="AS58" s="678"/>
      <c r="AT58" s="677">
        <f>SUM(AR58:AS58)</f>
        <v>7814156</v>
      </c>
      <c r="AU58" s="676">
        <f>V58+AF58+AQ58</f>
        <v>272402576.21430987</v>
      </c>
      <c r="AV58" s="581"/>
      <c r="AW58" s="581"/>
    </row>
    <row r="59" spans="1:49" s="199" customFormat="1" ht="12.75" thickTop="1" thickBot="1">
      <c r="A59" s="710" t="s">
        <v>1794</v>
      </c>
      <c r="B59" s="709"/>
      <c r="C59" s="708">
        <f>SUM(C60:C61)</f>
        <v>12</v>
      </c>
      <c r="D59" s="705">
        <f>+D60*C60+D61*C61</f>
        <v>27681244</v>
      </c>
      <c r="E59" s="705">
        <f t="shared" ref="E59:AU59" si="36">SUM(E60:E61)</f>
        <v>311875349.06666666</v>
      </c>
      <c r="F59" s="705">
        <f t="shared" si="36"/>
        <v>0</v>
      </c>
      <c r="G59" s="705">
        <f t="shared" si="36"/>
        <v>0</v>
      </c>
      <c r="H59" s="705">
        <f t="shared" si="36"/>
        <v>7284192</v>
      </c>
      <c r="I59" s="705">
        <f t="shared" si="36"/>
        <v>0</v>
      </c>
      <c r="J59" s="705">
        <f t="shared" si="36"/>
        <v>14650392.758333333</v>
      </c>
      <c r="K59" s="705">
        <f t="shared" si="36"/>
        <v>12150306.199999999</v>
      </c>
      <c r="L59" s="705">
        <f t="shared" si="36"/>
        <v>100315000</v>
      </c>
      <c r="M59" s="705">
        <f t="shared" si="36"/>
        <v>31793387.062355325</v>
      </c>
      <c r="N59" s="705">
        <f t="shared" si="36"/>
        <v>15260825.789930556</v>
      </c>
      <c r="O59" s="705">
        <f t="shared" si="36"/>
        <v>0</v>
      </c>
      <c r="P59" s="705">
        <f t="shared" si="36"/>
        <v>493329452.8772859</v>
      </c>
      <c r="Q59" s="705">
        <f t="shared" si="36"/>
        <v>0</v>
      </c>
      <c r="R59" s="705">
        <f t="shared" si="36"/>
        <v>0</v>
      </c>
      <c r="S59" s="705">
        <f t="shared" si="36"/>
        <v>0</v>
      </c>
      <c r="T59" s="705">
        <f t="shared" si="36"/>
        <v>0</v>
      </c>
      <c r="U59" s="705">
        <f t="shared" si="36"/>
        <v>0</v>
      </c>
      <c r="V59" s="705">
        <f t="shared" si="36"/>
        <v>493329452.8772859</v>
      </c>
      <c r="W59" s="705">
        <f t="shared" si="36"/>
        <v>22382544.491898149</v>
      </c>
      <c r="X59" s="705">
        <f t="shared" si="36"/>
        <v>0</v>
      </c>
      <c r="Y59" s="705">
        <f t="shared" si="36"/>
        <v>1845416.2666666666</v>
      </c>
      <c r="Z59" s="705">
        <f t="shared" si="36"/>
        <v>24227960.758564815</v>
      </c>
      <c r="AA59" s="705">
        <f t="shared" si="36"/>
        <v>0</v>
      </c>
      <c r="AB59" s="705">
        <f t="shared" si="36"/>
        <v>0</v>
      </c>
      <c r="AC59" s="705">
        <f t="shared" si="36"/>
        <v>0</v>
      </c>
      <c r="AD59" s="705">
        <f t="shared" si="36"/>
        <v>0</v>
      </c>
      <c r="AE59" s="705">
        <f t="shared" si="36"/>
        <v>0</v>
      </c>
      <c r="AF59" s="705">
        <f t="shared" si="36"/>
        <v>24227960.758564815</v>
      </c>
      <c r="AG59" s="705">
        <f t="shared" si="36"/>
        <v>54035400</v>
      </c>
      <c r="AH59" s="705">
        <f t="shared" si="36"/>
        <v>38275100</v>
      </c>
      <c r="AI59" s="705">
        <f t="shared" si="36"/>
        <v>43273689.362367727</v>
      </c>
      <c r="AJ59" s="705">
        <f t="shared" si="36"/>
        <v>19356800</v>
      </c>
      <c r="AK59" s="705">
        <f t="shared" si="36"/>
        <v>2350500</v>
      </c>
      <c r="AL59" s="705">
        <f t="shared" si="36"/>
        <v>14517500</v>
      </c>
      <c r="AM59" s="705">
        <f t="shared" si="36"/>
        <v>9678400</v>
      </c>
      <c r="AN59" s="705">
        <f t="shared" si="36"/>
        <v>0</v>
      </c>
      <c r="AO59" s="705">
        <f t="shared" si="36"/>
        <v>0</v>
      </c>
      <c r="AP59" s="705">
        <f t="shared" si="36"/>
        <v>0</v>
      </c>
      <c r="AQ59" s="707">
        <f t="shared" si="36"/>
        <v>181487389.36236772</v>
      </c>
      <c r="AR59" s="705">
        <f t="shared" si="36"/>
        <v>3572275</v>
      </c>
      <c r="AS59" s="705">
        <f t="shared" si="36"/>
        <v>0</v>
      </c>
      <c r="AT59" s="706">
        <f t="shared" si="36"/>
        <v>3572275</v>
      </c>
      <c r="AU59" s="705">
        <f t="shared" si="36"/>
        <v>699044802.99821854</v>
      </c>
      <c r="AV59" s="581"/>
      <c r="AW59" s="581"/>
    </row>
    <row r="60" spans="1:49" s="200" customFormat="1" ht="12" thickTop="1">
      <c r="A60" s="685" t="s">
        <v>1793</v>
      </c>
      <c r="B60" s="683" t="s">
        <v>1792</v>
      </c>
      <c r="C60" s="682">
        <v>4</v>
      </c>
      <c r="D60" s="680">
        <v>2817193</v>
      </c>
      <c r="E60" s="680">
        <v>126961497.86666666</v>
      </c>
      <c r="F60" s="680"/>
      <c r="G60" s="680"/>
      <c r="H60" s="680"/>
      <c r="I60" s="680"/>
      <c r="J60" s="700">
        <v>5798722.2583333338</v>
      </c>
      <c r="K60" s="700">
        <v>3944070.1999999997</v>
      </c>
      <c r="L60" s="680"/>
      <c r="M60" s="700">
        <v>12584032.678674769</v>
      </c>
      <c r="N60" s="680">
        <v>6040335.685763889</v>
      </c>
      <c r="O60" s="680"/>
      <c r="P60" s="702">
        <v>155328658.68943864</v>
      </c>
      <c r="Q60" s="680"/>
      <c r="R60" s="680"/>
      <c r="S60" s="680"/>
      <c r="T60" s="680"/>
      <c r="U60" s="680">
        <v>0</v>
      </c>
      <c r="V60" s="702">
        <v>155328658.68943864</v>
      </c>
      <c r="W60" s="680">
        <v>8859159.0057870373</v>
      </c>
      <c r="X60" s="680"/>
      <c r="Y60" s="680">
        <v>751251.46666666667</v>
      </c>
      <c r="Z60" s="702">
        <v>9610410.4724537041</v>
      </c>
      <c r="AA60" s="680"/>
      <c r="AB60" s="680"/>
      <c r="AC60" s="680"/>
      <c r="AD60" s="680"/>
      <c r="AE60" s="676">
        <v>0</v>
      </c>
      <c r="AF60" s="702">
        <v>9610410.4724537041</v>
      </c>
      <c r="AG60" s="699">
        <v>17200400</v>
      </c>
      <c r="AH60" s="678">
        <v>12183600</v>
      </c>
      <c r="AI60" s="679">
        <v>13980007.724042941</v>
      </c>
      <c r="AJ60" s="678">
        <v>6064200</v>
      </c>
      <c r="AK60" s="679">
        <v>748200</v>
      </c>
      <c r="AL60" s="678">
        <v>4548100</v>
      </c>
      <c r="AM60" s="678">
        <v>3032100</v>
      </c>
      <c r="AN60" s="678">
        <v>0</v>
      </c>
      <c r="AO60" s="680">
        <v>0</v>
      </c>
      <c r="AP60" s="680"/>
      <c r="AQ60" s="704">
        <f>SUM(AG60:AP60)</f>
        <v>57756607.724042937</v>
      </c>
      <c r="AR60" s="703">
        <v>3572275</v>
      </c>
      <c r="AS60" s="678"/>
      <c r="AT60" s="677">
        <f>SUM(AR60:AS60)</f>
        <v>3572275</v>
      </c>
      <c r="AU60" s="702">
        <f>V60+AF60+AQ60</f>
        <v>222695676.88593531</v>
      </c>
      <c r="AV60" s="581"/>
      <c r="AW60" s="581"/>
    </row>
    <row r="61" spans="1:49" s="200" customFormat="1" ht="12" thickBot="1">
      <c r="A61" s="685" t="s">
        <v>1791</v>
      </c>
      <c r="B61" s="683" t="s">
        <v>1790</v>
      </c>
      <c r="C61" s="682">
        <v>8</v>
      </c>
      <c r="D61" s="680">
        <v>2051559</v>
      </c>
      <c r="E61" s="680">
        <v>184913851.19999999</v>
      </c>
      <c r="F61" s="680"/>
      <c r="G61" s="680"/>
      <c r="H61" s="701">
        <v>7284192</v>
      </c>
      <c r="I61" s="680"/>
      <c r="J61" s="700">
        <v>8851670.5</v>
      </c>
      <c r="K61" s="700">
        <v>8206236</v>
      </c>
      <c r="L61" s="701">
        <v>100315000</v>
      </c>
      <c r="M61" s="700">
        <v>19209354.383680556</v>
      </c>
      <c r="N61" s="680">
        <v>9220490.104166666</v>
      </c>
      <c r="O61" s="680"/>
      <c r="P61" s="676">
        <v>338000794.18784726</v>
      </c>
      <c r="Q61" s="680"/>
      <c r="R61" s="680"/>
      <c r="S61" s="680"/>
      <c r="T61" s="680"/>
      <c r="U61" s="680">
        <v>0</v>
      </c>
      <c r="V61" s="676">
        <v>338000794.18784726</v>
      </c>
      <c r="W61" s="680">
        <v>13523385.48611111</v>
      </c>
      <c r="X61" s="680"/>
      <c r="Y61" s="680">
        <v>1094164.8</v>
      </c>
      <c r="Z61" s="676">
        <v>14617550.286111111</v>
      </c>
      <c r="AA61" s="680"/>
      <c r="AB61" s="680"/>
      <c r="AC61" s="680"/>
      <c r="AD61" s="680"/>
      <c r="AE61" s="676">
        <v>0</v>
      </c>
      <c r="AF61" s="676">
        <v>14617550.286111111</v>
      </c>
      <c r="AG61" s="699">
        <v>36835000</v>
      </c>
      <c r="AH61" s="678">
        <v>26091500</v>
      </c>
      <c r="AI61" s="679">
        <v>29293681.638324786</v>
      </c>
      <c r="AJ61" s="678">
        <v>13292600</v>
      </c>
      <c r="AK61" s="679">
        <v>1602300</v>
      </c>
      <c r="AL61" s="678">
        <v>9969400</v>
      </c>
      <c r="AM61" s="678">
        <v>6646300</v>
      </c>
      <c r="AN61" s="678">
        <v>0</v>
      </c>
      <c r="AO61" s="680">
        <v>0</v>
      </c>
      <c r="AP61" s="680"/>
      <c r="AQ61" s="698">
        <f>SUM(AG61:AP61)</f>
        <v>123730781.63832478</v>
      </c>
      <c r="AR61" s="678"/>
      <c r="AS61" s="678"/>
      <c r="AT61" s="677">
        <f>SUM(AR61:AS61)</f>
        <v>0</v>
      </c>
      <c r="AU61" s="676">
        <f>V61+AF61+AQ61</f>
        <v>476349126.11228317</v>
      </c>
      <c r="AV61" s="581"/>
      <c r="AW61" s="581"/>
    </row>
    <row r="62" spans="1:49" s="199" customFormat="1" ht="12.75" thickTop="1" thickBot="1">
      <c r="A62" s="697" t="s">
        <v>1789</v>
      </c>
      <c r="B62" s="696"/>
      <c r="C62" s="695">
        <f>C59+C57+C42+C34+C18+C15</f>
        <v>117</v>
      </c>
      <c r="D62" s="694">
        <f t="shared" ref="D62:O62" si="37">D15+D18+D34+D42+D57+D59</f>
        <v>812291030</v>
      </c>
      <c r="E62" s="694">
        <f t="shared" si="37"/>
        <v>9151812271.3333321</v>
      </c>
      <c r="F62" s="694">
        <f t="shared" si="37"/>
        <v>846098714.0666666</v>
      </c>
      <c r="G62" s="694">
        <f t="shared" si="37"/>
        <v>2248980096.1333332</v>
      </c>
      <c r="H62" s="694">
        <f t="shared" si="37"/>
        <v>7284192</v>
      </c>
      <c r="I62" s="694">
        <f t="shared" si="37"/>
        <v>0</v>
      </c>
      <c r="J62" s="694">
        <f t="shared" si="37"/>
        <v>559759284.38541675</v>
      </c>
      <c r="K62" s="694">
        <f t="shared" si="37"/>
        <v>382912629.25</v>
      </c>
      <c r="L62" s="694">
        <f t="shared" si="37"/>
        <v>100315000</v>
      </c>
      <c r="M62" s="694">
        <f t="shared" si="37"/>
        <v>1214755391.4614074</v>
      </c>
      <c r="N62" s="694">
        <f t="shared" si="37"/>
        <v>583082587.90147567</v>
      </c>
      <c r="O62" s="694">
        <f t="shared" si="37"/>
        <v>0</v>
      </c>
      <c r="P62" s="694">
        <f>SUM(E62:O62)</f>
        <v>15095000166.53163</v>
      </c>
      <c r="Q62" s="694">
        <f>Q15+Q18+Q34+Q42+Q57+Q59</f>
        <v>0</v>
      </c>
      <c r="R62" s="694">
        <f>R15+R18+R34+R42+R57+R59</f>
        <v>0</v>
      </c>
      <c r="S62" s="694">
        <f>S15+S18+S34+S42+S57+S59</f>
        <v>0</v>
      </c>
      <c r="T62" s="694">
        <f>T15+T18+T34+T42+T57+T59</f>
        <v>0</v>
      </c>
      <c r="U62" s="693">
        <f>SUM(Q62:T62)</f>
        <v>0</v>
      </c>
      <c r="V62" s="694">
        <f>P62+U62</f>
        <v>15095000166.53163</v>
      </c>
      <c r="W62" s="694">
        <f>W15+W18+W34+W42+W57+W59</f>
        <v>855187795.58883095</v>
      </c>
      <c r="X62" s="694">
        <f>X15+X18+X34+X42+X57+X59</f>
        <v>195000000</v>
      </c>
      <c r="Y62" s="694">
        <f>Y15+Y18+Y34+Y42+Y57+Y59</f>
        <v>54152735.333333328</v>
      </c>
      <c r="Z62" s="694">
        <f>SUM(W62:Y62)</f>
        <v>1104340530.9221642</v>
      </c>
      <c r="AA62" s="694">
        <f>AA15+AA18+AA34+AA42+AA57+AA59</f>
        <v>676946400</v>
      </c>
      <c r="AB62" s="694">
        <f>AB15+AB18+AB34+AB42+AB57+AB59</f>
        <v>100578000</v>
      </c>
      <c r="AC62" s="694">
        <f>AC15+AC18+AC34+AC42+AC57+AC59</f>
        <v>0</v>
      </c>
      <c r="AD62" s="694">
        <f>AD15+AD18+AD34+AD42+AD57+AD59</f>
        <v>0</v>
      </c>
      <c r="AE62" s="694">
        <f>SUM(AA62:AD62)</f>
        <v>777524400</v>
      </c>
      <c r="AF62" s="694">
        <f>Z62+AE62</f>
        <v>1881864930.9221642</v>
      </c>
      <c r="AG62" s="694">
        <f>AG15+AG18+AG34+AG42+AG57+AG59-100</f>
        <v>1637095000</v>
      </c>
      <c r="AH62" s="694">
        <f>AH15+AH18+AH34+AH42+AH57+AH59-300</f>
        <v>1159609000</v>
      </c>
      <c r="AI62" s="694">
        <f>AI15+AI18+AI34+AI42+AI57+AI59-103</f>
        <v>1350194999.7060311</v>
      </c>
      <c r="AJ62" s="694">
        <f>AJ15+AJ18+AJ34+AJ42+AJ57+AJ59-400</f>
        <v>597217000</v>
      </c>
      <c r="AK62" s="694">
        <f>AK15+AK18+AK34+AK42+AK57+AK59+400</f>
        <v>71214000</v>
      </c>
      <c r="AL62" s="694">
        <f>AL15+AL18+AL34+AL42+AL57+AL59</f>
        <v>447913000</v>
      </c>
      <c r="AM62" s="694">
        <f>AM15+AM18+AM34+AM42+AM57+AM59</f>
        <v>298608700</v>
      </c>
      <c r="AN62" s="694">
        <f>AN15+AN18+AN34+AN42+AN57+AN59</f>
        <v>0</v>
      </c>
      <c r="AO62" s="694">
        <f>AO15+AO18+AO34+AO42+AO57+AO59</f>
        <v>0</v>
      </c>
      <c r="AP62" s="694">
        <f>AP15+AP18+AP34+AP42+AP57+AP59</f>
        <v>0</v>
      </c>
      <c r="AQ62" s="693">
        <f>SUM(AG62:AP62)</f>
        <v>5561851699.7060308</v>
      </c>
      <c r="AR62" s="694">
        <f>AR15+AR18+AR34+AR42+AR57+AR59</f>
        <v>52634270</v>
      </c>
      <c r="AS62" s="694">
        <f>AS15+AS18+AS34+AS42+AS57+AS59</f>
        <v>0</v>
      </c>
      <c r="AT62" s="693">
        <f>SUM(AR62:AS62)</f>
        <v>52634270</v>
      </c>
      <c r="AU62" s="692">
        <f>V62+AF62+AQ62</f>
        <v>22538716797.159824</v>
      </c>
      <c r="AV62" s="581"/>
      <c r="AW62" s="581"/>
    </row>
    <row r="63" spans="1:49" s="199" customFormat="1" ht="12.75" hidden="1" thickTop="1" thickBot="1">
      <c r="A63" s="691" t="s">
        <v>1788</v>
      </c>
      <c r="B63" s="690"/>
      <c r="C63" s="689"/>
      <c r="D63" s="686"/>
      <c r="E63" s="686"/>
      <c r="F63" s="686"/>
      <c r="G63" s="686"/>
      <c r="H63" s="686"/>
      <c r="I63" s="686"/>
      <c r="J63" s="686"/>
      <c r="K63" s="686"/>
      <c r="L63" s="686"/>
      <c r="M63" s="686"/>
      <c r="N63" s="686"/>
      <c r="O63" s="686"/>
      <c r="P63" s="686"/>
      <c r="Q63" s="686"/>
      <c r="R63" s="686"/>
      <c r="S63" s="686"/>
      <c r="T63" s="688"/>
      <c r="U63" s="687"/>
      <c r="V63" s="686"/>
      <c r="W63" s="686"/>
      <c r="X63" s="686"/>
      <c r="Y63" s="686"/>
      <c r="Z63" s="686"/>
      <c r="AA63" s="686"/>
      <c r="AB63" s="686"/>
      <c r="AC63" s="686"/>
      <c r="AD63" s="686"/>
      <c r="AE63" s="686"/>
      <c r="AF63" s="686"/>
      <c r="AG63" s="687"/>
      <c r="AH63" s="687"/>
      <c r="AI63" s="687"/>
      <c r="AJ63" s="687"/>
      <c r="AK63" s="687"/>
      <c r="AL63" s="687"/>
      <c r="AM63" s="687"/>
      <c r="AN63" s="687"/>
      <c r="AO63" s="686"/>
      <c r="AP63" s="688"/>
      <c r="AQ63" s="687"/>
      <c r="AR63" s="687"/>
      <c r="AS63" s="687"/>
      <c r="AT63" s="687"/>
      <c r="AU63" s="686"/>
      <c r="AV63" s="581"/>
      <c r="AW63" s="581"/>
    </row>
    <row r="64" spans="1:49" s="200" customFormat="1" ht="12" hidden="1" thickTop="1">
      <c r="A64" s="685"/>
      <c r="B64" s="683"/>
      <c r="C64" s="682"/>
      <c r="D64" s="680"/>
      <c r="E64" s="680"/>
      <c r="F64" s="680"/>
      <c r="G64" s="680"/>
      <c r="H64" s="680"/>
      <c r="I64" s="680"/>
      <c r="J64" s="680"/>
      <c r="K64" s="680"/>
      <c r="L64" s="680"/>
      <c r="M64" s="680"/>
      <c r="N64" s="680"/>
      <c r="O64" s="680"/>
      <c r="P64" s="680">
        <f>SUM(E64:O64)</f>
        <v>0</v>
      </c>
      <c r="Q64" s="680"/>
      <c r="R64" s="680"/>
      <c r="S64" s="680"/>
      <c r="T64" s="679"/>
      <c r="U64" s="678">
        <f>SUM(Q64:T64)</f>
        <v>0</v>
      </c>
      <c r="V64" s="680">
        <f>P64+U64</f>
        <v>0</v>
      </c>
      <c r="W64" s="680"/>
      <c r="X64" s="680"/>
      <c r="Y64" s="680"/>
      <c r="Z64" s="680"/>
      <c r="AA64" s="680"/>
      <c r="AB64" s="680"/>
      <c r="AC64" s="680"/>
      <c r="AD64" s="680"/>
      <c r="AE64" s="680">
        <f>SUM(AA64:AD64)</f>
        <v>0</v>
      </c>
      <c r="AF64" s="680"/>
      <c r="AG64" s="678"/>
      <c r="AH64" s="678"/>
      <c r="AI64" s="678"/>
      <c r="AJ64" s="678"/>
      <c r="AK64" s="678"/>
      <c r="AL64" s="678"/>
      <c r="AM64" s="678"/>
      <c r="AN64" s="678"/>
      <c r="AO64" s="680"/>
      <c r="AP64" s="679"/>
      <c r="AQ64" s="678">
        <f>SUM(AG64:AP64)</f>
        <v>0</v>
      </c>
      <c r="AR64" s="678"/>
      <c r="AS64" s="678"/>
      <c r="AT64" s="677">
        <f>SUM(AR64:AS64)</f>
        <v>0</v>
      </c>
      <c r="AU64" s="676"/>
      <c r="AV64" s="581"/>
      <c r="AW64" s="581"/>
    </row>
    <row r="65" spans="1:58" s="200" customFormat="1" ht="12.75" hidden="1" thickTop="1" thickBot="1">
      <c r="A65" s="684"/>
      <c r="B65" s="683"/>
      <c r="C65" s="682"/>
      <c r="D65" s="680"/>
      <c r="E65" s="680"/>
      <c r="F65" s="680"/>
      <c r="G65" s="680"/>
      <c r="H65" s="680"/>
      <c r="I65" s="680"/>
      <c r="J65" s="680"/>
      <c r="K65" s="680"/>
      <c r="L65" s="680"/>
      <c r="M65" s="680"/>
      <c r="N65" s="680"/>
      <c r="O65" s="680"/>
      <c r="P65" s="680">
        <f>SUM(E65:O65)</f>
        <v>0</v>
      </c>
      <c r="Q65" s="680"/>
      <c r="R65" s="680"/>
      <c r="S65" s="680"/>
      <c r="T65" s="679"/>
      <c r="U65" s="678">
        <f>SUM(Q65:T65)</f>
        <v>0</v>
      </c>
      <c r="V65" s="680">
        <f>P65+U65</f>
        <v>0</v>
      </c>
      <c r="W65" s="680"/>
      <c r="X65" s="680"/>
      <c r="Y65" s="680"/>
      <c r="Z65" s="680"/>
      <c r="AA65" s="680"/>
      <c r="AB65" s="680"/>
      <c r="AC65" s="680"/>
      <c r="AD65" s="680"/>
      <c r="AE65" s="680">
        <f>SUM(AA65:AD65)</f>
        <v>0</v>
      </c>
      <c r="AF65" s="680"/>
      <c r="AG65" s="678"/>
      <c r="AH65" s="681"/>
      <c r="AI65" s="681"/>
      <c r="AJ65" s="681"/>
      <c r="AK65" s="678"/>
      <c r="AL65" s="678"/>
      <c r="AM65" s="681"/>
      <c r="AN65" s="681"/>
      <c r="AO65" s="680"/>
      <c r="AP65" s="679"/>
      <c r="AQ65" s="678">
        <f>SUM(AG65:AP65)</f>
        <v>0</v>
      </c>
      <c r="AR65" s="678"/>
      <c r="AS65" s="678"/>
      <c r="AT65" s="677">
        <f>SUM(AR65:AS65)</f>
        <v>0</v>
      </c>
      <c r="AU65" s="676"/>
      <c r="AV65" s="581"/>
      <c r="AW65" s="581"/>
    </row>
    <row r="66" spans="1:58" s="199" customFormat="1" ht="12" hidden="1" thickTop="1">
      <c r="A66" s="675" t="s">
        <v>1787</v>
      </c>
      <c r="B66" s="674"/>
      <c r="C66" s="673">
        <f t="shared" ref="C66:AT66" si="38">SUM(C64:C65)</f>
        <v>0</v>
      </c>
      <c r="D66" s="671">
        <f t="shared" si="38"/>
        <v>0</v>
      </c>
      <c r="E66" s="671">
        <f t="shared" si="38"/>
        <v>0</v>
      </c>
      <c r="F66" s="671">
        <f t="shared" si="38"/>
        <v>0</v>
      </c>
      <c r="G66" s="671">
        <f t="shared" si="38"/>
        <v>0</v>
      </c>
      <c r="H66" s="671">
        <f t="shared" si="38"/>
        <v>0</v>
      </c>
      <c r="I66" s="671">
        <f t="shared" si="38"/>
        <v>0</v>
      </c>
      <c r="J66" s="671">
        <f t="shared" si="38"/>
        <v>0</v>
      </c>
      <c r="K66" s="671">
        <f t="shared" si="38"/>
        <v>0</v>
      </c>
      <c r="L66" s="671">
        <f t="shared" si="38"/>
        <v>0</v>
      </c>
      <c r="M66" s="671">
        <f t="shared" si="38"/>
        <v>0</v>
      </c>
      <c r="N66" s="671">
        <f t="shared" si="38"/>
        <v>0</v>
      </c>
      <c r="O66" s="671">
        <f t="shared" si="38"/>
        <v>0</v>
      </c>
      <c r="P66" s="671">
        <f t="shared" si="38"/>
        <v>0</v>
      </c>
      <c r="Q66" s="671">
        <f t="shared" si="38"/>
        <v>0</v>
      </c>
      <c r="R66" s="671">
        <f t="shared" si="38"/>
        <v>0</v>
      </c>
      <c r="S66" s="671">
        <f t="shared" si="38"/>
        <v>0</v>
      </c>
      <c r="T66" s="671">
        <f t="shared" si="38"/>
        <v>0</v>
      </c>
      <c r="U66" s="672">
        <f t="shared" si="38"/>
        <v>0</v>
      </c>
      <c r="V66" s="672">
        <f t="shared" si="38"/>
        <v>0</v>
      </c>
      <c r="W66" s="671">
        <f t="shared" si="38"/>
        <v>0</v>
      </c>
      <c r="X66" s="671">
        <f t="shared" si="38"/>
        <v>0</v>
      </c>
      <c r="Y66" s="671">
        <f t="shared" si="38"/>
        <v>0</v>
      </c>
      <c r="Z66" s="671">
        <f t="shared" si="38"/>
        <v>0</v>
      </c>
      <c r="AA66" s="671">
        <f t="shared" si="38"/>
        <v>0</v>
      </c>
      <c r="AB66" s="671">
        <f t="shared" si="38"/>
        <v>0</v>
      </c>
      <c r="AC66" s="671">
        <f t="shared" si="38"/>
        <v>0</v>
      </c>
      <c r="AD66" s="671">
        <f t="shared" si="38"/>
        <v>0</v>
      </c>
      <c r="AE66" s="671">
        <f t="shared" si="38"/>
        <v>0</v>
      </c>
      <c r="AF66" s="671">
        <f t="shared" si="38"/>
        <v>0</v>
      </c>
      <c r="AG66" s="671">
        <f t="shared" si="38"/>
        <v>0</v>
      </c>
      <c r="AH66" s="671">
        <f t="shared" si="38"/>
        <v>0</v>
      </c>
      <c r="AI66" s="671">
        <f t="shared" si="38"/>
        <v>0</v>
      </c>
      <c r="AJ66" s="671">
        <f t="shared" si="38"/>
        <v>0</v>
      </c>
      <c r="AK66" s="671">
        <f t="shared" si="38"/>
        <v>0</v>
      </c>
      <c r="AL66" s="671">
        <f t="shared" si="38"/>
        <v>0</v>
      </c>
      <c r="AM66" s="671">
        <f t="shared" si="38"/>
        <v>0</v>
      </c>
      <c r="AN66" s="671">
        <f t="shared" si="38"/>
        <v>0</v>
      </c>
      <c r="AO66" s="671">
        <f t="shared" si="38"/>
        <v>0</v>
      </c>
      <c r="AP66" s="671">
        <f t="shared" si="38"/>
        <v>0</v>
      </c>
      <c r="AQ66" s="672">
        <f t="shared" si="38"/>
        <v>0</v>
      </c>
      <c r="AR66" s="671">
        <f t="shared" si="38"/>
        <v>0</v>
      </c>
      <c r="AS66" s="671">
        <f t="shared" si="38"/>
        <v>0</v>
      </c>
      <c r="AT66" s="671">
        <f t="shared" si="38"/>
        <v>0</v>
      </c>
      <c r="AU66" s="670">
        <f>V66+AF66+AQ66</f>
        <v>0</v>
      </c>
      <c r="AV66" s="581"/>
      <c r="AW66" s="581"/>
    </row>
    <row r="67" spans="1:58" s="667" customFormat="1" ht="12" thickTop="1">
      <c r="Q67" s="611"/>
      <c r="R67" s="611"/>
      <c r="S67" s="611"/>
      <c r="T67" s="611"/>
      <c r="U67" s="611"/>
      <c r="W67" s="611"/>
      <c r="X67" s="611"/>
      <c r="Y67" s="611"/>
      <c r="Z67" s="652"/>
      <c r="AA67" s="611"/>
      <c r="AB67" s="611"/>
      <c r="AE67" s="646" t="s">
        <v>1786</v>
      </c>
      <c r="AF67" s="652">
        <v>26135000</v>
      </c>
      <c r="AG67" s="611">
        <v>6548400</v>
      </c>
      <c r="AH67" s="611">
        <v>4638500</v>
      </c>
      <c r="AI67" s="611">
        <v>5300800</v>
      </c>
      <c r="AJ67" s="611">
        <v>2388900</v>
      </c>
      <c r="AK67" s="611">
        <v>284900</v>
      </c>
      <c r="AL67" s="611">
        <v>1791700</v>
      </c>
      <c r="AM67" s="611">
        <v>1194500</v>
      </c>
      <c r="AN67" s="669">
        <f>ROUND(AN62*0.004,0)</f>
        <v>0</v>
      </c>
      <c r="AO67" s="669">
        <f>ROUND(AO62*0.004,0)</f>
        <v>0</v>
      </c>
      <c r="AP67" s="669">
        <f>ROUND(AP62*0.004,0)</f>
        <v>0</v>
      </c>
      <c r="AQ67" s="652">
        <f>SUM(AG67:AP67)</f>
        <v>22147700</v>
      </c>
      <c r="AR67" s="646" t="s">
        <v>1785</v>
      </c>
      <c r="AS67" s="611"/>
      <c r="AT67" s="652"/>
      <c r="AU67" s="652">
        <f>+AQ67+AF67</f>
        <v>48282700</v>
      </c>
    </row>
    <row r="68" spans="1:58" s="667" customFormat="1" ht="11.25">
      <c r="A68" s="668"/>
      <c r="E68" s="611"/>
      <c r="F68" s="611"/>
      <c r="G68" s="611"/>
      <c r="H68" s="611"/>
      <c r="I68" s="611"/>
      <c r="J68" s="611"/>
      <c r="K68" s="611"/>
      <c r="L68" s="611"/>
      <c r="M68" s="611"/>
      <c r="N68" s="611"/>
      <c r="O68" s="611"/>
      <c r="P68" s="652"/>
      <c r="Q68" s="611"/>
      <c r="R68" s="611"/>
      <c r="S68" s="611"/>
      <c r="T68" s="611"/>
      <c r="U68" s="611"/>
      <c r="V68" s="611"/>
      <c r="W68" s="611"/>
      <c r="X68" s="611"/>
      <c r="Y68" s="611"/>
      <c r="Z68" s="652"/>
      <c r="AA68" s="611"/>
      <c r="AB68" s="611"/>
      <c r="AE68" s="652"/>
      <c r="AF68" s="652">
        <f t="shared" ref="AF68:AQ68" si="39">+AF62+AF67</f>
        <v>1907999930.9221642</v>
      </c>
      <c r="AG68" s="652">
        <f t="shared" si="39"/>
        <v>1643643400</v>
      </c>
      <c r="AH68" s="652">
        <f t="shared" si="39"/>
        <v>1164247500</v>
      </c>
      <c r="AI68" s="652">
        <f t="shared" si="39"/>
        <v>1355495799.7060311</v>
      </c>
      <c r="AJ68" s="652">
        <f t="shared" si="39"/>
        <v>599605900</v>
      </c>
      <c r="AK68" s="652">
        <f t="shared" si="39"/>
        <v>71498900</v>
      </c>
      <c r="AL68" s="652">
        <f t="shared" si="39"/>
        <v>449704700</v>
      </c>
      <c r="AM68" s="652">
        <f t="shared" si="39"/>
        <v>299803200</v>
      </c>
      <c r="AN68" s="652">
        <f t="shared" si="39"/>
        <v>0</v>
      </c>
      <c r="AO68" s="652">
        <f t="shared" si="39"/>
        <v>0</v>
      </c>
      <c r="AP68" s="652">
        <f t="shared" si="39"/>
        <v>0</v>
      </c>
      <c r="AQ68" s="652">
        <f t="shared" si="39"/>
        <v>5583999399.7060308</v>
      </c>
      <c r="AR68" s="611"/>
      <c r="AS68" s="611"/>
      <c r="AT68" s="652"/>
      <c r="AU68" s="652">
        <f>+AU62+AU67</f>
        <v>22586999497.159824</v>
      </c>
    </row>
    <row r="69" spans="1:58" s="661" customFormat="1" ht="11.25">
      <c r="A69" s="663"/>
      <c r="B69" s="645"/>
      <c r="C69" s="645"/>
      <c r="D69" s="645"/>
      <c r="E69" s="663"/>
      <c r="F69" s="663"/>
      <c r="G69" s="663"/>
      <c r="H69" s="663"/>
      <c r="I69" s="663"/>
      <c r="J69" s="663"/>
      <c r="K69" s="663"/>
      <c r="L69" s="663"/>
      <c r="M69" s="663"/>
      <c r="N69" s="663"/>
      <c r="O69" s="608"/>
      <c r="P69" s="596"/>
      <c r="Q69" s="596"/>
      <c r="R69" s="596"/>
      <c r="S69" s="596"/>
      <c r="T69" s="596"/>
      <c r="U69" s="596"/>
      <c r="V69" s="664"/>
      <c r="W69" s="663"/>
      <c r="X69" s="663"/>
      <c r="Y69" s="663"/>
      <c r="Z69" s="666"/>
      <c r="AA69" s="663"/>
      <c r="AB69" s="663"/>
      <c r="AC69" s="665"/>
      <c r="AD69" s="665"/>
      <c r="AE69" s="665"/>
      <c r="AF69" s="665"/>
      <c r="AG69" s="663"/>
      <c r="AH69" s="663"/>
      <c r="AI69" s="663"/>
      <c r="AJ69" s="663"/>
      <c r="AK69" s="663"/>
      <c r="AL69" s="663"/>
      <c r="AM69" s="663"/>
      <c r="AN69" s="611"/>
      <c r="AO69" s="611"/>
      <c r="AP69" s="611"/>
      <c r="AQ69" s="664"/>
      <c r="AR69" s="663"/>
      <c r="AS69" s="643"/>
      <c r="AT69" s="637"/>
      <c r="AU69" s="662"/>
      <c r="AV69" s="587"/>
      <c r="AW69" s="587"/>
    </row>
    <row r="70" spans="1:58" s="199" customFormat="1" ht="11.25">
      <c r="A70" s="660"/>
      <c r="B70" s="611"/>
      <c r="C70" s="658"/>
      <c r="D70" s="659"/>
      <c r="E70" s="611"/>
      <c r="F70" s="611"/>
      <c r="G70" s="611"/>
      <c r="H70" s="611"/>
      <c r="I70" s="611"/>
      <c r="J70" s="611"/>
      <c r="K70" s="611"/>
      <c r="L70" s="611"/>
      <c r="M70" s="611"/>
      <c r="N70" s="611"/>
      <c r="O70" s="658"/>
      <c r="P70" s="611"/>
      <c r="Q70" s="596"/>
      <c r="R70" s="596"/>
      <c r="S70" s="596"/>
      <c r="T70" s="596"/>
      <c r="U70" s="596"/>
      <c r="V70" s="596"/>
      <c r="W70" s="596"/>
      <c r="X70" s="596"/>
      <c r="Y70" s="596"/>
      <c r="Z70" s="596"/>
      <c r="AA70" s="582"/>
      <c r="AB70" s="582"/>
      <c r="AC70" s="582"/>
      <c r="AD70" s="582"/>
      <c r="AE70" s="582"/>
      <c r="AF70" s="582"/>
      <c r="AG70" s="611"/>
      <c r="AH70" s="611"/>
      <c r="AI70" s="611"/>
      <c r="AJ70" s="611"/>
      <c r="AK70" s="611"/>
      <c r="AL70" s="611"/>
      <c r="AM70" s="611"/>
      <c r="AN70" s="611"/>
      <c r="AO70" s="611"/>
      <c r="AP70" s="611"/>
      <c r="AQ70" s="611"/>
      <c r="AR70" s="611"/>
      <c r="AS70" s="643"/>
      <c r="AT70" s="637"/>
      <c r="AU70" s="636"/>
      <c r="AV70" s="582"/>
      <c r="AW70" s="582"/>
    </row>
    <row r="71" spans="1:58" s="199" customFormat="1" ht="11.25">
      <c r="A71" s="643"/>
      <c r="B71" s="643"/>
      <c r="C71" s="643"/>
      <c r="D71" s="643"/>
      <c r="E71" s="643"/>
      <c r="F71" s="608"/>
      <c r="G71" s="608"/>
      <c r="H71" s="608"/>
      <c r="I71" s="608"/>
      <c r="J71" s="608"/>
      <c r="K71" s="608"/>
      <c r="L71" s="608"/>
      <c r="M71" s="608"/>
      <c r="N71" s="608"/>
      <c r="O71" s="608"/>
      <c r="P71" s="596"/>
      <c r="Q71" s="596"/>
      <c r="R71" s="596"/>
      <c r="S71" s="596"/>
      <c r="T71" s="596"/>
      <c r="U71" s="596"/>
      <c r="V71" s="596"/>
      <c r="W71" s="596"/>
      <c r="X71" s="596"/>
      <c r="Y71" s="596"/>
      <c r="Z71" s="596"/>
      <c r="AF71" s="611"/>
      <c r="AG71" s="611"/>
      <c r="AH71" s="611"/>
      <c r="AI71" s="611"/>
      <c r="AJ71" s="611"/>
      <c r="AK71" s="611"/>
      <c r="AL71" s="611"/>
      <c r="AM71" s="611"/>
      <c r="AN71" s="611"/>
      <c r="AO71" s="611"/>
      <c r="AP71" s="611"/>
      <c r="AQ71" s="611"/>
      <c r="AR71" s="611"/>
      <c r="AS71" s="643"/>
      <c r="AT71" s="637"/>
      <c r="AU71" s="636"/>
      <c r="AV71" s="582"/>
      <c r="AW71" s="582"/>
    </row>
    <row r="72" spans="1:58" s="199" customFormat="1" ht="11.25">
      <c r="A72" s="643"/>
      <c r="B72" s="643"/>
      <c r="C72" s="643"/>
      <c r="D72" s="643"/>
      <c r="E72" s="643"/>
      <c r="F72" s="608"/>
      <c r="G72" s="608"/>
      <c r="H72" s="608"/>
      <c r="I72" s="608"/>
      <c r="J72" s="608"/>
      <c r="K72" s="608"/>
      <c r="L72" s="608"/>
      <c r="M72" s="608"/>
      <c r="N72" s="608"/>
      <c r="O72" s="608"/>
      <c r="P72" s="596"/>
      <c r="Q72" s="596"/>
      <c r="R72" s="596"/>
      <c r="S72" s="596"/>
      <c r="T72" s="596"/>
      <c r="U72" s="596"/>
      <c r="V72" s="596"/>
      <c r="W72" s="596"/>
      <c r="X72" s="596"/>
      <c r="Y72" s="596"/>
      <c r="Z72" s="596"/>
      <c r="AF72" s="611"/>
      <c r="AG72" s="611"/>
      <c r="AH72" s="611"/>
      <c r="AI72" s="611"/>
      <c r="AJ72" s="611"/>
      <c r="AK72" s="611"/>
      <c r="AL72" s="611"/>
      <c r="AM72" s="611"/>
      <c r="AN72" s="611"/>
      <c r="AO72" s="611"/>
      <c r="AP72" s="611"/>
      <c r="AQ72" s="652"/>
      <c r="AR72" s="611"/>
      <c r="AS72" s="643"/>
      <c r="AT72" s="637"/>
      <c r="AU72" s="636"/>
      <c r="AV72" s="582"/>
      <c r="AW72" s="582"/>
    </row>
    <row r="73" spans="1:58" s="581" customFormat="1" ht="11.25">
      <c r="A73" s="643"/>
      <c r="B73" s="643"/>
      <c r="C73" s="654" t="s">
        <v>1784</v>
      </c>
      <c r="D73" s="643"/>
      <c r="E73" s="643"/>
      <c r="F73" s="608"/>
      <c r="G73" s="608"/>
      <c r="H73" s="608"/>
      <c r="I73" s="608"/>
      <c r="J73" s="608"/>
      <c r="K73" s="608"/>
      <c r="L73" s="608"/>
      <c r="M73" s="608"/>
      <c r="N73" s="608"/>
      <c r="O73" s="608"/>
      <c r="P73" s="596"/>
      <c r="Q73" s="596"/>
      <c r="R73" s="596"/>
      <c r="S73" s="596"/>
      <c r="T73" s="596"/>
      <c r="U73" s="596"/>
      <c r="V73" s="596"/>
      <c r="W73" s="596"/>
      <c r="X73" s="596"/>
      <c r="Y73" s="596"/>
      <c r="Z73" s="596"/>
      <c r="AA73" s="582"/>
      <c r="AB73" s="657"/>
      <c r="AC73" s="656"/>
      <c r="AD73" s="656"/>
      <c r="AE73" s="656"/>
      <c r="AF73" s="608"/>
      <c r="AG73" s="611"/>
      <c r="AH73" s="611"/>
      <c r="AI73" s="611"/>
      <c r="AJ73" s="611"/>
      <c r="AK73" s="611"/>
      <c r="AL73" s="611"/>
      <c r="AM73" s="611"/>
      <c r="AN73" s="611"/>
      <c r="AO73" s="611"/>
      <c r="AP73" s="611"/>
      <c r="AQ73" s="652"/>
      <c r="AR73" s="611"/>
      <c r="AS73" s="643"/>
      <c r="AT73" s="637"/>
      <c r="AU73" s="636"/>
      <c r="AV73" s="582"/>
      <c r="AW73" s="582"/>
      <c r="AX73" s="582"/>
      <c r="AY73" s="582"/>
      <c r="AZ73" s="582"/>
      <c r="BA73" s="582"/>
      <c r="BB73" s="582"/>
      <c r="BC73" s="582"/>
      <c r="BD73" s="582"/>
      <c r="BE73" s="582"/>
      <c r="BF73" s="582"/>
    </row>
    <row r="74" spans="1:58" s="581" customFormat="1" ht="11.25" customHeight="1">
      <c r="A74" s="643"/>
      <c r="B74" s="643"/>
      <c r="C74" s="1043" t="s">
        <v>1783</v>
      </c>
      <c r="D74" s="1044"/>
      <c r="E74" s="1044"/>
      <c r="F74" s="1045"/>
      <c r="G74" s="1040" t="s">
        <v>1782</v>
      </c>
      <c r="H74" s="1041"/>
      <c r="I74" s="1041"/>
      <c r="J74" s="1041"/>
      <c r="K74" s="1041"/>
      <c r="L74" s="1042"/>
      <c r="M74" s="1049" t="s">
        <v>1781</v>
      </c>
      <c r="N74" s="1049"/>
      <c r="O74" s="655"/>
      <c r="P74" s="1039"/>
      <c r="Q74" s="596"/>
      <c r="R74" s="596"/>
      <c r="S74" s="596"/>
      <c r="T74" s="596"/>
      <c r="U74" s="1039"/>
      <c r="V74" s="1039"/>
      <c r="W74" s="596"/>
      <c r="X74" s="596"/>
      <c r="Y74" s="596"/>
      <c r="Z74" s="596"/>
      <c r="AA74" s="654"/>
      <c r="AB74" s="653"/>
      <c r="AD74" s="654"/>
      <c r="AE74" s="653"/>
      <c r="AF74" s="608"/>
      <c r="AG74" s="611"/>
      <c r="AH74" s="611"/>
      <c r="AI74" s="611"/>
      <c r="AJ74" s="611"/>
      <c r="AK74" s="611"/>
      <c r="AL74" s="611"/>
      <c r="AM74" s="611"/>
      <c r="AN74" s="611"/>
      <c r="AO74" s="611"/>
      <c r="AP74" s="611"/>
      <c r="AQ74" s="652"/>
      <c r="AR74" s="611"/>
      <c r="AS74" s="643"/>
      <c r="AT74" s="637"/>
      <c r="AU74" s="636"/>
      <c r="AV74" s="582"/>
      <c r="AW74" s="582"/>
      <c r="AX74" s="582"/>
      <c r="AY74" s="582"/>
      <c r="AZ74" s="582"/>
      <c r="BA74" s="582"/>
      <c r="BB74" s="582"/>
      <c r="BC74" s="582"/>
      <c r="BD74" s="582"/>
      <c r="BE74" s="582"/>
      <c r="BF74" s="582"/>
    </row>
    <row r="75" spans="1:58" s="581" customFormat="1" ht="15" customHeight="1">
      <c r="A75" s="643"/>
      <c r="B75" s="643"/>
      <c r="C75" s="1046"/>
      <c r="D75" s="1047"/>
      <c r="E75" s="1047"/>
      <c r="F75" s="1048"/>
      <c r="G75" s="1040" t="s">
        <v>1780</v>
      </c>
      <c r="H75" s="1041"/>
      <c r="I75" s="651"/>
      <c r="J75" s="1040" t="s">
        <v>1779</v>
      </c>
      <c r="K75" s="1041"/>
      <c r="L75" s="1042"/>
      <c r="M75" s="1049"/>
      <c r="N75" s="1049"/>
      <c r="O75" s="650"/>
      <c r="P75" s="1039"/>
      <c r="Q75" s="596"/>
      <c r="R75" s="596"/>
      <c r="S75" s="596"/>
      <c r="T75" s="596"/>
      <c r="U75" s="1039"/>
      <c r="V75" s="1039"/>
      <c r="W75" s="596"/>
      <c r="X75" s="596"/>
      <c r="Y75" s="596"/>
      <c r="Z75" s="596"/>
      <c r="AA75" s="646"/>
      <c r="AB75" s="608"/>
      <c r="AD75"/>
      <c r="AE75" s="608"/>
      <c r="AF75" s="608"/>
      <c r="AG75" s="199"/>
      <c r="AH75" s="199"/>
      <c r="AI75" s="199"/>
      <c r="AJ75" s="199"/>
      <c r="AK75" s="199"/>
      <c r="AL75" s="199"/>
      <c r="AM75" s="199"/>
      <c r="AN75" s="199"/>
      <c r="AO75" s="199"/>
      <c r="AP75" s="199"/>
      <c r="AQ75" s="199"/>
      <c r="AR75" s="199"/>
      <c r="AS75" s="643"/>
      <c r="AT75" s="637"/>
      <c r="AU75" s="636"/>
      <c r="AV75" s="582"/>
      <c r="AW75" s="582"/>
      <c r="AX75" s="582"/>
      <c r="AY75" s="582"/>
      <c r="AZ75" s="582"/>
      <c r="BA75" s="582"/>
      <c r="BB75" s="582"/>
      <c r="BC75" s="582"/>
      <c r="BD75" s="582"/>
      <c r="BE75" s="582"/>
      <c r="BF75" s="582"/>
    </row>
    <row r="76" spans="1:58" s="581" customFormat="1">
      <c r="A76"/>
      <c r="B76"/>
      <c r="C76" s="635" t="s">
        <v>1778</v>
      </c>
      <c r="D76" s="634"/>
      <c r="E76" s="634"/>
      <c r="F76" s="633"/>
      <c r="G76" s="632">
        <f>G77+G80+G83</f>
        <v>22538716797.159824</v>
      </c>
      <c r="H76" s="631"/>
      <c r="I76" s="630"/>
      <c r="J76" s="622">
        <f>J77+J80+J83</f>
        <v>0</v>
      </c>
      <c r="K76" s="621"/>
      <c r="L76" s="620"/>
      <c r="M76" s="639">
        <f>M77+M80+M83</f>
        <v>22538716797.159824</v>
      </c>
      <c r="N76" s="649"/>
      <c r="O76" s="648"/>
      <c r="P76" s="596"/>
      <c r="Q76" s="596"/>
      <c r="R76" s="596"/>
      <c r="S76" s="596"/>
      <c r="T76" s="596"/>
      <c r="U76" s="596"/>
      <c r="V76" s="596"/>
      <c r="W76" s="596"/>
      <c r="X76" s="596"/>
      <c r="Y76" s="596"/>
      <c r="Z76" s="596"/>
      <c r="AA76" s="646"/>
      <c r="AB76" s="608"/>
      <c r="AD76"/>
      <c r="AE76" s="608"/>
      <c r="AF76" s="608"/>
      <c r="AG76" s="199"/>
      <c r="AH76" s="199"/>
      <c r="AI76" s="199"/>
      <c r="AJ76" s="199"/>
      <c r="AK76" s="199"/>
      <c r="AL76" s="199"/>
      <c r="AM76" s="199"/>
      <c r="AN76" s="199"/>
      <c r="AO76" s="199"/>
      <c r="AP76" s="199"/>
      <c r="AQ76" s="199"/>
      <c r="AR76" s="199"/>
      <c r="AS76"/>
      <c r="AT76" s="637"/>
      <c r="AU76" s="636"/>
      <c r="AV76" s="582"/>
      <c r="AW76" s="582"/>
      <c r="AX76" s="582"/>
      <c r="AY76" s="582"/>
      <c r="AZ76" s="582"/>
      <c r="BA76" s="582"/>
      <c r="BB76" s="582"/>
      <c r="BC76" s="582"/>
      <c r="BD76" s="582"/>
      <c r="BE76" s="582"/>
      <c r="BF76" s="582"/>
    </row>
    <row r="77" spans="1:58" s="581" customFormat="1">
      <c r="A77"/>
      <c r="B77"/>
      <c r="C77" s="635" t="s">
        <v>1777</v>
      </c>
      <c r="D77" s="634"/>
      <c r="E77" s="634"/>
      <c r="F77" s="633"/>
      <c r="G77" s="632">
        <f>G78+G79</f>
        <v>15095000166.53163</v>
      </c>
      <c r="H77" s="631"/>
      <c r="I77" s="630"/>
      <c r="J77" s="632">
        <f>J78+J79</f>
        <v>0</v>
      </c>
      <c r="K77" s="631"/>
      <c r="L77" s="630"/>
      <c r="M77" s="639">
        <f>SUM(M78:O79)</f>
        <v>15095000166.53163</v>
      </c>
      <c r="N77" s="639"/>
      <c r="O77" s="638"/>
      <c r="P77" s="600">
        <f>+ROUND(M77,-3)</f>
        <v>15095000000</v>
      </c>
      <c r="Q77" s="596"/>
      <c r="R77" s="596"/>
      <c r="S77" s="596"/>
      <c r="T77" s="596"/>
      <c r="U77" s="596"/>
      <c r="V77" s="600"/>
      <c r="W77" s="596"/>
      <c r="X77" s="596"/>
      <c r="Y77" s="596"/>
      <c r="Z77" s="596"/>
      <c r="AA77" s="646"/>
      <c r="AB77" s="608"/>
      <c r="AD77" s="643"/>
      <c r="AE77" s="608"/>
      <c r="AF77" s="608"/>
      <c r="AG77" s="199"/>
      <c r="AH77" s="199"/>
      <c r="AI77" s="199"/>
      <c r="AJ77" s="199"/>
      <c r="AK77" s="199"/>
      <c r="AL77" s="199"/>
      <c r="AM77" s="199"/>
      <c r="AN77" s="199"/>
      <c r="AO77" s="199"/>
      <c r="AP77" s="199"/>
      <c r="AQ77" s="199"/>
      <c r="AR77" s="199"/>
      <c r="AS77"/>
      <c r="AT77" s="637"/>
      <c r="AU77" s="636"/>
      <c r="AV77" s="582"/>
      <c r="AW77" s="582"/>
      <c r="AX77" s="582"/>
      <c r="AY77" s="582"/>
      <c r="AZ77" s="582"/>
      <c r="BA77" s="582"/>
      <c r="BB77" s="582"/>
      <c r="BC77" s="582"/>
      <c r="BD77" s="582"/>
      <c r="BE77" s="582"/>
      <c r="BF77" s="582"/>
    </row>
    <row r="78" spans="1:58" s="581" customFormat="1">
      <c r="A78"/>
      <c r="B78" s="627" t="s">
        <v>1773</v>
      </c>
      <c r="C78" s="626" t="s">
        <v>1776</v>
      </c>
      <c r="D78" s="625"/>
      <c r="E78" s="625"/>
      <c r="F78" s="624"/>
      <c r="G78" s="622">
        <f>P62</f>
        <v>15095000166.53163</v>
      </c>
      <c r="H78" s="621"/>
      <c r="I78" s="620"/>
      <c r="J78" s="622">
        <f>P40</f>
        <v>0</v>
      </c>
      <c r="K78" s="621"/>
      <c r="L78" s="620"/>
      <c r="M78" s="642">
        <f>G78+J78</f>
        <v>15095000166.53163</v>
      </c>
      <c r="N78" s="642"/>
      <c r="O78" s="641"/>
      <c r="P78" s="582"/>
      <c r="Q78" s="582"/>
      <c r="R78" s="582"/>
      <c r="S78" s="582"/>
      <c r="T78" s="582"/>
      <c r="U78" s="610"/>
      <c r="V78" s="582"/>
      <c r="W78" s="608"/>
      <c r="X78" s="582"/>
      <c r="Y78" s="582"/>
      <c r="Z78" s="582"/>
      <c r="AA78" s="646"/>
      <c r="AB78" s="645"/>
      <c r="AD78"/>
      <c r="AE78" s="645"/>
      <c r="AF78" s="608"/>
      <c r="AG78" s="199"/>
      <c r="AH78" s="199"/>
      <c r="AI78" s="199"/>
      <c r="AJ78" s="199"/>
      <c r="AK78" s="199"/>
      <c r="AL78" s="199"/>
      <c r="AM78" s="199"/>
      <c r="AN78" s="199"/>
      <c r="AO78" s="199"/>
      <c r="AP78" s="199"/>
      <c r="AQ78" s="199"/>
      <c r="AR78" s="199"/>
      <c r="AS78"/>
      <c r="AT78" s="637"/>
      <c r="AU78" s="636"/>
      <c r="AV78" s="582"/>
      <c r="AW78" s="582"/>
      <c r="AX78" s="582"/>
      <c r="AY78" s="582"/>
      <c r="AZ78" s="582"/>
      <c r="BA78" s="582"/>
      <c r="BB78" s="582"/>
      <c r="BC78" s="582"/>
      <c r="BD78" s="582"/>
      <c r="BE78" s="582"/>
      <c r="BF78" s="582"/>
    </row>
    <row r="79" spans="1:58" s="581" customFormat="1">
      <c r="A79"/>
      <c r="B79"/>
      <c r="C79" s="626" t="s">
        <v>1775</v>
      </c>
      <c r="D79" s="625"/>
      <c r="E79" s="625"/>
      <c r="F79" s="624"/>
      <c r="G79" s="622">
        <f>U62</f>
        <v>0</v>
      </c>
      <c r="H79" s="621"/>
      <c r="I79" s="620"/>
      <c r="J79" s="622">
        <f>U40</f>
        <v>0</v>
      </c>
      <c r="K79" s="621"/>
      <c r="L79" s="620"/>
      <c r="M79" s="642">
        <f>G79+J79</f>
        <v>0</v>
      </c>
      <c r="N79" s="642"/>
      <c r="O79" s="641"/>
      <c r="P79" s="582"/>
      <c r="Q79" s="582"/>
      <c r="R79" s="582"/>
      <c r="S79" s="582"/>
      <c r="T79" s="582"/>
      <c r="U79" s="582"/>
      <c r="V79" s="582"/>
      <c r="W79" s="582"/>
      <c r="X79" s="582"/>
      <c r="Y79" s="582"/>
      <c r="Z79" s="647"/>
      <c r="AA79" s="646"/>
      <c r="AB79" s="645"/>
      <c r="AD79"/>
      <c r="AE79" s="645"/>
      <c r="AF79" s="608"/>
      <c r="AG79" s="199"/>
      <c r="AH79" s="199"/>
      <c r="AI79" s="199"/>
      <c r="AJ79" s="199"/>
      <c r="AK79" s="199"/>
      <c r="AL79" s="199"/>
      <c r="AM79" s="199"/>
      <c r="AN79" s="199"/>
      <c r="AO79" s="199"/>
      <c r="AP79" s="199"/>
      <c r="AQ79" s="199"/>
      <c r="AR79" s="199"/>
      <c r="AS79"/>
      <c r="AT79" s="637"/>
      <c r="AU79" s="636"/>
      <c r="AV79" s="582"/>
      <c r="AW79" s="582"/>
      <c r="AX79" s="582"/>
      <c r="AY79" s="582"/>
      <c r="AZ79" s="582"/>
      <c r="BA79" s="582"/>
      <c r="BB79" s="582"/>
      <c r="BC79" s="582"/>
      <c r="BD79" s="582"/>
      <c r="BE79" s="582"/>
      <c r="BF79" s="582"/>
    </row>
    <row r="80" spans="1:58" s="581" customFormat="1">
      <c r="A80"/>
      <c r="B80"/>
      <c r="C80" s="635" t="s">
        <v>1774</v>
      </c>
      <c r="D80" s="634"/>
      <c r="E80" s="634"/>
      <c r="F80" s="633"/>
      <c r="G80" s="632">
        <f>G81+G82</f>
        <v>1881864930.9221642</v>
      </c>
      <c r="H80" s="631"/>
      <c r="I80" s="630"/>
      <c r="J80" s="632">
        <f>J81+J82</f>
        <v>0</v>
      </c>
      <c r="K80" s="631"/>
      <c r="L80" s="630"/>
      <c r="M80" s="639">
        <f>SUM(M81:O82)</f>
        <v>1881864930.9221642</v>
      </c>
      <c r="N80" s="639"/>
      <c r="O80" s="638"/>
      <c r="P80" s="600">
        <f>+ROUND(M80,-3)</f>
        <v>1881865000</v>
      </c>
      <c r="Q80" s="595"/>
      <c r="R80" s="595"/>
      <c r="S80" s="595"/>
      <c r="T80" s="595"/>
      <c r="U80" s="600"/>
      <c r="V80" s="610"/>
      <c r="W80" s="609"/>
      <c r="X80" s="582"/>
      <c r="Y80" s="582"/>
      <c r="Z80" s="582"/>
      <c r="AA80" s="644"/>
      <c r="AB80" s="582"/>
      <c r="AD80"/>
      <c r="AE80" s="582"/>
      <c r="AF80" s="608"/>
      <c r="AG80" s="582"/>
      <c r="AH80" s="582"/>
      <c r="AI80" s="582"/>
      <c r="AJ80" s="582"/>
      <c r="AK80" s="582"/>
      <c r="AL80" s="582"/>
      <c r="AM80" s="582"/>
      <c r="AN80" s="582"/>
      <c r="AO80" s="582"/>
      <c r="AP80" s="582"/>
      <c r="AQ80" s="582"/>
      <c r="AR80" s="582"/>
      <c r="AS80"/>
      <c r="AT80" s="637"/>
      <c r="AU80" s="636"/>
      <c r="AV80" s="582"/>
      <c r="AW80" s="582"/>
      <c r="AX80" s="582"/>
      <c r="AY80" s="582"/>
      <c r="AZ80" s="582"/>
      <c r="BA80" s="582"/>
      <c r="BB80" s="582"/>
      <c r="BC80" s="582"/>
      <c r="BD80" s="582"/>
      <c r="BE80" s="582"/>
      <c r="BF80" s="582"/>
    </row>
    <row r="81" spans="1:58" s="581" customFormat="1">
      <c r="A81"/>
      <c r="B81" s="627" t="s">
        <v>1773</v>
      </c>
      <c r="C81" s="626" t="s">
        <v>1772</v>
      </c>
      <c r="D81" s="625"/>
      <c r="E81" s="625"/>
      <c r="F81" s="624"/>
      <c r="G81" s="622">
        <f>Z62</f>
        <v>1104340530.9221642</v>
      </c>
      <c r="H81" s="621"/>
      <c r="I81" s="620"/>
      <c r="J81" s="622">
        <f>Z40</f>
        <v>0</v>
      </c>
      <c r="K81" s="621"/>
      <c r="L81" s="620"/>
      <c r="M81" s="642">
        <f>G81+J81</f>
        <v>1104340530.9221642</v>
      </c>
      <c r="N81" s="642"/>
      <c r="O81" s="641"/>
      <c r="P81" s="600"/>
      <c r="Q81" s="582"/>
      <c r="R81" s="582"/>
      <c r="S81" s="582"/>
      <c r="T81" s="582"/>
      <c r="U81" s="582"/>
      <c r="V81" s="582"/>
      <c r="W81" s="582"/>
      <c r="X81" s="582"/>
      <c r="Y81" s="582"/>
      <c r="Z81" s="582"/>
      <c r="AA81" s="644"/>
      <c r="AB81" s="582"/>
      <c r="AD81"/>
      <c r="AE81" s="582"/>
      <c r="AF81" s="608"/>
      <c r="AG81" s="608"/>
      <c r="AH81" s="608"/>
      <c r="AI81" s="608"/>
      <c r="AJ81" s="608"/>
      <c r="AK81" s="643"/>
      <c r="AL81" s="643"/>
      <c r="AM81" s="643"/>
      <c r="AN81" s="643"/>
      <c r="AO81" s="643"/>
      <c r="AP81" s="643"/>
      <c r="AQ81" s="643"/>
      <c r="AR81" s="643"/>
      <c r="AS81"/>
      <c r="AT81" s="637"/>
      <c r="AU81" s="636"/>
      <c r="AV81" s="582"/>
      <c r="AW81" s="582"/>
      <c r="AX81" s="582"/>
      <c r="AY81" s="582"/>
      <c r="AZ81" s="582"/>
      <c r="BA81" s="582"/>
      <c r="BB81" s="582"/>
      <c r="BC81" s="582"/>
      <c r="BD81" s="582"/>
      <c r="BE81" s="582"/>
      <c r="BF81" s="582"/>
    </row>
    <row r="82" spans="1:58" s="581" customFormat="1">
      <c r="A82"/>
      <c r="B82" s="627" t="s">
        <v>1771</v>
      </c>
      <c r="C82" s="626" t="s">
        <v>1770</v>
      </c>
      <c r="D82" s="625"/>
      <c r="E82" s="625"/>
      <c r="F82" s="624"/>
      <c r="G82" s="622">
        <f>AE62</f>
        <v>777524400</v>
      </c>
      <c r="H82" s="621"/>
      <c r="I82" s="620"/>
      <c r="J82" s="622">
        <f>AE40</f>
        <v>0</v>
      </c>
      <c r="K82" s="621"/>
      <c r="L82" s="620"/>
      <c r="M82" s="642">
        <f>G82+J82</f>
        <v>777524400</v>
      </c>
      <c r="N82" s="642"/>
      <c r="O82" s="641"/>
      <c r="P82" s="600"/>
      <c r="Q82" s="582"/>
      <c r="R82" s="582"/>
      <c r="S82" s="582"/>
      <c r="T82" s="582"/>
      <c r="U82" s="602"/>
      <c r="V82" s="582"/>
      <c r="W82" s="582"/>
      <c r="X82" s="582"/>
      <c r="Y82" s="582"/>
      <c r="Z82" s="582"/>
      <c r="AA82" s="627"/>
      <c r="AB82" s="582"/>
      <c r="AC82" s="582"/>
      <c r="AD82"/>
      <c r="AE82" s="582"/>
      <c r="AF82" s="608"/>
      <c r="AG82" s="582"/>
      <c r="AH82" s="582"/>
      <c r="AI82" s="582"/>
      <c r="AJ82" s="582"/>
      <c r="AK82" s="582"/>
      <c r="AL82" s="582"/>
      <c r="AM82" s="582"/>
      <c r="AN82" s="582"/>
      <c r="AO82" s="582"/>
      <c r="AP82" s="582"/>
      <c r="AQ82" s="582"/>
      <c r="AR82" s="582"/>
      <c r="AS82"/>
      <c r="AT82" s="637"/>
      <c r="AU82" s="636"/>
      <c r="AV82" s="582"/>
      <c r="AW82" s="582"/>
      <c r="AX82" s="582"/>
      <c r="AY82" s="582"/>
      <c r="AZ82" s="582"/>
      <c r="BA82" s="582"/>
      <c r="BB82" s="582"/>
      <c r="BC82" s="582"/>
      <c r="BD82" s="582"/>
      <c r="BE82" s="582"/>
      <c r="BF82" s="582"/>
    </row>
    <row r="83" spans="1:58" s="581" customFormat="1">
      <c r="A83"/>
      <c r="B83"/>
      <c r="C83" s="635" t="s">
        <v>1769</v>
      </c>
      <c r="D83" s="634"/>
      <c r="E83" s="634"/>
      <c r="F83" s="633"/>
      <c r="G83" s="632">
        <f>AQ62</f>
        <v>5561851699.7060308</v>
      </c>
      <c r="H83" s="631"/>
      <c r="I83" s="630"/>
      <c r="J83" s="632">
        <f>AQ40</f>
        <v>0</v>
      </c>
      <c r="K83" s="631"/>
      <c r="L83" s="630"/>
      <c r="M83" s="639">
        <f>G83+J83</f>
        <v>5561851699.7060308</v>
      </c>
      <c r="N83" s="639"/>
      <c r="O83" s="638"/>
      <c r="P83" s="600">
        <f>+ROUND(M83,-3)</f>
        <v>5561852000</v>
      </c>
      <c r="Q83" s="595"/>
      <c r="R83" s="595"/>
      <c r="S83" s="595"/>
      <c r="T83" s="595"/>
      <c r="U83" s="600"/>
      <c r="V83" s="640"/>
      <c r="W83" s="582"/>
      <c r="X83" s="582"/>
      <c r="Y83" s="582"/>
      <c r="Z83" s="582"/>
      <c r="AA83" s="582"/>
      <c r="AB83" s="582"/>
      <c r="AC83" s="582"/>
      <c r="AD83"/>
      <c r="AE83"/>
      <c r="AF83" s="608"/>
      <c r="AG83" s="608"/>
      <c r="AH83" s="608"/>
      <c r="AI83" s="608"/>
      <c r="AJ83" s="608"/>
      <c r="AK83"/>
      <c r="AL83"/>
      <c r="AM83"/>
      <c r="AN83"/>
      <c r="AO83"/>
      <c r="AP83"/>
      <c r="AQ83"/>
      <c r="AR83"/>
      <c r="AS83"/>
      <c r="AT83" s="637"/>
      <c r="AU83" s="636"/>
      <c r="AV83" s="582"/>
      <c r="AW83" s="582"/>
      <c r="AX83" s="582"/>
      <c r="AY83" s="582"/>
      <c r="AZ83" s="582"/>
      <c r="BA83" s="582"/>
      <c r="BB83" s="582"/>
      <c r="BC83" s="582"/>
      <c r="BD83" s="582"/>
      <c r="BE83" s="582"/>
      <c r="BF83" s="582"/>
    </row>
    <row r="84" spans="1:58" s="581" customFormat="1">
      <c r="A84"/>
      <c r="B84"/>
      <c r="C84" s="635" t="s">
        <v>1142</v>
      </c>
      <c r="D84" s="634"/>
      <c r="E84" s="634"/>
      <c r="F84" s="633"/>
      <c r="G84" s="632">
        <f>G85</f>
        <v>52634270</v>
      </c>
      <c r="H84" s="631"/>
      <c r="I84" s="630"/>
      <c r="J84" s="632">
        <f>J85</f>
        <v>0</v>
      </c>
      <c r="K84" s="631"/>
      <c r="L84" s="630"/>
      <c r="M84" s="639">
        <f>M85</f>
        <v>52634270</v>
      </c>
      <c r="N84" s="639"/>
      <c r="O84" s="638"/>
      <c r="P84" s="595"/>
      <c r="Q84" s="582"/>
      <c r="R84" s="582"/>
      <c r="S84" s="582"/>
      <c r="T84" s="582"/>
      <c r="U84" s="602"/>
      <c r="V84" s="595"/>
      <c r="W84" s="602"/>
      <c r="X84" s="582"/>
      <c r="Y84" s="582"/>
      <c r="Z84" s="582"/>
      <c r="AA84" s="582"/>
      <c r="AB84" s="582"/>
      <c r="AC84" s="582"/>
      <c r="AD84"/>
      <c r="AE84"/>
      <c r="AF84"/>
      <c r="AG84" s="608"/>
      <c r="AH84" s="608"/>
      <c r="AI84" s="608"/>
      <c r="AJ84" s="608"/>
      <c r="AK84"/>
      <c r="AL84"/>
      <c r="AM84"/>
      <c r="AN84"/>
      <c r="AO84"/>
      <c r="AP84"/>
      <c r="AQ84"/>
      <c r="AR84"/>
      <c r="AS84"/>
      <c r="AT84" s="637"/>
      <c r="AU84" s="636"/>
      <c r="AV84" s="582"/>
      <c r="AW84" s="582"/>
      <c r="AX84" s="582"/>
      <c r="AY84" s="582"/>
      <c r="AZ84" s="582"/>
      <c r="BA84" s="582"/>
      <c r="BB84" s="582"/>
      <c r="BC84" s="582"/>
      <c r="BD84" s="582"/>
      <c r="BE84" s="582"/>
      <c r="BF84" s="582"/>
    </row>
    <row r="85" spans="1:58" s="581" customFormat="1">
      <c r="A85"/>
      <c r="B85"/>
      <c r="C85" s="635" t="s">
        <v>1768</v>
      </c>
      <c r="D85" s="634"/>
      <c r="E85" s="634"/>
      <c r="F85" s="633"/>
      <c r="G85" s="632">
        <f>G86+G87</f>
        <v>52634270</v>
      </c>
      <c r="H85" s="631"/>
      <c r="I85" s="630"/>
      <c r="J85" s="622">
        <f>J86+J87</f>
        <v>0</v>
      </c>
      <c r="K85" s="621"/>
      <c r="L85" s="620"/>
      <c r="M85" s="629">
        <f>G85+J85</f>
        <v>52634270</v>
      </c>
      <c r="N85" s="629"/>
      <c r="O85" s="628"/>
      <c r="P85" s="602"/>
      <c r="Q85" s="582"/>
      <c r="R85" s="602"/>
      <c r="S85" s="582"/>
      <c r="T85" s="602"/>
      <c r="U85" s="582"/>
      <c r="V85" s="602"/>
      <c r="W85" s="582"/>
      <c r="X85" s="602"/>
      <c r="Y85" s="582"/>
      <c r="Z85" s="582"/>
      <c r="AA85" s="582"/>
      <c r="AB85" s="582"/>
      <c r="AC85" s="582"/>
      <c r="AD85"/>
      <c r="AE85"/>
      <c r="AF85"/>
      <c r="AG85" s="608"/>
      <c r="AH85" s="608"/>
      <c r="AI85" s="608"/>
      <c r="AJ85" s="608"/>
      <c r="AK85"/>
      <c r="AL85"/>
      <c r="AM85"/>
      <c r="AN85"/>
      <c r="AO85"/>
      <c r="AP85"/>
      <c r="AQ85"/>
      <c r="AR85"/>
      <c r="AS85"/>
      <c r="AT85"/>
      <c r="AU85"/>
      <c r="AV85" s="582"/>
      <c r="AW85" s="582"/>
      <c r="AX85" s="582"/>
      <c r="AY85" s="582"/>
      <c r="AZ85" s="582"/>
      <c r="BA85" s="582"/>
      <c r="BB85" s="582"/>
      <c r="BC85" s="582"/>
      <c r="BD85" s="582"/>
      <c r="BE85" s="582"/>
      <c r="BF85" s="582"/>
    </row>
    <row r="86" spans="1:58" s="581" customFormat="1">
      <c r="A86"/>
      <c r="B86" s="627"/>
      <c r="C86" s="626" t="s">
        <v>1767</v>
      </c>
      <c r="D86" s="625"/>
      <c r="E86" s="625"/>
      <c r="F86" s="624"/>
      <c r="G86" s="622">
        <f>AR62</f>
        <v>52634270</v>
      </c>
      <c r="H86" s="623"/>
      <c r="I86" s="620"/>
      <c r="J86" s="622">
        <f>AR40</f>
        <v>0</v>
      </c>
      <c r="K86" s="621"/>
      <c r="L86" s="620"/>
      <c r="M86" s="613">
        <f>G86+J86</f>
        <v>52634270</v>
      </c>
      <c r="N86" s="613"/>
      <c r="O86" s="612"/>
      <c r="P86" s="602"/>
      <c r="Q86" s="582"/>
      <c r="R86" s="602"/>
      <c r="S86" s="582"/>
      <c r="T86" s="602"/>
      <c r="U86" s="582"/>
      <c r="V86" s="619"/>
      <c r="W86" s="587"/>
      <c r="X86" s="619"/>
      <c r="Y86" s="582"/>
      <c r="Z86" s="582"/>
      <c r="AA86" s="582"/>
      <c r="AB86" s="582"/>
      <c r="AC86" s="582"/>
      <c r="AD86"/>
      <c r="AE86"/>
      <c r="AF86"/>
      <c r="AG86" s="608"/>
      <c r="AH86" s="608"/>
      <c r="AI86" s="608"/>
      <c r="AJ86" s="608"/>
      <c r="AK86"/>
      <c r="AL86"/>
      <c r="AM86"/>
      <c r="AN86"/>
      <c r="AO86"/>
      <c r="AP86"/>
      <c r="AQ86"/>
      <c r="AR86"/>
      <c r="AS86"/>
      <c r="AT86"/>
      <c r="AU86"/>
      <c r="AV86" s="582"/>
      <c r="AW86" s="582"/>
      <c r="AX86" s="582"/>
      <c r="AY86" s="582"/>
      <c r="AZ86" s="582"/>
      <c r="BA86" s="582"/>
      <c r="BB86" s="582"/>
      <c r="BC86" s="582"/>
      <c r="BD86" s="582"/>
      <c r="BE86" s="582"/>
      <c r="BF86" s="582"/>
    </row>
    <row r="87" spans="1:58" s="581" customFormat="1">
      <c r="A87"/>
      <c r="B87"/>
      <c r="C87" s="618" t="s">
        <v>1766</v>
      </c>
      <c r="D87" s="617"/>
      <c r="E87" s="617"/>
      <c r="F87" s="616"/>
      <c r="G87" s="612">
        <f>AS62</f>
        <v>0</v>
      </c>
      <c r="H87" s="615"/>
      <c r="I87" s="614"/>
      <c r="J87" s="612">
        <f>AS40</f>
        <v>0</v>
      </c>
      <c r="K87" s="615"/>
      <c r="L87" s="614"/>
      <c r="M87" s="613">
        <f>G87+J87</f>
        <v>0</v>
      </c>
      <c r="N87" s="613"/>
      <c r="O87" s="612"/>
      <c r="P87" s="602"/>
      <c r="Q87" s="582"/>
      <c r="R87" s="602"/>
      <c r="S87" s="582"/>
      <c r="T87" s="602"/>
      <c r="U87" s="582"/>
      <c r="V87" s="602"/>
      <c r="W87" s="582"/>
      <c r="X87" s="602"/>
      <c r="Y87" s="582"/>
      <c r="Z87" s="582"/>
      <c r="AA87" s="582"/>
      <c r="AB87" s="582"/>
      <c r="AC87" s="582"/>
      <c r="AD87"/>
      <c r="AE87"/>
      <c r="AF87"/>
      <c r="AG87" s="608"/>
      <c r="AH87" s="608"/>
      <c r="AI87" s="608"/>
      <c r="AJ87" s="608"/>
      <c r="AK87"/>
      <c r="AL87"/>
      <c r="AM87"/>
      <c r="AN87"/>
      <c r="AO87"/>
      <c r="AP87"/>
      <c r="AQ87"/>
      <c r="AR87"/>
      <c r="AS87"/>
      <c r="AT87"/>
      <c r="AU87"/>
      <c r="AV87" s="582"/>
      <c r="AW87" s="582"/>
      <c r="AX87" s="582"/>
      <c r="AY87" s="582"/>
      <c r="AZ87" s="582"/>
      <c r="BA87" s="582"/>
      <c r="BB87" s="582"/>
      <c r="BC87" s="582"/>
      <c r="BD87" s="582"/>
      <c r="BE87" s="582"/>
      <c r="BF87" s="582"/>
    </row>
    <row r="88" spans="1:58" s="581" customFormat="1">
      <c r="A88"/>
      <c r="B88"/>
      <c r="C88"/>
      <c r="D88" s="607" t="s">
        <v>1765</v>
      </c>
      <c r="E88"/>
      <c r="F88"/>
      <c r="G88" s="595">
        <f>+G76+G84</f>
        <v>22591351067.159824</v>
      </c>
      <c r="H88"/>
      <c r="I88"/>
      <c r="J88"/>
      <c r="K88"/>
      <c r="L88"/>
      <c r="M88" s="595">
        <f>+M76+M84</f>
        <v>22591351067.159824</v>
      </c>
      <c r="N88"/>
      <c r="O88"/>
      <c r="P88" s="595"/>
      <c r="Q88" s="582"/>
      <c r="R88" s="582"/>
      <c r="S88" s="582"/>
      <c r="T88" s="582"/>
      <c r="U88" s="595"/>
      <c r="V88" s="595"/>
      <c r="W88" s="602"/>
      <c r="X88" s="582"/>
      <c r="Y88" s="582"/>
      <c r="Z88" s="582"/>
      <c r="AA88" s="582"/>
      <c r="AB88" s="582"/>
      <c r="AC88" s="582"/>
      <c r="AD88"/>
      <c r="AE88"/>
      <c r="AF88"/>
      <c r="AG88" s="608"/>
      <c r="AH88" s="608"/>
      <c r="AI88" s="608"/>
      <c r="AJ88" s="608"/>
      <c r="AK88"/>
      <c r="AL88"/>
      <c r="AM88"/>
      <c r="AN88"/>
      <c r="AO88"/>
      <c r="AP88"/>
      <c r="AQ88"/>
      <c r="AR88"/>
      <c r="AS88"/>
      <c r="AT88"/>
      <c r="AU88"/>
      <c r="AV88" s="582"/>
      <c r="AW88" s="582"/>
      <c r="AX88" s="582"/>
      <c r="AY88" s="582"/>
      <c r="AZ88" s="582"/>
      <c r="BA88" s="582"/>
      <c r="BB88" s="582"/>
      <c r="BC88" s="582"/>
      <c r="BD88" s="582"/>
      <c r="BE88" s="582"/>
      <c r="BF88" s="582"/>
    </row>
    <row r="89" spans="1:58" s="581" customFormat="1">
      <c r="A89"/>
      <c r="B89"/>
      <c r="C89"/>
      <c r="D89" s="607" t="s">
        <v>1764</v>
      </c>
      <c r="E89"/>
      <c r="F89"/>
      <c r="G89" s="611">
        <f>+AF67</f>
        <v>26135000</v>
      </c>
      <c r="H89" s="606"/>
      <c r="I89" s="605"/>
      <c r="J89" s="605"/>
      <c r="K89" s="605"/>
      <c r="L89" s="605"/>
      <c r="M89" s="593">
        <f>+G89</f>
        <v>26135000</v>
      </c>
      <c r="N89"/>
      <c r="O89" s="595"/>
      <c r="P89" s="600">
        <f>+ROUND(M89,-3)</f>
        <v>26135000</v>
      </c>
      <c r="Q89" s="582"/>
      <c r="R89" s="582"/>
      <c r="S89" s="582"/>
      <c r="T89" s="582"/>
      <c r="U89" s="595"/>
      <c r="V89" s="610"/>
      <c r="W89" s="609"/>
      <c r="X89" s="582"/>
      <c r="Y89" s="582"/>
      <c r="Z89" s="604"/>
      <c r="AA89" s="582"/>
      <c r="AB89" s="582"/>
      <c r="AC89" s="582"/>
      <c r="AD89"/>
      <c r="AE89"/>
      <c r="AF89"/>
      <c r="AG89" s="608"/>
      <c r="AH89" s="608"/>
      <c r="AI89" s="608"/>
      <c r="AJ89" s="608"/>
      <c r="AK89"/>
      <c r="AL89"/>
      <c r="AM89"/>
      <c r="AN89"/>
      <c r="AO89"/>
      <c r="AP89"/>
      <c r="AQ89"/>
      <c r="AR89"/>
      <c r="AS89"/>
      <c r="AT89"/>
      <c r="AU89"/>
      <c r="AV89" s="582"/>
      <c r="AW89" s="582"/>
      <c r="AX89" s="582"/>
      <c r="AY89" s="582"/>
      <c r="AZ89" s="582"/>
      <c r="BA89" s="582"/>
      <c r="BB89" s="582"/>
      <c r="BC89" s="582"/>
      <c r="BD89" s="582"/>
      <c r="BE89" s="582"/>
      <c r="BF89" s="582"/>
    </row>
    <row r="90" spans="1:58" s="581" customFormat="1">
      <c r="A90"/>
      <c r="B90"/>
      <c r="C90"/>
      <c r="D90" s="607" t="s">
        <v>1763</v>
      </c>
      <c r="E90"/>
      <c r="F90"/>
      <c r="G90" s="593">
        <f>+AQ67</f>
        <v>22147700</v>
      </c>
      <c r="H90" s="606"/>
      <c r="I90" s="605"/>
      <c r="J90" s="605"/>
      <c r="K90" s="605"/>
      <c r="L90" s="605"/>
      <c r="M90" s="593">
        <f>+G90</f>
        <v>22147700</v>
      </c>
      <c r="N90"/>
      <c r="O90" s="595"/>
      <c r="P90" s="600">
        <f>+ROUND(M90,-3)</f>
        <v>22148000</v>
      </c>
      <c r="Q90" s="582"/>
      <c r="R90" s="582"/>
      <c r="S90" s="582"/>
      <c r="T90" s="582"/>
      <c r="U90" s="595"/>
      <c r="V90" s="595"/>
      <c r="W90" s="602"/>
      <c r="X90" s="582"/>
      <c r="Y90" s="582"/>
      <c r="Z90" s="604"/>
      <c r="AA90" s="582"/>
      <c r="AB90" s="582"/>
      <c r="AC90" s="582"/>
      <c r="AD90"/>
      <c r="AE90"/>
      <c r="AF90"/>
      <c r="AG90"/>
      <c r="AH90"/>
      <c r="AI90"/>
      <c r="AJ90"/>
      <c r="AK90"/>
      <c r="AL90"/>
      <c r="AM90"/>
      <c r="AN90"/>
      <c r="AO90"/>
      <c r="AP90"/>
      <c r="AQ90"/>
      <c r="AR90"/>
      <c r="AS90"/>
      <c r="AT90"/>
      <c r="AU90"/>
      <c r="AV90" s="582"/>
      <c r="AW90" s="582"/>
      <c r="AX90" s="582"/>
      <c r="AY90" s="582"/>
      <c r="AZ90" s="582"/>
      <c r="BA90" s="582"/>
      <c r="BB90" s="582"/>
      <c r="BC90" s="582"/>
      <c r="BD90" s="582"/>
      <c r="BE90" s="582"/>
      <c r="BF90" s="582"/>
    </row>
    <row r="91" spans="1:58" s="581" customFormat="1" ht="15.75" thickBot="1">
      <c r="A91"/>
      <c r="B91"/>
      <c r="C91"/>
      <c r="D91" s="582"/>
      <c r="E91" s="582"/>
      <c r="F91" s="582"/>
      <c r="G91" s="595">
        <f>+G88+G89+G90</f>
        <v>22639633767.159824</v>
      </c>
      <c r="H91"/>
      <c r="I91"/>
      <c r="J91"/>
      <c r="K91"/>
      <c r="L91"/>
      <c r="M91" s="603">
        <f>+M88+M89+M90</f>
        <v>22639633767.159824</v>
      </c>
      <c r="N91"/>
      <c r="O91" s="582"/>
      <c r="P91" s="603">
        <f>+P77+P80+P83+P89+P90</f>
        <v>22587000000</v>
      </c>
      <c r="Q91" s="582"/>
      <c r="R91" s="582"/>
      <c r="S91" s="582"/>
      <c r="T91" s="582"/>
      <c r="U91" s="595"/>
      <c r="V91" s="595"/>
      <c r="W91" s="602"/>
      <c r="X91" s="582"/>
      <c r="Y91" s="582"/>
      <c r="Z91" s="582"/>
      <c r="AA91" s="582"/>
      <c r="AB91" s="582"/>
      <c r="AC91" s="582"/>
      <c r="AD91"/>
      <c r="AE91"/>
      <c r="AF91"/>
      <c r="AG91"/>
      <c r="AH91"/>
      <c r="AI91"/>
      <c r="AJ91"/>
      <c r="AK91"/>
      <c r="AL91"/>
      <c r="AM91"/>
      <c r="AN91"/>
      <c r="AO91"/>
      <c r="AP91"/>
      <c r="AQ91"/>
      <c r="AR91"/>
      <c r="AS91"/>
      <c r="AT91"/>
      <c r="AU91"/>
      <c r="AV91" s="582"/>
      <c r="AW91" s="582"/>
      <c r="AX91" s="582"/>
      <c r="AY91" s="582"/>
      <c r="AZ91" s="582"/>
      <c r="BA91" s="582"/>
      <c r="BB91" s="582"/>
      <c r="BC91" s="582"/>
      <c r="BD91" s="582"/>
      <c r="BE91" s="582"/>
      <c r="BF91" s="582"/>
    </row>
    <row r="92" spans="1:58" s="581" customFormat="1" ht="15.75" thickTop="1">
      <c r="A92"/>
      <c r="B92"/>
      <c r="C92"/>
      <c r="D92"/>
      <c r="E92"/>
      <c r="F92"/>
      <c r="G92" s="598"/>
      <c r="H92"/>
      <c r="I92"/>
      <c r="J92"/>
      <c r="K92"/>
      <c r="L92" s="601"/>
      <c r="M92" s="600">
        <f>+M91-M84</f>
        <v>22586999497.159824</v>
      </c>
      <c r="N92" s="597"/>
      <c r="O92" s="597"/>
      <c r="P92" s="596">
        <f>+P91-AU69</f>
        <v>22587000000</v>
      </c>
      <c r="Q92" s="595"/>
      <c r="R92" s="595"/>
      <c r="S92" s="595"/>
      <c r="T92" s="595"/>
      <c r="U92" s="595"/>
      <c r="V92" s="595"/>
      <c r="W92" s="595"/>
      <c r="X92" s="582"/>
      <c r="Y92" s="582"/>
      <c r="Z92" s="582"/>
      <c r="AA92" s="582"/>
      <c r="AB92" s="582"/>
      <c r="AC92" s="582"/>
      <c r="AD92"/>
      <c r="AE92"/>
      <c r="AF92"/>
      <c r="AG92"/>
      <c r="AH92"/>
      <c r="AI92"/>
      <c r="AJ92"/>
      <c r="AK92"/>
      <c r="AL92"/>
      <c r="AM92"/>
      <c r="AN92"/>
      <c r="AO92"/>
      <c r="AP92"/>
      <c r="AQ92"/>
      <c r="AR92"/>
      <c r="AS92"/>
      <c r="AT92"/>
      <c r="AU92"/>
      <c r="AV92" s="582"/>
      <c r="AW92" s="582"/>
      <c r="AX92" s="582"/>
      <c r="AY92" s="582"/>
      <c r="AZ92" s="582"/>
      <c r="BA92" s="582"/>
      <c r="BB92" s="582"/>
      <c r="BC92" s="582"/>
      <c r="BD92" s="582"/>
      <c r="BE92" s="582"/>
      <c r="BF92" s="582"/>
    </row>
    <row r="93" spans="1:58" s="581" customFormat="1">
      <c r="A93"/>
      <c r="B93"/>
      <c r="C93"/>
      <c r="D93"/>
      <c r="E93"/>
      <c r="F93"/>
      <c r="G93" s="598"/>
      <c r="H93"/>
      <c r="I93"/>
      <c r="J93"/>
      <c r="K93"/>
      <c r="L93" s="601"/>
      <c r="M93" s="600"/>
      <c r="N93" s="597"/>
      <c r="O93" s="597"/>
      <c r="P93" s="600"/>
      <c r="Q93" s="595"/>
      <c r="R93" s="595"/>
      <c r="S93" s="595"/>
      <c r="T93" s="595"/>
      <c r="U93" s="595"/>
      <c r="V93" s="595"/>
      <c r="W93" s="595"/>
      <c r="X93" s="582"/>
      <c r="Y93" s="582"/>
      <c r="Z93" s="582"/>
      <c r="AA93" s="582"/>
      <c r="AB93" s="582"/>
      <c r="AC93" s="582"/>
      <c r="AD93"/>
      <c r="AE93"/>
      <c r="AF93"/>
      <c r="AG93"/>
      <c r="AH93"/>
      <c r="AI93"/>
      <c r="AJ93"/>
      <c r="AK93"/>
      <c r="AL93"/>
      <c r="AM93"/>
      <c r="AN93"/>
      <c r="AO93"/>
      <c r="AP93"/>
      <c r="AQ93"/>
      <c r="AR93"/>
      <c r="AS93"/>
      <c r="AT93"/>
      <c r="AU93"/>
      <c r="AV93" s="582"/>
      <c r="AW93" s="582"/>
      <c r="AX93" s="582"/>
      <c r="AY93" s="582"/>
      <c r="AZ93" s="582"/>
      <c r="BA93" s="582"/>
      <c r="BB93" s="582"/>
      <c r="BC93" s="582"/>
      <c r="BD93" s="582"/>
      <c r="BE93" s="582"/>
      <c r="BF93" s="582"/>
    </row>
    <row r="94" spans="1:58" s="581" customFormat="1">
      <c r="A94"/>
      <c r="B94"/>
      <c r="C94"/>
      <c r="D94"/>
      <c r="E94"/>
      <c r="F94"/>
      <c r="G94" s="598"/>
      <c r="H94"/>
      <c r="I94"/>
      <c r="J94"/>
      <c r="K94"/>
      <c r="L94"/>
      <c r="M94" s="596"/>
      <c r="N94" s="599"/>
      <c r="O94" s="597"/>
      <c r="P94" s="596"/>
      <c r="Q94" s="595"/>
      <c r="R94" s="595"/>
      <c r="S94" s="595"/>
      <c r="T94" s="595"/>
      <c r="U94" s="595"/>
      <c r="V94" s="595"/>
      <c r="W94" s="595"/>
      <c r="X94" s="582"/>
      <c r="Y94" s="582"/>
      <c r="Z94" s="582"/>
      <c r="AA94" s="582"/>
      <c r="AB94" s="582"/>
      <c r="AC94" s="582"/>
      <c r="AD94"/>
      <c r="AE94"/>
      <c r="AF94"/>
      <c r="AG94"/>
      <c r="AH94"/>
      <c r="AI94"/>
      <c r="AJ94"/>
      <c r="AK94"/>
      <c r="AL94"/>
      <c r="AM94"/>
      <c r="AN94"/>
      <c r="AO94"/>
      <c r="AP94"/>
      <c r="AQ94"/>
      <c r="AR94"/>
      <c r="AS94"/>
      <c r="AT94"/>
      <c r="AU94"/>
      <c r="AV94" s="582"/>
      <c r="AW94" s="582"/>
      <c r="AX94" s="582"/>
      <c r="AY94" s="582"/>
      <c r="AZ94" s="582"/>
      <c r="BA94" s="582"/>
      <c r="BB94" s="582"/>
      <c r="BC94" s="582"/>
      <c r="BD94" s="582"/>
      <c r="BE94" s="582"/>
      <c r="BF94" s="582"/>
    </row>
    <row r="95" spans="1:58" s="581" customFormat="1">
      <c r="A95"/>
      <c r="B95"/>
      <c r="C95"/>
      <c r="D95"/>
      <c r="E95"/>
      <c r="F95"/>
      <c r="G95" s="598"/>
      <c r="H95"/>
      <c r="I95"/>
      <c r="J95"/>
      <c r="K95"/>
      <c r="L95"/>
      <c r="M95" s="596"/>
      <c r="N95" s="597"/>
      <c r="O95" s="597"/>
      <c r="P95" s="596"/>
      <c r="Q95" s="595"/>
      <c r="R95" s="595"/>
      <c r="S95" s="595"/>
      <c r="T95" s="595"/>
      <c r="U95" s="595"/>
      <c r="V95" s="595"/>
      <c r="W95" s="595"/>
      <c r="X95" s="582"/>
      <c r="Y95" s="582"/>
      <c r="Z95" s="582"/>
      <c r="AA95" s="582"/>
      <c r="AB95" s="582"/>
      <c r="AC95" s="582"/>
      <c r="AD95"/>
      <c r="AE95"/>
      <c r="AF95"/>
      <c r="AG95"/>
      <c r="AH95"/>
      <c r="AI95"/>
      <c r="AJ95"/>
      <c r="AK95"/>
      <c r="AL95"/>
      <c r="AM95"/>
      <c r="AN95"/>
      <c r="AO95"/>
      <c r="AP95"/>
      <c r="AQ95"/>
      <c r="AR95"/>
      <c r="AS95"/>
      <c r="AT95"/>
      <c r="AU95"/>
      <c r="AV95" s="582"/>
      <c r="AW95" s="582"/>
      <c r="AX95" s="582"/>
      <c r="AY95" s="582"/>
      <c r="AZ95" s="582"/>
      <c r="BA95" s="582"/>
      <c r="BB95" s="582"/>
      <c r="BC95" s="582"/>
      <c r="BD95" s="582"/>
      <c r="BE95" s="582"/>
      <c r="BF95" s="582"/>
    </row>
    <row r="96" spans="1:58">
      <c r="C96" s="593"/>
      <c r="D96" s="593"/>
      <c r="E96" s="593"/>
      <c r="AV96" s="582"/>
      <c r="AW96" s="582"/>
    </row>
    <row r="97" spans="1:49">
      <c r="D97" s="594"/>
      <c r="E97" s="594"/>
      <c r="F97" s="594"/>
      <c r="G97" s="594"/>
      <c r="H97" s="594"/>
      <c r="M97" s="593"/>
      <c r="AV97" s="582"/>
      <c r="AW97" s="582"/>
    </row>
    <row r="98" spans="1:49">
      <c r="A98" s="582"/>
      <c r="B98" s="584"/>
      <c r="D98" s="582"/>
      <c r="E98" s="582"/>
      <c r="F98" s="582"/>
      <c r="G98" s="582"/>
      <c r="H98" s="582"/>
      <c r="J98" s="583"/>
      <c r="K98" s="582"/>
      <c r="AV98" s="582"/>
      <c r="AW98" s="582"/>
    </row>
    <row r="99" spans="1:49">
      <c r="B99" s="584"/>
      <c r="D99" s="582"/>
      <c r="E99" s="582"/>
      <c r="F99" s="582"/>
      <c r="G99" s="582"/>
      <c r="H99" s="582"/>
      <c r="I99" s="582"/>
      <c r="J99" s="583"/>
      <c r="K99" s="582"/>
      <c r="AV99" s="582"/>
      <c r="AW99" s="582"/>
    </row>
    <row r="100" spans="1:49">
      <c r="B100" s="584"/>
      <c r="D100" s="582"/>
      <c r="E100" s="582"/>
      <c r="F100" s="582"/>
      <c r="G100" s="582"/>
      <c r="H100" s="582"/>
      <c r="I100" s="582"/>
      <c r="J100" s="583"/>
      <c r="K100" s="582"/>
      <c r="AV100" s="582"/>
      <c r="AW100" s="582"/>
    </row>
    <row r="101" spans="1:49">
      <c r="B101" s="584"/>
      <c r="D101" s="582"/>
      <c r="E101" s="582"/>
      <c r="F101" s="582"/>
      <c r="G101" s="582"/>
      <c r="H101" s="582"/>
      <c r="I101" s="582"/>
      <c r="J101" s="586"/>
      <c r="K101" s="582"/>
      <c r="AV101" s="582"/>
      <c r="AW101" s="582"/>
    </row>
    <row r="102" spans="1:49">
      <c r="B102" s="584"/>
      <c r="D102" s="582"/>
      <c r="E102" s="582"/>
      <c r="F102" s="582"/>
      <c r="G102" s="582"/>
      <c r="H102" s="582"/>
      <c r="I102" s="582"/>
      <c r="J102" s="583"/>
      <c r="K102" s="582"/>
      <c r="AV102" s="582"/>
      <c r="AW102" s="582"/>
    </row>
    <row r="103" spans="1:49">
      <c r="B103" s="584"/>
      <c r="D103" s="582"/>
      <c r="E103" s="582"/>
      <c r="F103" s="582"/>
      <c r="G103" s="582"/>
      <c r="H103" s="582"/>
      <c r="I103" s="582"/>
      <c r="J103" s="583"/>
      <c r="K103" s="582"/>
      <c r="N103" s="592"/>
      <c r="AV103" s="582"/>
      <c r="AW103" s="582"/>
    </row>
    <row r="104" spans="1:49">
      <c r="B104" s="584"/>
      <c r="D104" s="582"/>
      <c r="E104" s="582"/>
      <c r="F104" s="582"/>
      <c r="G104" s="582"/>
      <c r="H104" s="582"/>
      <c r="I104" s="582"/>
      <c r="J104" s="583"/>
      <c r="K104" s="582"/>
      <c r="N104" s="591"/>
      <c r="AV104" s="582"/>
      <c r="AW104" s="582"/>
    </row>
    <row r="105" spans="1:49">
      <c r="B105" s="584"/>
      <c r="D105" s="582"/>
      <c r="E105" s="582"/>
      <c r="F105" s="582"/>
      <c r="G105" s="582"/>
      <c r="H105" s="582"/>
      <c r="I105" s="582"/>
      <c r="J105" s="586"/>
      <c r="K105" s="582"/>
      <c r="N105" s="590"/>
      <c r="AV105" s="582"/>
      <c r="AW105" s="582"/>
    </row>
    <row r="106" spans="1:49">
      <c r="A106" s="584"/>
      <c r="B106" s="584"/>
      <c r="D106" s="582"/>
      <c r="E106" s="582"/>
      <c r="F106" s="582"/>
      <c r="G106" s="582"/>
      <c r="H106" s="582"/>
      <c r="I106" s="582"/>
      <c r="J106" s="586"/>
      <c r="K106" s="582"/>
      <c r="N106" s="589"/>
      <c r="AV106" s="582"/>
      <c r="AW106" s="582"/>
    </row>
    <row r="107" spans="1:49">
      <c r="A107" s="584"/>
      <c r="B107" s="584"/>
      <c r="D107" s="582"/>
      <c r="E107" s="582"/>
      <c r="F107" s="582"/>
      <c r="G107" s="582"/>
      <c r="H107" s="582"/>
      <c r="I107" s="582"/>
      <c r="J107" s="583"/>
      <c r="K107" s="582"/>
      <c r="N107" s="589"/>
      <c r="AV107" s="582"/>
      <c r="AW107" s="582"/>
    </row>
    <row r="108" spans="1:49">
      <c r="A108" s="584"/>
      <c r="B108" s="584"/>
      <c r="D108" s="582"/>
      <c r="E108" s="582"/>
      <c r="F108" s="582"/>
      <c r="G108" s="582"/>
      <c r="H108" s="582"/>
      <c r="I108" s="582"/>
      <c r="J108" s="588"/>
      <c r="K108" s="582"/>
      <c r="N108" s="589"/>
      <c r="AV108" s="582"/>
      <c r="AW108" s="582"/>
    </row>
    <row r="109" spans="1:49">
      <c r="A109" s="584"/>
      <c r="B109" s="584"/>
      <c r="D109" s="582"/>
      <c r="E109" s="582"/>
      <c r="F109" s="582"/>
      <c r="G109" s="582"/>
      <c r="H109" s="582"/>
      <c r="J109" s="588"/>
      <c r="N109" s="582"/>
      <c r="AV109" s="582"/>
      <c r="AW109" s="582"/>
    </row>
    <row r="110" spans="1:49">
      <c r="A110" s="584"/>
      <c r="B110" s="584"/>
      <c r="D110" s="582"/>
      <c r="E110" s="582"/>
      <c r="F110" s="582"/>
      <c r="G110" s="582"/>
      <c r="H110" s="582"/>
      <c r="J110" s="585"/>
      <c r="N110" s="582"/>
      <c r="AV110" s="582"/>
      <c r="AW110" s="582"/>
    </row>
    <row r="111" spans="1:49">
      <c r="B111" s="584"/>
      <c r="D111" s="582"/>
      <c r="E111" s="582"/>
      <c r="F111" s="582"/>
      <c r="G111" s="582"/>
      <c r="H111" s="582"/>
      <c r="J111" s="586"/>
      <c r="N111" s="582"/>
      <c r="AV111" s="582"/>
      <c r="AW111" s="582"/>
    </row>
    <row r="112" spans="1:49">
      <c r="B112" s="584"/>
      <c r="D112" s="582"/>
      <c r="E112" s="582"/>
      <c r="F112" s="582"/>
      <c r="G112" s="582"/>
      <c r="H112" s="582"/>
      <c r="J112" s="586"/>
      <c r="AV112" s="582"/>
      <c r="AW112" s="582"/>
    </row>
    <row r="113" spans="2:49">
      <c r="B113" s="584"/>
      <c r="D113" s="582"/>
      <c r="E113" s="582"/>
      <c r="F113" s="582"/>
      <c r="G113" s="582"/>
      <c r="H113" s="582"/>
      <c r="J113" s="586"/>
      <c r="AV113" s="582"/>
      <c r="AW113" s="582"/>
    </row>
    <row r="114" spans="2:49">
      <c r="B114" s="584"/>
      <c r="D114" s="582"/>
      <c r="E114" s="582"/>
      <c r="F114" s="582"/>
      <c r="G114" s="582"/>
      <c r="H114" s="582"/>
      <c r="J114" s="586"/>
      <c r="AV114" s="582"/>
      <c r="AW114" s="582"/>
    </row>
    <row r="115" spans="2:49">
      <c r="B115" s="584"/>
      <c r="D115" s="582"/>
      <c r="E115" s="582"/>
      <c r="F115" s="582"/>
      <c r="G115" s="582"/>
      <c r="H115" s="582"/>
      <c r="J115" s="586"/>
      <c r="AV115" s="582"/>
      <c r="AW115" s="582"/>
    </row>
    <row r="116" spans="2:49">
      <c r="B116" s="584"/>
      <c r="D116" s="582"/>
      <c r="E116" s="582"/>
      <c r="F116" s="582"/>
      <c r="G116" s="582"/>
      <c r="H116" s="582"/>
      <c r="J116" s="586"/>
      <c r="AV116" s="582"/>
      <c r="AW116" s="582"/>
    </row>
    <row r="117" spans="2:49">
      <c r="B117" s="584"/>
      <c r="D117" s="582"/>
      <c r="E117" s="582"/>
      <c r="F117" s="582"/>
      <c r="G117" s="582"/>
      <c r="H117" s="582"/>
      <c r="J117" s="583"/>
      <c r="AV117" s="582"/>
      <c r="AW117" s="582"/>
    </row>
    <row r="118" spans="2:49">
      <c r="B118" s="584"/>
      <c r="D118" s="582"/>
      <c r="E118" s="582"/>
      <c r="F118" s="582"/>
      <c r="G118" s="582"/>
      <c r="H118" s="582"/>
      <c r="J118" s="588"/>
      <c r="AV118" s="582"/>
      <c r="AW118" s="582"/>
    </row>
    <row r="119" spans="2:49">
      <c r="B119" s="584"/>
      <c r="D119" s="582"/>
      <c r="E119" s="582"/>
      <c r="F119" s="582"/>
      <c r="G119" s="582"/>
      <c r="H119" s="582"/>
      <c r="J119" s="586"/>
      <c r="AV119" s="582"/>
      <c r="AW119" s="582"/>
    </row>
    <row r="120" spans="2:49">
      <c r="B120" s="584"/>
      <c r="D120" s="582"/>
      <c r="E120" s="582"/>
      <c r="F120" s="582"/>
      <c r="G120" s="582"/>
      <c r="H120" s="582"/>
      <c r="J120" s="587"/>
      <c r="AV120" s="582"/>
      <c r="AW120" s="582"/>
    </row>
    <row r="121" spans="2:49">
      <c r="B121" s="584"/>
      <c r="D121" s="582"/>
      <c r="E121" s="582"/>
      <c r="F121" s="582"/>
      <c r="G121" s="582"/>
      <c r="H121" s="582"/>
      <c r="J121" s="587"/>
      <c r="AV121" s="582"/>
      <c r="AW121" s="582"/>
    </row>
    <row r="122" spans="2:49">
      <c r="B122" s="584"/>
      <c r="D122" s="582"/>
      <c r="E122" s="582"/>
      <c r="F122" s="582"/>
      <c r="G122" s="582"/>
      <c r="H122" s="582"/>
      <c r="J122" s="587"/>
      <c r="AV122" s="582"/>
      <c r="AW122" s="582"/>
    </row>
    <row r="123" spans="2:49">
      <c r="B123" s="584"/>
      <c r="D123" s="582"/>
      <c r="E123" s="582"/>
      <c r="F123" s="582"/>
      <c r="G123" s="582"/>
      <c r="H123" s="582"/>
      <c r="J123" s="586"/>
      <c r="AV123" s="582"/>
      <c r="AW123" s="582"/>
    </row>
    <row r="124" spans="2:49">
      <c r="B124" s="584"/>
      <c r="D124" s="582"/>
      <c r="E124" s="582"/>
      <c r="F124" s="582"/>
      <c r="G124" s="582"/>
      <c r="H124" s="582"/>
      <c r="J124" s="586"/>
      <c r="AV124" s="582"/>
      <c r="AW124" s="582"/>
    </row>
    <row r="125" spans="2:49">
      <c r="B125" s="584"/>
      <c r="D125" s="582"/>
      <c r="E125" s="582"/>
      <c r="F125" s="582"/>
      <c r="G125" s="582"/>
      <c r="H125" s="582"/>
      <c r="J125" s="586"/>
      <c r="AV125" s="582"/>
      <c r="AW125" s="582"/>
    </row>
    <row r="126" spans="2:49">
      <c r="B126" s="584"/>
      <c r="D126" s="582"/>
      <c r="E126" s="582"/>
      <c r="F126" s="582"/>
      <c r="G126" s="582"/>
      <c r="H126" s="582"/>
      <c r="J126" s="586"/>
      <c r="AV126" s="582"/>
      <c r="AW126" s="582"/>
    </row>
    <row r="127" spans="2:49">
      <c r="B127" s="584"/>
      <c r="D127" s="582"/>
      <c r="E127" s="582"/>
      <c r="F127" s="582"/>
      <c r="G127" s="582"/>
      <c r="H127" s="582"/>
      <c r="J127" s="585"/>
      <c r="AV127" s="582"/>
      <c r="AW127" s="582"/>
    </row>
    <row r="128" spans="2:49">
      <c r="B128" s="584"/>
      <c r="D128" s="582"/>
      <c r="E128" s="582"/>
      <c r="F128" s="582"/>
      <c r="G128" s="582"/>
      <c r="H128" s="582"/>
      <c r="J128" s="585"/>
      <c r="AV128" s="582"/>
      <c r="AW128" s="582"/>
    </row>
    <row r="129" spans="2:49">
      <c r="B129" s="584"/>
      <c r="D129" s="582"/>
      <c r="E129" s="582"/>
      <c r="F129" s="582"/>
      <c r="G129" s="582"/>
      <c r="H129" s="582"/>
      <c r="J129" s="585"/>
      <c r="AV129" s="582"/>
      <c r="AW129" s="582"/>
    </row>
    <row r="130" spans="2:49">
      <c r="B130" s="584"/>
      <c r="D130" s="582"/>
      <c r="E130" s="582"/>
      <c r="F130" s="582"/>
      <c r="G130" s="582"/>
      <c r="H130" s="582"/>
      <c r="J130" s="585"/>
      <c r="AV130" s="582"/>
      <c r="AW130" s="582"/>
    </row>
    <row r="131" spans="2:49">
      <c r="B131" s="584"/>
      <c r="D131" s="582"/>
      <c r="E131" s="582"/>
      <c r="F131" s="582"/>
      <c r="G131" s="582"/>
      <c r="H131" s="582"/>
      <c r="J131" s="585"/>
      <c r="AV131" s="582"/>
      <c r="AW131" s="582"/>
    </row>
    <row r="132" spans="2:49">
      <c r="B132" s="584"/>
      <c r="D132" s="582"/>
      <c r="E132" s="582"/>
      <c r="F132" s="582"/>
      <c r="G132" s="582"/>
      <c r="H132" s="582"/>
      <c r="J132" s="586"/>
      <c r="AV132" s="582"/>
      <c r="AW132" s="582"/>
    </row>
    <row r="133" spans="2:49">
      <c r="B133" s="584"/>
      <c r="D133" s="582"/>
      <c r="E133" s="582"/>
      <c r="F133" s="582"/>
      <c r="G133" s="582"/>
      <c r="H133" s="582"/>
      <c r="J133" s="583"/>
      <c r="AV133" s="582"/>
      <c r="AW133" s="582"/>
    </row>
    <row r="134" spans="2:49">
      <c r="B134" s="584"/>
      <c r="D134" s="582"/>
      <c r="E134" s="582"/>
      <c r="F134" s="582"/>
      <c r="G134" s="582"/>
      <c r="H134" s="582"/>
      <c r="J134" s="585"/>
      <c r="AV134" s="582"/>
      <c r="AW134" s="582"/>
    </row>
    <row r="135" spans="2:49">
      <c r="B135" s="584"/>
      <c r="D135" s="582"/>
      <c r="E135" s="582"/>
      <c r="F135" s="582"/>
      <c r="G135" s="582"/>
      <c r="H135" s="582"/>
      <c r="J135" s="586"/>
      <c r="AV135" s="582"/>
      <c r="AW135" s="582"/>
    </row>
    <row r="136" spans="2:49">
      <c r="B136" s="584"/>
      <c r="D136" s="582"/>
      <c r="E136" s="582"/>
      <c r="F136" s="582"/>
      <c r="G136" s="582"/>
      <c r="H136" s="582"/>
      <c r="J136" s="586"/>
      <c r="AV136" s="582"/>
      <c r="AW136" s="582"/>
    </row>
    <row r="137" spans="2:49">
      <c r="B137" s="584"/>
      <c r="D137" s="582"/>
      <c r="E137" s="582"/>
      <c r="F137" s="582"/>
      <c r="G137" s="582"/>
      <c r="H137" s="582"/>
      <c r="J137" s="586"/>
      <c r="AV137" s="582"/>
      <c r="AW137" s="582"/>
    </row>
    <row r="138" spans="2:49">
      <c r="B138" s="584"/>
      <c r="D138" s="582"/>
      <c r="E138" s="582"/>
      <c r="F138" s="582"/>
      <c r="G138" s="582"/>
      <c r="H138" s="582"/>
      <c r="J138" s="586"/>
      <c r="AV138" s="582"/>
      <c r="AW138" s="582"/>
    </row>
    <row r="139" spans="2:49">
      <c r="B139" s="584"/>
      <c r="D139" s="582"/>
      <c r="E139" s="582"/>
      <c r="F139" s="582"/>
      <c r="G139" s="582"/>
      <c r="H139" s="582"/>
      <c r="J139" s="586"/>
      <c r="AV139" s="582"/>
      <c r="AW139" s="582"/>
    </row>
    <row r="140" spans="2:49">
      <c r="B140" s="584"/>
      <c r="D140" s="582"/>
      <c r="E140" s="582"/>
      <c r="F140" s="582"/>
      <c r="G140" s="582"/>
      <c r="H140" s="582"/>
      <c r="J140" s="586"/>
      <c r="AV140" s="582"/>
      <c r="AW140" s="582"/>
    </row>
    <row r="141" spans="2:49">
      <c r="B141" s="584"/>
      <c r="D141" s="582"/>
      <c r="E141" s="582"/>
      <c r="F141" s="582"/>
      <c r="G141" s="582"/>
      <c r="H141" s="582"/>
      <c r="J141" s="585"/>
      <c r="AV141" s="582"/>
      <c r="AW141" s="582"/>
    </row>
    <row r="142" spans="2:49">
      <c r="B142" s="584"/>
      <c r="D142" s="582"/>
      <c r="E142" s="582"/>
      <c r="F142" s="582"/>
      <c r="G142" s="582"/>
      <c r="H142" s="582"/>
      <c r="J142" s="585"/>
      <c r="AV142" s="582"/>
      <c r="AW142" s="582"/>
    </row>
    <row r="143" spans="2:49">
      <c r="B143" s="584"/>
      <c r="D143" s="582"/>
      <c r="E143" s="582"/>
      <c r="F143" s="582"/>
      <c r="G143" s="582"/>
      <c r="H143" s="582"/>
      <c r="J143" s="583"/>
      <c r="AV143" s="582"/>
      <c r="AW143" s="582"/>
    </row>
    <row r="144" spans="2:49">
      <c r="B144" s="584"/>
      <c r="D144" s="582"/>
      <c r="E144" s="582"/>
      <c r="F144" s="582"/>
      <c r="G144" s="582"/>
      <c r="H144" s="582"/>
      <c r="J144" s="583"/>
      <c r="AV144" s="582"/>
      <c r="AW144" s="582"/>
    </row>
    <row r="145" spans="48:49">
      <c r="AV145" s="582"/>
      <c r="AW145" s="582"/>
    </row>
    <row r="146" spans="48:49">
      <c r="AV146" s="582"/>
      <c r="AW146" s="582"/>
    </row>
    <row r="147" spans="48:49">
      <c r="AV147" s="582"/>
      <c r="AW147" s="582"/>
    </row>
    <row r="148" spans="48:49">
      <c r="AV148" s="582"/>
      <c r="AW148" s="582"/>
    </row>
    <row r="149" spans="48:49">
      <c r="AV149" s="582"/>
      <c r="AW149" s="582"/>
    </row>
    <row r="150" spans="48:49">
      <c r="AV150" s="582"/>
      <c r="AW150" s="582"/>
    </row>
    <row r="151" spans="48:49">
      <c r="AV151" s="582"/>
      <c r="AW151" s="582"/>
    </row>
    <row r="152" spans="48:49">
      <c r="AV152" s="582"/>
      <c r="AW152" s="582"/>
    </row>
    <row r="153" spans="48:49">
      <c r="AV153" s="582"/>
      <c r="AW153" s="582"/>
    </row>
    <row r="154" spans="48:49">
      <c r="AV154" s="582"/>
      <c r="AW154" s="582"/>
    </row>
    <row r="155" spans="48:49">
      <c r="AV155" s="582"/>
      <c r="AW155" s="582"/>
    </row>
    <row r="156" spans="48:49">
      <c r="AV156" s="582"/>
      <c r="AW156" s="582"/>
    </row>
    <row r="157" spans="48:49">
      <c r="AV157" s="582"/>
      <c r="AW157" s="582"/>
    </row>
    <row r="158" spans="48:49">
      <c r="AV158" s="582"/>
      <c r="AW158" s="582"/>
    </row>
    <row r="159" spans="48:49">
      <c r="AV159" s="582"/>
      <c r="AW159" s="582"/>
    </row>
    <row r="160" spans="48:49">
      <c r="AV160" s="582"/>
      <c r="AW160" s="582"/>
    </row>
    <row r="161" spans="48:49">
      <c r="AV161" s="582"/>
      <c r="AW161" s="582"/>
    </row>
    <row r="162" spans="48:49">
      <c r="AV162" s="582"/>
      <c r="AW162" s="582"/>
    </row>
    <row r="163" spans="48:49">
      <c r="AV163" s="582"/>
      <c r="AW163" s="582"/>
    </row>
    <row r="164" spans="48:49">
      <c r="AV164" s="582"/>
      <c r="AW164" s="582"/>
    </row>
    <row r="165" spans="48:49">
      <c r="AV165" s="582"/>
      <c r="AW165" s="582"/>
    </row>
    <row r="166" spans="48:49">
      <c r="AV166" s="582"/>
      <c r="AW166" s="582"/>
    </row>
    <row r="167" spans="48:49">
      <c r="AV167" s="582"/>
      <c r="AW167" s="582"/>
    </row>
    <row r="168" spans="48:49">
      <c r="AV168" s="582"/>
      <c r="AW168" s="582"/>
    </row>
    <row r="169" spans="48:49">
      <c r="AV169" s="582"/>
      <c r="AW169" s="582"/>
    </row>
    <row r="170" spans="48:49">
      <c r="AV170" s="582"/>
      <c r="AW170" s="582"/>
    </row>
    <row r="171" spans="48:49">
      <c r="AV171" s="582"/>
      <c r="AW171" s="582"/>
    </row>
    <row r="172" spans="48:49">
      <c r="AV172" s="582"/>
      <c r="AW172" s="582"/>
    </row>
    <row r="173" spans="48:49">
      <c r="AV173" s="582"/>
      <c r="AW173" s="582"/>
    </row>
    <row r="174" spans="48:49">
      <c r="AV174" s="582"/>
      <c r="AW174" s="582"/>
    </row>
    <row r="175" spans="48:49">
      <c r="AV175" s="582"/>
      <c r="AW175" s="582"/>
    </row>
    <row r="176" spans="48:49">
      <c r="AV176" s="582"/>
      <c r="AW176" s="582"/>
    </row>
    <row r="177" spans="48:49">
      <c r="AV177" s="582"/>
      <c r="AW177" s="582"/>
    </row>
    <row r="178" spans="48:49">
      <c r="AV178" s="582"/>
      <c r="AW178" s="582"/>
    </row>
    <row r="179" spans="48:49">
      <c r="AV179" s="582"/>
      <c r="AW179" s="582"/>
    </row>
    <row r="180" spans="48:49">
      <c r="AV180" s="582"/>
      <c r="AW180" s="582"/>
    </row>
    <row r="181" spans="48:49">
      <c r="AV181" s="582"/>
      <c r="AW181" s="582"/>
    </row>
    <row r="182" spans="48:49">
      <c r="AV182" s="582"/>
      <c r="AW182" s="582"/>
    </row>
    <row r="183" spans="48:49">
      <c r="AV183" s="582"/>
      <c r="AW183" s="582"/>
    </row>
    <row r="184" spans="48:49">
      <c r="AV184" s="582"/>
      <c r="AW184" s="582"/>
    </row>
    <row r="185" spans="48:49">
      <c r="AV185" s="582"/>
      <c r="AW185" s="582"/>
    </row>
    <row r="186" spans="48:49">
      <c r="AV186" s="582"/>
      <c r="AW186" s="582"/>
    </row>
    <row r="187" spans="48:49">
      <c r="AV187" s="582"/>
      <c r="AW187" s="582"/>
    </row>
    <row r="188" spans="48:49">
      <c r="AV188" s="582"/>
      <c r="AW188" s="582"/>
    </row>
    <row r="189" spans="48:49">
      <c r="AV189" s="582"/>
      <c r="AW189" s="582"/>
    </row>
    <row r="190" spans="48:49">
      <c r="AV190" s="582"/>
      <c r="AW190" s="582"/>
    </row>
    <row r="191" spans="48:49">
      <c r="AV191" s="582"/>
      <c r="AW191" s="582"/>
    </row>
    <row r="192" spans="48:49">
      <c r="AV192" s="582"/>
      <c r="AW192" s="582"/>
    </row>
    <row r="193" spans="48:49">
      <c r="AV193" s="582"/>
      <c r="AW193" s="582"/>
    </row>
    <row r="194" spans="48:49">
      <c r="AV194" s="582"/>
      <c r="AW194" s="582"/>
    </row>
    <row r="195" spans="48:49">
      <c r="AV195" s="582"/>
      <c r="AW195" s="582"/>
    </row>
    <row r="196" spans="48:49">
      <c r="AV196" s="582"/>
      <c r="AW196" s="582"/>
    </row>
    <row r="197" spans="48:49">
      <c r="AV197" s="582"/>
      <c r="AW197" s="582"/>
    </row>
    <row r="198" spans="48:49">
      <c r="AV198" s="582"/>
      <c r="AW198" s="582"/>
    </row>
    <row r="199" spans="48:49">
      <c r="AV199" s="582"/>
      <c r="AW199" s="582"/>
    </row>
    <row r="200" spans="48:49">
      <c r="AV200" s="582"/>
      <c r="AW200" s="582"/>
    </row>
    <row r="201" spans="48:49">
      <c r="AV201" s="582"/>
      <c r="AW201" s="582"/>
    </row>
    <row r="202" spans="48:49">
      <c r="AV202" s="582"/>
      <c r="AW202" s="582"/>
    </row>
    <row r="203" spans="48:49">
      <c r="AV203" s="582"/>
      <c r="AW203" s="582"/>
    </row>
    <row r="204" spans="48:49">
      <c r="AV204" s="582"/>
      <c r="AW204" s="582"/>
    </row>
    <row r="205" spans="48:49">
      <c r="AV205" s="582"/>
      <c r="AW205" s="582"/>
    </row>
    <row r="206" spans="48:49">
      <c r="AV206" s="582"/>
      <c r="AW206" s="582"/>
    </row>
    <row r="207" spans="48:49">
      <c r="AV207" s="582"/>
      <c r="AW207" s="582"/>
    </row>
    <row r="208" spans="48:49">
      <c r="AV208" s="582"/>
      <c r="AW208" s="582"/>
    </row>
    <row r="209" spans="48:49">
      <c r="AV209" s="582"/>
      <c r="AW209" s="582"/>
    </row>
    <row r="210" spans="48:49">
      <c r="AV210" s="582"/>
      <c r="AW210" s="582"/>
    </row>
    <row r="211" spans="48:49">
      <c r="AV211" s="582"/>
      <c r="AW211" s="582"/>
    </row>
    <row r="212" spans="48:49">
      <c r="AV212" s="582"/>
      <c r="AW212" s="582"/>
    </row>
    <row r="213" spans="48:49">
      <c r="AV213" s="582"/>
      <c r="AW213" s="582"/>
    </row>
    <row r="214" spans="48:49">
      <c r="AV214" s="582"/>
      <c r="AW214" s="582"/>
    </row>
    <row r="215" spans="48:49">
      <c r="AV215" s="582"/>
      <c r="AW215" s="582"/>
    </row>
    <row r="216" spans="48:49">
      <c r="AV216" s="582"/>
      <c r="AW216" s="582"/>
    </row>
    <row r="217" spans="48:49">
      <c r="AV217" s="582"/>
      <c r="AW217" s="582"/>
    </row>
    <row r="218" spans="48:49">
      <c r="AV218" s="582"/>
      <c r="AW218" s="582"/>
    </row>
    <row r="219" spans="48:49">
      <c r="AV219" s="582"/>
      <c r="AW219" s="582"/>
    </row>
    <row r="220" spans="48:49">
      <c r="AV220" s="582"/>
      <c r="AW220" s="582"/>
    </row>
    <row r="221" spans="48:49">
      <c r="AV221" s="582"/>
      <c r="AW221" s="582"/>
    </row>
    <row r="222" spans="48:49">
      <c r="AV222" s="582"/>
      <c r="AW222" s="582"/>
    </row>
    <row r="223" spans="48:49">
      <c r="AV223" s="582"/>
      <c r="AW223" s="582"/>
    </row>
    <row r="224" spans="48:49">
      <c r="AV224" s="582"/>
      <c r="AW224" s="582"/>
    </row>
    <row r="225" spans="48:49">
      <c r="AV225" s="582"/>
      <c r="AW225" s="582"/>
    </row>
    <row r="226" spans="48:49">
      <c r="AV226" s="582"/>
      <c r="AW226" s="582"/>
    </row>
    <row r="227" spans="48:49">
      <c r="AV227" s="582"/>
      <c r="AW227" s="582"/>
    </row>
    <row r="228" spans="48:49">
      <c r="AV228" s="582"/>
      <c r="AW228" s="582"/>
    </row>
    <row r="229" spans="48:49">
      <c r="AV229" s="582"/>
      <c r="AW229" s="582"/>
    </row>
    <row r="230" spans="48:49">
      <c r="AV230" s="582"/>
      <c r="AW230" s="582"/>
    </row>
    <row r="231" spans="48:49">
      <c r="AV231" s="582"/>
      <c r="AW231" s="582"/>
    </row>
    <row r="232" spans="48:49">
      <c r="AV232" s="582"/>
      <c r="AW232" s="582"/>
    </row>
    <row r="233" spans="48:49">
      <c r="AV233" s="582"/>
      <c r="AW233" s="582"/>
    </row>
    <row r="234" spans="48:49">
      <c r="AV234" s="582"/>
      <c r="AW234" s="582"/>
    </row>
    <row r="235" spans="48:49">
      <c r="AV235" s="582"/>
      <c r="AW235" s="582"/>
    </row>
    <row r="236" spans="48:49">
      <c r="AV236" s="582"/>
      <c r="AW236" s="582"/>
    </row>
    <row r="237" spans="48:49">
      <c r="AV237" s="582"/>
      <c r="AW237" s="582"/>
    </row>
    <row r="238" spans="48:49">
      <c r="AV238" s="582"/>
      <c r="AW238" s="582"/>
    </row>
    <row r="239" spans="48:49">
      <c r="AV239" s="582"/>
      <c r="AW239" s="582"/>
    </row>
    <row r="240" spans="48:49">
      <c r="AV240" s="582"/>
      <c r="AW240" s="582"/>
    </row>
    <row r="241" spans="48:49">
      <c r="AV241" s="582"/>
      <c r="AW241" s="582"/>
    </row>
    <row r="242" spans="48:49">
      <c r="AV242" s="582"/>
      <c r="AW242" s="582"/>
    </row>
    <row r="243" spans="48:49">
      <c r="AV243" s="582"/>
      <c r="AW243" s="582"/>
    </row>
    <row r="244" spans="48:49">
      <c r="AV244" s="582"/>
      <c r="AW244" s="582"/>
    </row>
    <row r="245" spans="48:49">
      <c r="AV245" s="582"/>
      <c r="AW245" s="582"/>
    </row>
    <row r="246" spans="48:49">
      <c r="AV246" s="582"/>
      <c r="AW246" s="582"/>
    </row>
    <row r="247" spans="48:49">
      <c r="AV247" s="582"/>
      <c r="AW247" s="582"/>
    </row>
    <row r="248" spans="48:49">
      <c r="AV248" s="582"/>
      <c r="AW248" s="582"/>
    </row>
    <row r="249" spans="48:49">
      <c r="AV249" s="582"/>
      <c r="AW249" s="582"/>
    </row>
    <row r="250" spans="48:49">
      <c r="AV250" s="582"/>
      <c r="AW250" s="582"/>
    </row>
    <row r="251" spans="48:49">
      <c r="AV251" s="582"/>
      <c r="AW251" s="582"/>
    </row>
    <row r="252" spans="48:49">
      <c r="AV252" s="582"/>
      <c r="AW252" s="582"/>
    </row>
    <row r="253" spans="48:49">
      <c r="AV253" s="582"/>
      <c r="AW253" s="582"/>
    </row>
    <row r="254" spans="48:49">
      <c r="AV254" s="582"/>
      <c r="AW254" s="582"/>
    </row>
    <row r="255" spans="48:49">
      <c r="AV255" s="582"/>
      <c r="AW255" s="582"/>
    </row>
    <row r="256" spans="48:49">
      <c r="AV256" s="582"/>
      <c r="AW256" s="582"/>
    </row>
    <row r="257" spans="48:49">
      <c r="AV257" s="582"/>
      <c r="AW257" s="582"/>
    </row>
    <row r="258" spans="48:49">
      <c r="AV258" s="582"/>
      <c r="AW258" s="582"/>
    </row>
    <row r="259" spans="48:49">
      <c r="AV259" s="582"/>
      <c r="AW259" s="582"/>
    </row>
    <row r="260" spans="48:49">
      <c r="AV260" s="582"/>
      <c r="AW260" s="582"/>
    </row>
    <row r="261" spans="48:49">
      <c r="AV261" s="582"/>
      <c r="AW261" s="582"/>
    </row>
    <row r="262" spans="48:49">
      <c r="AV262" s="582"/>
      <c r="AW262" s="582"/>
    </row>
    <row r="263" spans="48:49">
      <c r="AV263" s="582"/>
      <c r="AW263" s="582"/>
    </row>
    <row r="264" spans="48:49">
      <c r="AV264" s="582"/>
      <c r="AW264" s="582"/>
    </row>
    <row r="265" spans="48:49">
      <c r="AV265" s="582"/>
      <c r="AW265" s="582"/>
    </row>
    <row r="266" spans="48:49">
      <c r="AV266" s="582"/>
      <c r="AW266" s="582"/>
    </row>
    <row r="267" spans="48:49">
      <c r="AV267" s="582"/>
      <c r="AW267" s="582"/>
    </row>
    <row r="268" spans="48:49">
      <c r="AV268" s="582"/>
      <c r="AW268" s="582"/>
    </row>
    <row r="269" spans="48:49">
      <c r="AV269" s="582"/>
      <c r="AW269" s="582"/>
    </row>
    <row r="270" spans="48:49">
      <c r="AV270" s="582"/>
      <c r="AW270" s="582"/>
    </row>
    <row r="271" spans="48:49">
      <c r="AV271" s="582"/>
      <c r="AW271" s="582"/>
    </row>
    <row r="272" spans="48:49">
      <c r="AV272" s="582"/>
      <c r="AW272" s="582"/>
    </row>
    <row r="273" spans="48:49">
      <c r="AV273" s="582"/>
      <c r="AW273" s="582"/>
    </row>
    <row r="274" spans="48:49">
      <c r="AV274" s="582"/>
      <c r="AW274" s="582"/>
    </row>
    <row r="275" spans="48:49">
      <c r="AV275" s="582"/>
      <c r="AW275" s="582"/>
    </row>
    <row r="276" spans="48:49">
      <c r="AV276" s="582"/>
      <c r="AW276" s="582"/>
    </row>
    <row r="277" spans="48:49">
      <c r="AV277" s="582"/>
      <c r="AW277" s="582"/>
    </row>
    <row r="278" spans="48:49">
      <c r="AV278" s="582"/>
      <c r="AW278" s="582"/>
    </row>
    <row r="279" spans="48:49">
      <c r="AV279" s="582"/>
      <c r="AW279" s="582"/>
    </row>
    <row r="280" spans="48:49">
      <c r="AV280" s="582"/>
      <c r="AW280" s="582"/>
    </row>
    <row r="281" spans="48:49">
      <c r="AV281" s="582"/>
      <c r="AW281" s="582"/>
    </row>
    <row r="282" spans="48:49">
      <c r="AV282" s="582"/>
      <c r="AW282" s="582"/>
    </row>
    <row r="283" spans="48:49">
      <c r="AV283" s="582"/>
      <c r="AW283" s="582"/>
    </row>
    <row r="284" spans="48:49">
      <c r="AV284" s="582"/>
      <c r="AW284" s="582"/>
    </row>
    <row r="285" spans="48:49">
      <c r="AV285" s="582"/>
      <c r="AW285" s="582"/>
    </row>
    <row r="286" spans="48:49">
      <c r="AV286" s="582"/>
      <c r="AW286" s="582"/>
    </row>
    <row r="287" spans="48:49">
      <c r="AV287" s="582"/>
      <c r="AW287" s="582"/>
    </row>
    <row r="288" spans="48:49">
      <c r="AV288" s="582"/>
      <c r="AW288" s="582"/>
    </row>
    <row r="289" spans="48:49">
      <c r="AV289" s="582"/>
      <c r="AW289" s="582"/>
    </row>
    <row r="290" spans="48:49">
      <c r="AV290" s="582"/>
      <c r="AW290" s="582"/>
    </row>
    <row r="291" spans="48:49">
      <c r="AV291" s="582"/>
      <c r="AW291" s="582"/>
    </row>
    <row r="292" spans="48:49">
      <c r="AV292" s="582"/>
      <c r="AW292" s="582"/>
    </row>
    <row r="293" spans="48:49">
      <c r="AV293" s="582"/>
      <c r="AW293" s="582"/>
    </row>
    <row r="294" spans="48:49">
      <c r="AV294" s="582"/>
      <c r="AW294" s="582"/>
    </row>
    <row r="295" spans="48:49">
      <c r="AV295" s="582"/>
      <c r="AW295" s="582"/>
    </row>
    <row r="296" spans="48:49">
      <c r="AV296" s="582"/>
      <c r="AW296" s="582"/>
    </row>
    <row r="297" spans="48:49">
      <c r="AV297" s="582"/>
      <c r="AW297" s="582"/>
    </row>
    <row r="298" spans="48:49">
      <c r="AV298" s="582"/>
      <c r="AW298" s="582"/>
    </row>
    <row r="299" spans="48:49">
      <c r="AV299" s="582"/>
      <c r="AW299" s="582"/>
    </row>
    <row r="300" spans="48:49">
      <c r="AV300" s="582"/>
      <c r="AW300" s="582"/>
    </row>
    <row r="301" spans="48:49">
      <c r="AV301" s="582"/>
      <c r="AW301" s="582"/>
    </row>
    <row r="302" spans="48:49">
      <c r="AV302" s="582"/>
      <c r="AW302" s="582"/>
    </row>
    <row r="303" spans="48:49">
      <c r="AV303" s="582"/>
      <c r="AW303" s="582"/>
    </row>
    <row r="304" spans="48:49">
      <c r="AV304" s="582"/>
      <c r="AW304" s="582"/>
    </row>
    <row r="305" spans="48:49">
      <c r="AV305" s="582"/>
      <c r="AW305" s="582"/>
    </row>
    <row r="306" spans="48:49">
      <c r="AV306" s="582"/>
      <c r="AW306" s="582"/>
    </row>
    <row r="307" spans="48:49">
      <c r="AV307" s="582"/>
      <c r="AW307" s="582"/>
    </row>
    <row r="308" spans="48:49">
      <c r="AV308" s="582"/>
      <c r="AW308" s="582"/>
    </row>
    <row r="309" spans="48:49">
      <c r="AV309" s="582"/>
      <c r="AW309" s="582"/>
    </row>
    <row r="310" spans="48:49">
      <c r="AV310" s="582"/>
      <c r="AW310" s="582"/>
    </row>
    <row r="311" spans="48:49">
      <c r="AV311" s="582"/>
      <c r="AW311" s="582"/>
    </row>
    <row r="312" spans="48:49">
      <c r="AV312" s="582"/>
      <c r="AW312" s="582"/>
    </row>
    <row r="313" spans="48:49">
      <c r="AV313" s="582"/>
      <c r="AW313" s="582"/>
    </row>
    <row r="314" spans="48:49">
      <c r="AV314" s="582"/>
      <c r="AW314" s="582"/>
    </row>
    <row r="315" spans="48:49">
      <c r="AV315" s="582"/>
      <c r="AW315" s="582"/>
    </row>
    <row r="316" spans="48:49">
      <c r="AV316" s="582"/>
      <c r="AW316" s="582"/>
    </row>
    <row r="317" spans="48:49">
      <c r="AV317" s="582"/>
      <c r="AW317" s="582"/>
    </row>
    <row r="318" spans="48:49">
      <c r="AV318" s="582"/>
      <c r="AW318" s="582"/>
    </row>
    <row r="319" spans="48:49">
      <c r="AV319" s="582"/>
      <c r="AW319" s="582"/>
    </row>
    <row r="320" spans="48:49">
      <c r="AV320" s="582"/>
      <c r="AW320" s="582"/>
    </row>
    <row r="321" spans="48:49">
      <c r="AV321" s="582"/>
      <c r="AW321" s="582"/>
    </row>
    <row r="322" spans="48:49">
      <c r="AV322" s="582"/>
      <c r="AW322" s="582"/>
    </row>
    <row r="323" spans="48:49">
      <c r="AV323" s="582"/>
      <c r="AW323" s="582"/>
    </row>
    <row r="324" spans="48:49">
      <c r="AV324" s="582"/>
      <c r="AW324" s="582"/>
    </row>
    <row r="325" spans="48:49">
      <c r="AV325" s="582"/>
      <c r="AW325" s="582"/>
    </row>
    <row r="326" spans="48:49">
      <c r="AV326" s="582"/>
      <c r="AW326" s="582"/>
    </row>
    <row r="327" spans="48:49">
      <c r="AV327" s="582"/>
      <c r="AW327" s="582"/>
    </row>
    <row r="328" spans="48:49">
      <c r="AV328" s="582"/>
      <c r="AW328" s="582"/>
    </row>
    <row r="329" spans="48:49">
      <c r="AV329" s="582"/>
      <c r="AW329" s="582"/>
    </row>
    <row r="330" spans="48:49">
      <c r="AV330" s="582"/>
      <c r="AW330" s="582"/>
    </row>
    <row r="331" spans="48:49">
      <c r="AV331" s="582"/>
      <c r="AW331" s="582"/>
    </row>
    <row r="332" spans="48:49">
      <c r="AV332" s="582"/>
      <c r="AW332" s="582"/>
    </row>
    <row r="333" spans="48:49">
      <c r="AV333" s="582"/>
      <c r="AW333" s="582"/>
    </row>
    <row r="334" spans="48:49">
      <c r="AV334" s="582"/>
      <c r="AW334" s="582"/>
    </row>
    <row r="335" spans="48:49">
      <c r="AV335" s="582"/>
      <c r="AW335" s="582"/>
    </row>
    <row r="336" spans="48:49">
      <c r="AV336" s="582"/>
      <c r="AW336" s="582"/>
    </row>
    <row r="337" spans="48:49">
      <c r="AV337" s="582"/>
      <c r="AW337" s="582"/>
    </row>
    <row r="338" spans="48:49">
      <c r="AV338" s="582"/>
      <c r="AW338" s="582"/>
    </row>
    <row r="339" spans="48:49">
      <c r="AV339" s="582"/>
      <c r="AW339" s="582"/>
    </row>
    <row r="340" spans="48:49">
      <c r="AV340" s="582"/>
      <c r="AW340" s="582"/>
    </row>
    <row r="341" spans="48:49">
      <c r="AV341" s="582"/>
      <c r="AW341" s="582"/>
    </row>
    <row r="342" spans="48:49">
      <c r="AV342" s="582"/>
      <c r="AW342" s="582"/>
    </row>
    <row r="343" spans="48:49">
      <c r="AV343" s="582"/>
      <c r="AW343" s="582"/>
    </row>
    <row r="344" spans="48:49">
      <c r="AV344" s="582"/>
      <c r="AW344" s="582"/>
    </row>
    <row r="345" spans="48:49">
      <c r="AV345" s="582"/>
      <c r="AW345" s="582"/>
    </row>
    <row r="346" spans="48:49">
      <c r="AV346" s="582"/>
      <c r="AW346" s="582"/>
    </row>
    <row r="347" spans="48:49">
      <c r="AV347" s="582"/>
      <c r="AW347" s="582"/>
    </row>
    <row r="348" spans="48:49">
      <c r="AV348" s="582"/>
      <c r="AW348" s="582"/>
    </row>
  </sheetData>
  <mergeCells count="69">
    <mergeCell ref="C74:F75"/>
    <mergeCell ref="G74:L74"/>
    <mergeCell ref="M74:N75"/>
    <mergeCell ref="P74:P75"/>
    <mergeCell ref="U74:U75"/>
    <mergeCell ref="V74:V75"/>
    <mergeCell ref="G75:H75"/>
    <mergeCell ref="J75:L75"/>
    <mergeCell ref="X11:X12"/>
    <mergeCell ref="Y11:Y12"/>
    <mergeCell ref="AF10:AF12"/>
    <mergeCell ref="AG10:AG12"/>
    <mergeCell ref="AH10:AH12"/>
    <mergeCell ref="AI10:AI12"/>
    <mergeCell ref="J11:J12"/>
    <mergeCell ref="AB11:AB12"/>
    <mergeCell ref="P11:P12"/>
    <mergeCell ref="Q11:Q12"/>
    <mergeCell ref="R11:R12"/>
    <mergeCell ref="S11:S12"/>
    <mergeCell ref="AC11:AC12"/>
    <mergeCell ref="U11:U12"/>
    <mergeCell ref="AD11:AD12"/>
    <mergeCell ref="AE11:AE12"/>
    <mergeCell ref="Z11:Z12"/>
    <mergeCell ref="A9:A12"/>
    <mergeCell ref="B9:B12"/>
    <mergeCell ref="C9:C12"/>
    <mergeCell ref="D9:V9"/>
    <mergeCell ref="W9:AF9"/>
    <mergeCell ref="D10:P10"/>
    <mergeCell ref="Q10:U10"/>
    <mergeCell ref="V10:V12"/>
    <mergeCell ref="W10:Z10"/>
    <mergeCell ref="AA10:AE10"/>
    <mergeCell ref="AA11:AA12"/>
    <mergeCell ref="D11:E11"/>
    <mergeCell ref="F11:F12"/>
    <mergeCell ref="G11:G12"/>
    <mergeCell ref="H11:H12"/>
    <mergeCell ref="T11:T12"/>
    <mergeCell ref="AR9:AT9"/>
    <mergeCell ref="AU9:AU12"/>
    <mergeCell ref="AT10:AT12"/>
    <mergeCell ref="AR10:AR12"/>
    <mergeCell ref="AS10:AS12"/>
    <mergeCell ref="I11:I12"/>
    <mergeCell ref="W11:W12"/>
    <mergeCell ref="K11:K12"/>
    <mergeCell ref="L11:L12"/>
    <mergeCell ref="M11:M12"/>
    <mergeCell ref="N11:N12"/>
    <mergeCell ref="O11:O12"/>
    <mergeCell ref="AG9:AQ9"/>
    <mergeCell ref="AJ10:AJ12"/>
    <mergeCell ref="AK10:AK12"/>
    <mergeCell ref="AL10:AL12"/>
    <mergeCell ref="AM10:AM12"/>
    <mergeCell ref="AO10:AO12"/>
    <mergeCell ref="AP10:AP12"/>
    <mergeCell ref="AQ10:AQ12"/>
    <mergeCell ref="AN10:AN12"/>
    <mergeCell ref="D7:K7"/>
    <mergeCell ref="A1:AU1"/>
    <mergeCell ref="A2:AU2"/>
    <mergeCell ref="A3:AU3"/>
    <mergeCell ref="B4:L4"/>
    <mergeCell ref="B5:L5"/>
    <mergeCell ref="B6:L6"/>
  </mergeCells>
  <printOptions horizontalCentered="1"/>
  <pageMargins left="0.78740157480314965" right="0.39370078740157483" top="0.78740157480314965" bottom="0.59055118110236227" header="0.31496062992125984" footer="0.31496062992125984"/>
  <pageSetup paperSize="300" scale="60" orientation="landscape" r:id="rId1"/>
  <ignoredErrors>
    <ignoredError sqref="M89:M90 M92 P89:P90 P92 P77 P80 P83" unlockedFormula="1"/>
  </ignoredError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4D4EE-DEC1-465C-A63B-121ED871F337}">
  <sheetPr>
    <pageSetUpPr fitToPage="1"/>
  </sheetPr>
  <dimension ref="A1:L69"/>
  <sheetViews>
    <sheetView showGridLines="0" topLeftCell="A5" zoomScale="110" zoomScaleNormal="110" workbookViewId="0">
      <pane xSplit="2" ySplit="10" topLeftCell="C15" activePane="bottomRight" state="frozen"/>
      <selection activeCell="A5" sqref="A5"/>
      <selection pane="topRight" activeCell="C5" sqref="C5"/>
      <selection pane="bottomLeft" activeCell="A15" sqref="A15"/>
      <selection pane="bottomRight" activeCell="J60" sqref="J60"/>
    </sheetView>
  </sheetViews>
  <sheetFormatPr baseColWidth="10" defaultColWidth="0" defaultRowHeight="0" customHeight="1" zeroHeight="1"/>
  <cols>
    <col min="1" max="1" width="6.28515625" style="237" customWidth="1"/>
    <col min="2" max="2" width="21.140625" style="237" customWidth="1"/>
    <col min="3" max="3" width="8.140625" style="237" bestFit="1" customWidth="1"/>
    <col min="4" max="4" width="7.5703125" style="237" customWidth="1"/>
    <col min="5" max="5" width="10.5703125" style="237" customWidth="1"/>
    <col min="6" max="6" width="12.85546875" style="237" customWidth="1"/>
    <col min="7" max="7" width="11.42578125" style="237" customWidth="1"/>
    <col min="8" max="8" width="11.7109375" style="237" customWidth="1"/>
    <col min="9" max="9" width="11.140625" style="237" customWidth="1"/>
    <col min="10" max="10" width="5.85546875" style="237" customWidth="1"/>
    <col min="11" max="11" width="11.42578125" style="237" customWidth="1"/>
    <col min="12" max="258" width="0" style="237" hidden="1"/>
    <col min="259" max="259" width="6.28515625" style="237" customWidth="1"/>
    <col min="260" max="260" width="8.140625" style="237" bestFit="1" customWidth="1"/>
    <col min="261" max="261" width="11.42578125" style="237" customWidth="1"/>
    <col min="262" max="262" width="11.7109375" style="237" bestFit="1" customWidth="1"/>
    <col min="263" max="263" width="14.85546875" style="237" bestFit="1" customWidth="1"/>
    <col min="264" max="264" width="13.28515625" style="237" bestFit="1" customWidth="1"/>
    <col min="265" max="265" width="5.85546875" style="237" customWidth="1"/>
    <col min="266" max="266" width="11.42578125" style="237" customWidth="1"/>
    <col min="267" max="513" width="0" style="237" hidden="1"/>
    <col min="514" max="514" width="6.28515625" style="237" customWidth="1"/>
    <col min="515" max="515" width="37.140625" style="237" customWidth="1"/>
    <col min="516" max="516" width="8.140625" style="237" bestFit="1" customWidth="1"/>
    <col min="517" max="517" width="11.42578125" style="237" customWidth="1"/>
    <col min="518" max="518" width="11.7109375" style="237" bestFit="1" customWidth="1"/>
    <col min="519" max="519" width="14.85546875" style="237" bestFit="1" customWidth="1"/>
    <col min="520" max="520" width="13.28515625" style="237" bestFit="1" customWidth="1"/>
    <col min="521" max="521" width="5.85546875" style="237" customWidth="1"/>
    <col min="522" max="522" width="11.42578125" style="237" customWidth="1"/>
    <col min="523" max="769" width="0" style="237" hidden="1"/>
    <col min="770" max="770" width="6.28515625" style="237" customWidth="1"/>
    <col min="771" max="771" width="37.140625" style="237" customWidth="1"/>
    <col min="772" max="772" width="8.140625" style="237" bestFit="1" customWidth="1"/>
    <col min="773" max="773" width="11.42578125" style="237" customWidth="1"/>
    <col min="774" max="774" width="11.7109375" style="237" bestFit="1" customWidth="1"/>
    <col min="775" max="775" width="14.85546875" style="237" bestFit="1" customWidth="1"/>
    <col min="776" max="776" width="13.28515625" style="237" bestFit="1" customWidth="1"/>
    <col min="777" max="777" width="5.85546875" style="237" customWidth="1"/>
    <col min="778" max="778" width="11.42578125" style="237" customWidth="1"/>
    <col min="779" max="1025" width="0" style="237" hidden="1"/>
    <col min="1026" max="1026" width="6.28515625" style="237" customWidth="1"/>
    <col min="1027" max="1027" width="37.140625" style="237" customWidth="1"/>
    <col min="1028" max="1028" width="8.140625" style="237" bestFit="1" customWidth="1"/>
    <col min="1029" max="1029" width="11.42578125" style="237" customWidth="1"/>
    <col min="1030" max="1030" width="11.7109375" style="237" bestFit="1" customWidth="1"/>
    <col min="1031" max="1031" width="14.85546875" style="237" bestFit="1" customWidth="1"/>
    <col min="1032" max="1032" width="13.28515625" style="237" bestFit="1" customWidth="1"/>
    <col min="1033" max="1033" width="5.85546875" style="237" customWidth="1"/>
    <col min="1034" max="1034" width="11.42578125" style="237" customWidth="1"/>
    <col min="1035" max="1281" width="0" style="237" hidden="1"/>
    <col min="1282" max="1282" width="6.28515625" style="237" customWidth="1"/>
    <col min="1283" max="1283" width="37.140625" style="237" customWidth="1"/>
    <col min="1284" max="1284" width="8.140625" style="237" bestFit="1" customWidth="1"/>
    <col min="1285" max="1285" width="11.42578125" style="237" customWidth="1"/>
    <col min="1286" max="1286" width="11.7109375" style="237" bestFit="1" customWidth="1"/>
    <col min="1287" max="1287" width="14.85546875" style="237" bestFit="1" customWidth="1"/>
    <col min="1288" max="1288" width="13.28515625" style="237" bestFit="1" customWidth="1"/>
    <col min="1289" max="1289" width="5.85546875" style="237" customWidth="1"/>
    <col min="1290" max="1290" width="11.42578125" style="237" customWidth="1"/>
    <col min="1291" max="1537" width="0" style="237" hidden="1"/>
    <col min="1538" max="1538" width="6.28515625" style="237" customWidth="1"/>
    <col min="1539" max="1539" width="37.140625" style="237" customWidth="1"/>
    <col min="1540" max="1540" width="8.140625" style="237" bestFit="1" customWidth="1"/>
    <col min="1541" max="1541" width="11.42578125" style="237" customWidth="1"/>
    <col min="1542" max="1542" width="11.7109375" style="237" bestFit="1" customWidth="1"/>
    <col min="1543" max="1543" width="14.85546875" style="237" bestFit="1" customWidth="1"/>
    <col min="1544" max="1544" width="13.28515625" style="237" bestFit="1" customWidth="1"/>
    <col min="1545" max="1545" width="5.85546875" style="237" customWidth="1"/>
    <col min="1546" max="1546" width="11.42578125" style="237" customWidth="1"/>
    <col min="1547" max="1793" width="0" style="237" hidden="1"/>
    <col min="1794" max="1794" width="6.28515625" style="237" customWidth="1"/>
    <col min="1795" max="1795" width="37.140625" style="237" customWidth="1"/>
    <col min="1796" max="1796" width="8.140625" style="237" bestFit="1" customWidth="1"/>
    <col min="1797" max="1797" width="11.42578125" style="237" customWidth="1"/>
    <col min="1798" max="1798" width="11.7109375" style="237" bestFit="1" customWidth="1"/>
    <col min="1799" max="1799" width="14.85546875" style="237" bestFit="1" customWidth="1"/>
    <col min="1800" max="1800" width="13.28515625" style="237" bestFit="1" customWidth="1"/>
    <col min="1801" max="1801" width="5.85546875" style="237" customWidth="1"/>
    <col min="1802" max="1802" width="11.42578125" style="237" customWidth="1"/>
    <col min="1803" max="2049" width="0" style="237" hidden="1"/>
    <col min="2050" max="2050" width="6.28515625" style="237" customWidth="1"/>
    <col min="2051" max="2051" width="37.140625" style="237" customWidth="1"/>
    <col min="2052" max="2052" width="8.140625" style="237" bestFit="1" customWidth="1"/>
    <col min="2053" max="2053" width="11.42578125" style="237" customWidth="1"/>
    <col min="2054" max="2054" width="11.7109375" style="237" bestFit="1" customWidth="1"/>
    <col min="2055" max="2055" width="14.85546875" style="237" bestFit="1" customWidth="1"/>
    <col min="2056" max="2056" width="13.28515625" style="237" bestFit="1" customWidth="1"/>
    <col min="2057" max="2057" width="5.85546875" style="237" customWidth="1"/>
    <col min="2058" max="2058" width="11.42578125" style="237" customWidth="1"/>
    <col min="2059" max="2305" width="0" style="237" hidden="1"/>
    <col min="2306" max="2306" width="6.28515625" style="237" customWidth="1"/>
    <col min="2307" max="2307" width="37.140625" style="237" customWidth="1"/>
    <col min="2308" max="2308" width="8.140625" style="237" bestFit="1" customWidth="1"/>
    <col min="2309" max="2309" width="11.42578125" style="237" customWidth="1"/>
    <col min="2310" max="2310" width="11.7109375" style="237" bestFit="1" customWidth="1"/>
    <col min="2311" max="2311" width="14.85546875" style="237" bestFit="1" customWidth="1"/>
    <col min="2312" max="2312" width="13.28515625" style="237" bestFit="1" customWidth="1"/>
    <col min="2313" max="2313" width="5.85546875" style="237" customWidth="1"/>
    <col min="2314" max="2314" width="11.42578125" style="237" customWidth="1"/>
    <col min="2315" max="2561" width="0" style="237" hidden="1"/>
    <col min="2562" max="2562" width="6.28515625" style="237" customWidth="1"/>
    <col min="2563" max="2563" width="37.140625" style="237" customWidth="1"/>
    <col min="2564" max="2564" width="8.140625" style="237" bestFit="1" customWidth="1"/>
    <col min="2565" max="2565" width="11.42578125" style="237" customWidth="1"/>
    <col min="2566" max="2566" width="11.7109375" style="237" bestFit="1" customWidth="1"/>
    <col min="2567" max="2567" width="14.85546875" style="237" bestFit="1" customWidth="1"/>
    <col min="2568" max="2568" width="13.28515625" style="237" bestFit="1" customWidth="1"/>
    <col min="2569" max="2569" width="5.85546875" style="237" customWidth="1"/>
    <col min="2570" max="2570" width="11.42578125" style="237" customWidth="1"/>
    <col min="2571" max="2817" width="0" style="237" hidden="1"/>
    <col min="2818" max="2818" width="6.28515625" style="237" customWidth="1"/>
    <col min="2819" max="2819" width="37.140625" style="237" customWidth="1"/>
    <col min="2820" max="2820" width="8.140625" style="237" bestFit="1" customWidth="1"/>
    <col min="2821" max="2821" width="11.42578125" style="237" customWidth="1"/>
    <col min="2822" max="2822" width="11.7109375" style="237" bestFit="1" customWidth="1"/>
    <col min="2823" max="2823" width="14.85546875" style="237" bestFit="1" customWidth="1"/>
    <col min="2824" max="2824" width="13.28515625" style="237" bestFit="1" customWidth="1"/>
    <col min="2825" max="2825" width="5.85546875" style="237" customWidth="1"/>
    <col min="2826" max="2826" width="11.42578125" style="237" customWidth="1"/>
    <col min="2827" max="3073" width="0" style="237" hidden="1"/>
    <col min="3074" max="3074" width="6.28515625" style="237" customWidth="1"/>
    <col min="3075" max="3075" width="37.140625" style="237" customWidth="1"/>
    <col min="3076" max="3076" width="8.140625" style="237" bestFit="1" customWidth="1"/>
    <col min="3077" max="3077" width="11.42578125" style="237" customWidth="1"/>
    <col min="3078" max="3078" width="11.7109375" style="237" bestFit="1" customWidth="1"/>
    <col min="3079" max="3079" width="14.85546875" style="237" bestFit="1" customWidth="1"/>
    <col min="3080" max="3080" width="13.28515625" style="237" bestFit="1" customWidth="1"/>
    <col min="3081" max="3081" width="5.85546875" style="237" customWidth="1"/>
    <col min="3082" max="3082" width="11.42578125" style="237" customWidth="1"/>
    <col min="3083" max="3329" width="0" style="237" hidden="1"/>
    <col min="3330" max="3330" width="6.28515625" style="237" customWidth="1"/>
    <col min="3331" max="3331" width="37.140625" style="237" customWidth="1"/>
    <col min="3332" max="3332" width="8.140625" style="237" bestFit="1" customWidth="1"/>
    <col min="3333" max="3333" width="11.42578125" style="237" customWidth="1"/>
    <col min="3334" max="3334" width="11.7109375" style="237" bestFit="1" customWidth="1"/>
    <col min="3335" max="3335" width="14.85546875" style="237" bestFit="1" customWidth="1"/>
    <col min="3336" max="3336" width="13.28515625" style="237" bestFit="1" customWidth="1"/>
    <col min="3337" max="3337" width="5.85546875" style="237" customWidth="1"/>
    <col min="3338" max="3338" width="11.42578125" style="237" customWidth="1"/>
    <col min="3339" max="3585" width="0" style="237" hidden="1"/>
    <col min="3586" max="3586" width="6.28515625" style="237" customWidth="1"/>
    <col min="3587" max="3587" width="37.140625" style="237" customWidth="1"/>
    <col min="3588" max="3588" width="8.140625" style="237" bestFit="1" customWidth="1"/>
    <col min="3589" max="3589" width="11.42578125" style="237" customWidth="1"/>
    <col min="3590" max="3590" width="11.7109375" style="237" bestFit="1" customWidth="1"/>
    <col min="3591" max="3591" width="14.85546875" style="237" bestFit="1" customWidth="1"/>
    <col min="3592" max="3592" width="13.28515625" style="237" bestFit="1" customWidth="1"/>
    <col min="3593" max="3593" width="5.85546875" style="237" customWidth="1"/>
    <col min="3594" max="3594" width="11.42578125" style="237" customWidth="1"/>
    <col min="3595" max="3841" width="0" style="237" hidden="1"/>
    <col min="3842" max="3842" width="6.28515625" style="237" customWidth="1"/>
    <col min="3843" max="3843" width="37.140625" style="237" customWidth="1"/>
    <col min="3844" max="3844" width="8.140625" style="237" bestFit="1" customWidth="1"/>
    <col min="3845" max="3845" width="11.42578125" style="237" customWidth="1"/>
    <col min="3846" max="3846" width="11.7109375" style="237" bestFit="1" customWidth="1"/>
    <col min="3847" max="3847" width="14.85546875" style="237" bestFit="1" customWidth="1"/>
    <col min="3848" max="3848" width="13.28515625" style="237" bestFit="1" customWidth="1"/>
    <col min="3849" max="3849" width="5.85546875" style="237" customWidth="1"/>
    <col min="3850" max="3850" width="11.42578125" style="237" customWidth="1"/>
    <col min="3851" max="4097" width="0" style="237" hidden="1"/>
    <col min="4098" max="4098" width="6.28515625" style="237" customWidth="1"/>
    <col min="4099" max="4099" width="37.140625" style="237" customWidth="1"/>
    <col min="4100" max="4100" width="8.140625" style="237" bestFit="1" customWidth="1"/>
    <col min="4101" max="4101" width="11.42578125" style="237" customWidth="1"/>
    <col min="4102" max="4102" width="11.7109375" style="237" bestFit="1" customWidth="1"/>
    <col min="4103" max="4103" width="14.85546875" style="237" bestFit="1" customWidth="1"/>
    <col min="4104" max="4104" width="13.28515625" style="237" bestFit="1" customWidth="1"/>
    <col min="4105" max="4105" width="5.85546875" style="237" customWidth="1"/>
    <col min="4106" max="4106" width="11.42578125" style="237" customWidth="1"/>
    <col min="4107" max="4353" width="0" style="237" hidden="1"/>
    <col min="4354" max="4354" width="6.28515625" style="237" customWidth="1"/>
    <col min="4355" max="4355" width="37.140625" style="237" customWidth="1"/>
    <col min="4356" max="4356" width="8.140625" style="237" bestFit="1" customWidth="1"/>
    <col min="4357" max="4357" width="11.42578125" style="237" customWidth="1"/>
    <col min="4358" max="4358" width="11.7109375" style="237" bestFit="1" customWidth="1"/>
    <col min="4359" max="4359" width="14.85546875" style="237" bestFit="1" customWidth="1"/>
    <col min="4360" max="4360" width="13.28515625" style="237" bestFit="1" customWidth="1"/>
    <col min="4361" max="4361" width="5.85546875" style="237" customWidth="1"/>
    <col min="4362" max="4362" width="11.42578125" style="237" customWidth="1"/>
    <col min="4363" max="4609" width="0" style="237" hidden="1"/>
    <col min="4610" max="4610" width="6.28515625" style="237" customWidth="1"/>
    <col min="4611" max="4611" width="37.140625" style="237" customWidth="1"/>
    <col min="4612" max="4612" width="8.140625" style="237" bestFit="1" customWidth="1"/>
    <col min="4613" max="4613" width="11.42578125" style="237" customWidth="1"/>
    <col min="4614" max="4614" width="11.7109375" style="237" bestFit="1" customWidth="1"/>
    <col min="4615" max="4615" width="14.85546875" style="237" bestFit="1" customWidth="1"/>
    <col min="4616" max="4616" width="13.28515625" style="237" bestFit="1" customWidth="1"/>
    <col min="4617" max="4617" width="5.85546875" style="237" customWidth="1"/>
    <col min="4618" max="4618" width="11.42578125" style="237" customWidth="1"/>
    <col min="4619" max="4865" width="0" style="237" hidden="1"/>
    <col min="4866" max="4866" width="6.28515625" style="237" customWidth="1"/>
    <col min="4867" max="4867" width="37.140625" style="237" customWidth="1"/>
    <col min="4868" max="4868" width="8.140625" style="237" bestFit="1" customWidth="1"/>
    <col min="4869" max="4869" width="11.42578125" style="237" customWidth="1"/>
    <col min="4870" max="4870" width="11.7109375" style="237" bestFit="1" customWidth="1"/>
    <col min="4871" max="4871" width="14.85546875" style="237" bestFit="1" customWidth="1"/>
    <col min="4872" max="4872" width="13.28515625" style="237" bestFit="1" customWidth="1"/>
    <col min="4873" max="4873" width="5.85546875" style="237" customWidth="1"/>
    <col min="4874" max="4874" width="11.42578125" style="237" customWidth="1"/>
    <col min="4875" max="5121" width="0" style="237" hidden="1"/>
    <col min="5122" max="5122" width="6.28515625" style="237" customWidth="1"/>
    <col min="5123" max="5123" width="37.140625" style="237" customWidth="1"/>
    <col min="5124" max="5124" width="8.140625" style="237" bestFit="1" customWidth="1"/>
    <col min="5125" max="5125" width="11.42578125" style="237" customWidth="1"/>
    <col min="5126" max="5126" width="11.7109375" style="237" bestFit="1" customWidth="1"/>
    <col min="5127" max="5127" width="14.85546875" style="237" bestFit="1" customWidth="1"/>
    <col min="5128" max="5128" width="13.28515625" style="237" bestFit="1" customWidth="1"/>
    <col min="5129" max="5129" width="5.85546875" style="237" customWidth="1"/>
    <col min="5130" max="5130" width="11.42578125" style="237" customWidth="1"/>
    <col min="5131" max="5377" width="0" style="237" hidden="1"/>
    <col min="5378" max="5378" width="6.28515625" style="237" customWidth="1"/>
    <col min="5379" max="5379" width="37.140625" style="237" customWidth="1"/>
    <col min="5380" max="5380" width="8.140625" style="237" bestFit="1" customWidth="1"/>
    <col min="5381" max="5381" width="11.42578125" style="237" customWidth="1"/>
    <col min="5382" max="5382" width="11.7109375" style="237" bestFit="1" customWidth="1"/>
    <col min="5383" max="5383" width="14.85546875" style="237" bestFit="1" customWidth="1"/>
    <col min="5384" max="5384" width="13.28515625" style="237" bestFit="1" customWidth="1"/>
    <col min="5385" max="5385" width="5.85546875" style="237" customWidth="1"/>
    <col min="5386" max="5386" width="11.42578125" style="237" customWidth="1"/>
    <col min="5387" max="5633" width="0" style="237" hidden="1"/>
    <col min="5634" max="5634" width="6.28515625" style="237" customWidth="1"/>
    <col min="5635" max="5635" width="37.140625" style="237" customWidth="1"/>
    <col min="5636" max="5636" width="8.140625" style="237" bestFit="1" customWidth="1"/>
    <col min="5637" max="5637" width="11.42578125" style="237" customWidth="1"/>
    <col min="5638" max="5638" width="11.7109375" style="237" bestFit="1" customWidth="1"/>
    <col min="5639" max="5639" width="14.85546875" style="237" bestFit="1" customWidth="1"/>
    <col min="5640" max="5640" width="13.28515625" style="237" bestFit="1" customWidth="1"/>
    <col min="5641" max="5641" width="5.85546875" style="237" customWidth="1"/>
    <col min="5642" max="5642" width="11.42578125" style="237" customWidth="1"/>
    <col min="5643" max="5889" width="0" style="237" hidden="1"/>
    <col min="5890" max="5890" width="6.28515625" style="237" customWidth="1"/>
    <col min="5891" max="5891" width="37.140625" style="237" customWidth="1"/>
    <col min="5892" max="5892" width="8.140625" style="237" bestFit="1" customWidth="1"/>
    <col min="5893" max="5893" width="11.42578125" style="237" customWidth="1"/>
    <col min="5894" max="5894" width="11.7109375" style="237" bestFit="1" customWidth="1"/>
    <col min="5895" max="5895" width="14.85546875" style="237" bestFit="1" customWidth="1"/>
    <col min="5896" max="5896" width="13.28515625" style="237" bestFit="1" customWidth="1"/>
    <col min="5897" max="5897" width="5.85546875" style="237" customWidth="1"/>
    <col min="5898" max="5898" width="11.42578125" style="237" customWidth="1"/>
    <col min="5899" max="6145" width="0" style="237" hidden="1"/>
    <col min="6146" max="6146" width="6.28515625" style="237" customWidth="1"/>
    <col min="6147" max="6147" width="37.140625" style="237" customWidth="1"/>
    <col min="6148" max="6148" width="8.140625" style="237" bestFit="1" customWidth="1"/>
    <col min="6149" max="6149" width="11.42578125" style="237" customWidth="1"/>
    <col min="6150" max="6150" width="11.7109375" style="237" bestFit="1" customWidth="1"/>
    <col min="6151" max="6151" width="14.85546875" style="237" bestFit="1" customWidth="1"/>
    <col min="6152" max="6152" width="13.28515625" style="237" bestFit="1" customWidth="1"/>
    <col min="6153" max="6153" width="5.85546875" style="237" customWidth="1"/>
    <col min="6154" max="6154" width="11.42578125" style="237" customWidth="1"/>
    <col min="6155" max="6401" width="0" style="237" hidden="1"/>
    <col min="6402" max="6402" width="6.28515625" style="237" customWidth="1"/>
    <col min="6403" max="6403" width="37.140625" style="237" customWidth="1"/>
    <col min="6404" max="6404" width="8.140625" style="237" bestFit="1" customWidth="1"/>
    <col min="6405" max="6405" width="11.42578125" style="237" customWidth="1"/>
    <col min="6406" max="6406" width="11.7109375" style="237" bestFit="1" customWidth="1"/>
    <col min="6407" max="6407" width="14.85546875" style="237" bestFit="1" customWidth="1"/>
    <col min="6408" max="6408" width="13.28515625" style="237" bestFit="1" customWidth="1"/>
    <col min="6409" max="6409" width="5.85546875" style="237" customWidth="1"/>
    <col min="6410" max="6410" width="11.42578125" style="237" customWidth="1"/>
    <col min="6411" max="6657" width="0" style="237" hidden="1"/>
    <col min="6658" max="6658" width="6.28515625" style="237" customWidth="1"/>
    <col min="6659" max="6659" width="37.140625" style="237" customWidth="1"/>
    <col min="6660" max="6660" width="8.140625" style="237" bestFit="1" customWidth="1"/>
    <col min="6661" max="6661" width="11.42578125" style="237" customWidth="1"/>
    <col min="6662" max="6662" width="11.7109375" style="237" bestFit="1" customWidth="1"/>
    <col min="6663" max="6663" width="14.85546875" style="237" bestFit="1" customWidth="1"/>
    <col min="6664" max="6664" width="13.28515625" style="237" bestFit="1" customWidth="1"/>
    <col min="6665" max="6665" width="5.85546875" style="237" customWidth="1"/>
    <col min="6666" max="6666" width="11.42578125" style="237" customWidth="1"/>
    <col min="6667" max="6913" width="0" style="237" hidden="1"/>
    <col min="6914" max="6914" width="6.28515625" style="237" customWidth="1"/>
    <col min="6915" max="6915" width="37.140625" style="237" customWidth="1"/>
    <col min="6916" max="6916" width="8.140625" style="237" bestFit="1" customWidth="1"/>
    <col min="6917" max="6917" width="11.42578125" style="237" customWidth="1"/>
    <col min="6918" max="6918" width="11.7109375" style="237" bestFit="1" customWidth="1"/>
    <col min="6919" max="6919" width="14.85546875" style="237" bestFit="1" customWidth="1"/>
    <col min="6920" max="6920" width="13.28515625" style="237" bestFit="1" customWidth="1"/>
    <col min="6921" max="6921" width="5.85546875" style="237" customWidth="1"/>
    <col min="6922" max="6922" width="11.42578125" style="237" customWidth="1"/>
    <col min="6923" max="7169" width="0" style="237" hidden="1"/>
    <col min="7170" max="7170" width="6.28515625" style="237" customWidth="1"/>
    <col min="7171" max="7171" width="37.140625" style="237" customWidth="1"/>
    <col min="7172" max="7172" width="8.140625" style="237" bestFit="1" customWidth="1"/>
    <col min="7173" max="7173" width="11.42578125" style="237" customWidth="1"/>
    <col min="7174" max="7174" width="11.7109375" style="237" bestFit="1" customWidth="1"/>
    <col min="7175" max="7175" width="14.85546875" style="237" bestFit="1" customWidth="1"/>
    <col min="7176" max="7176" width="13.28515625" style="237" bestFit="1" customWidth="1"/>
    <col min="7177" max="7177" width="5.85546875" style="237" customWidth="1"/>
    <col min="7178" max="7178" width="11.42578125" style="237" customWidth="1"/>
    <col min="7179" max="7425" width="0" style="237" hidden="1"/>
    <col min="7426" max="7426" width="6.28515625" style="237" customWidth="1"/>
    <col min="7427" max="7427" width="37.140625" style="237" customWidth="1"/>
    <col min="7428" max="7428" width="8.140625" style="237" bestFit="1" customWidth="1"/>
    <col min="7429" max="7429" width="11.42578125" style="237" customWidth="1"/>
    <col min="7430" max="7430" width="11.7109375" style="237" bestFit="1" customWidth="1"/>
    <col min="7431" max="7431" width="14.85546875" style="237" bestFit="1" customWidth="1"/>
    <col min="7432" max="7432" width="13.28515625" style="237" bestFit="1" customWidth="1"/>
    <col min="7433" max="7433" width="5.85546875" style="237" customWidth="1"/>
    <col min="7434" max="7434" width="11.42578125" style="237" customWidth="1"/>
    <col min="7435" max="7681" width="0" style="237" hidden="1"/>
    <col min="7682" max="7682" width="6.28515625" style="237" customWidth="1"/>
    <col min="7683" max="7683" width="37.140625" style="237" customWidth="1"/>
    <col min="7684" max="7684" width="8.140625" style="237" bestFit="1" customWidth="1"/>
    <col min="7685" max="7685" width="11.42578125" style="237" customWidth="1"/>
    <col min="7686" max="7686" width="11.7109375" style="237" bestFit="1" customWidth="1"/>
    <col min="7687" max="7687" width="14.85546875" style="237" bestFit="1" customWidth="1"/>
    <col min="7688" max="7688" width="13.28515625" style="237" bestFit="1" customWidth="1"/>
    <col min="7689" max="7689" width="5.85546875" style="237" customWidth="1"/>
    <col min="7690" max="7690" width="11.42578125" style="237" customWidth="1"/>
    <col min="7691" max="7937" width="0" style="237" hidden="1"/>
    <col min="7938" max="7938" width="6.28515625" style="237" customWidth="1"/>
    <col min="7939" max="7939" width="37.140625" style="237" customWidth="1"/>
    <col min="7940" max="7940" width="8.140625" style="237" bestFit="1" customWidth="1"/>
    <col min="7941" max="7941" width="11.42578125" style="237" customWidth="1"/>
    <col min="7942" max="7942" width="11.7109375" style="237" bestFit="1" customWidth="1"/>
    <col min="7943" max="7943" width="14.85546875" style="237" bestFit="1" customWidth="1"/>
    <col min="7944" max="7944" width="13.28515625" style="237" bestFit="1" customWidth="1"/>
    <col min="7945" max="7945" width="5.85546875" style="237" customWidth="1"/>
    <col min="7946" max="7946" width="11.42578125" style="237" customWidth="1"/>
    <col min="7947" max="8193" width="0" style="237" hidden="1"/>
    <col min="8194" max="8194" width="6.28515625" style="237" customWidth="1"/>
    <col min="8195" max="8195" width="37.140625" style="237" customWidth="1"/>
    <col min="8196" max="8196" width="8.140625" style="237" bestFit="1" customWidth="1"/>
    <col min="8197" max="8197" width="11.42578125" style="237" customWidth="1"/>
    <col min="8198" max="8198" width="11.7109375" style="237" bestFit="1" customWidth="1"/>
    <col min="8199" max="8199" width="14.85546875" style="237" bestFit="1" customWidth="1"/>
    <col min="8200" max="8200" width="13.28515625" style="237" bestFit="1" customWidth="1"/>
    <col min="8201" max="8201" width="5.85546875" style="237" customWidth="1"/>
    <col min="8202" max="8202" width="11.42578125" style="237" customWidth="1"/>
    <col min="8203" max="8449" width="0" style="237" hidden="1"/>
    <col min="8450" max="8450" width="6.28515625" style="237" customWidth="1"/>
    <col min="8451" max="8451" width="37.140625" style="237" customWidth="1"/>
    <col min="8452" max="8452" width="8.140625" style="237" bestFit="1" customWidth="1"/>
    <col min="8453" max="8453" width="11.42578125" style="237" customWidth="1"/>
    <col min="8454" max="8454" width="11.7109375" style="237" bestFit="1" customWidth="1"/>
    <col min="8455" max="8455" width="14.85546875" style="237" bestFit="1" customWidth="1"/>
    <col min="8456" max="8456" width="13.28515625" style="237" bestFit="1" customWidth="1"/>
    <col min="8457" max="8457" width="5.85546875" style="237" customWidth="1"/>
    <col min="8458" max="8458" width="11.42578125" style="237" customWidth="1"/>
    <col min="8459" max="8705" width="0" style="237" hidden="1"/>
    <col min="8706" max="8706" width="6.28515625" style="237" customWidth="1"/>
    <col min="8707" max="8707" width="37.140625" style="237" customWidth="1"/>
    <col min="8708" max="8708" width="8.140625" style="237" bestFit="1" customWidth="1"/>
    <col min="8709" max="8709" width="11.42578125" style="237" customWidth="1"/>
    <col min="8710" max="8710" width="11.7109375" style="237" bestFit="1" customWidth="1"/>
    <col min="8711" max="8711" width="14.85546875" style="237" bestFit="1" customWidth="1"/>
    <col min="8712" max="8712" width="13.28515625" style="237" bestFit="1" customWidth="1"/>
    <col min="8713" max="8713" width="5.85546875" style="237" customWidth="1"/>
    <col min="8714" max="8714" width="11.42578125" style="237" customWidth="1"/>
    <col min="8715" max="8961" width="0" style="237" hidden="1"/>
    <col min="8962" max="8962" width="6.28515625" style="237" customWidth="1"/>
    <col min="8963" max="8963" width="37.140625" style="237" customWidth="1"/>
    <col min="8964" max="8964" width="8.140625" style="237" bestFit="1" customWidth="1"/>
    <col min="8965" max="8965" width="11.42578125" style="237" customWidth="1"/>
    <col min="8966" max="8966" width="11.7109375" style="237" bestFit="1" customWidth="1"/>
    <col min="8967" max="8967" width="14.85546875" style="237" bestFit="1" customWidth="1"/>
    <col min="8968" max="8968" width="13.28515625" style="237" bestFit="1" customWidth="1"/>
    <col min="8969" max="8969" width="5.85546875" style="237" customWidth="1"/>
    <col min="8970" max="8970" width="11.42578125" style="237" customWidth="1"/>
    <col min="8971" max="9217" width="0" style="237" hidden="1"/>
    <col min="9218" max="9218" width="6.28515625" style="237" customWidth="1"/>
    <col min="9219" max="9219" width="37.140625" style="237" customWidth="1"/>
    <col min="9220" max="9220" width="8.140625" style="237" bestFit="1" customWidth="1"/>
    <col min="9221" max="9221" width="11.42578125" style="237" customWidth="1"/>
    <col min="9222" max="9222" width="11.7109375" style="237" bestFit="1" customWidth="1"/>
    <col min="9223" max="9223" width="14.85546875" style="237" bestFit="1" customWidth="1"/>
    <col min="9224" max="9224" width="13.28515625" style="237" bestFit="1" customWidth="1"/>
    <col min="9225" max="9225" width="5.85546875" style="237" customWidth="1"/>
    <col min="9226" max="9226" width="11.42578125" style="237" customWidth="1"/>
    <col min="9227" max="9473" width="0" style="237" hidden="1"/>
    <col min="9474" max="9474" width="6.28515625" style="237" customWidth="1"/>
    <col min="9475" max="9475" width="37.140625" style="237" customWidth="1"/>
    <col min="9476" max="9476" width="8.140625" style="237" bestFit="1" customWidth="1"/>
    <col min="9477" max="9477" width="11.42578125" style="237" customWidth="1"/>
    <col min="9478" max="9478" width="11.7109375" style="237" bestFit="1" customWidth="1"/>
    <col min="9479" max="9479" width="14.85546875" style="237" bestFit="1" customWidth="1"/>
    <col min="9480" max="9480" width="13.28515625" style="237" bestFit="1" customWidth="1"/>
    <col min="9481" max="9481" width="5.85546875" style="237" customWidth="1"/>
    <col min="9482" max="9482" width="11.42578125" style="237" customWidth="1"/>
    <col min="9483" max="9729" width="0" style="237" hidden="1"/>
    <col min="9730" max="9730" width="6.28515625" style="237" customWidth="1"/>
    <col min="9731" max="9731" width="37.140625" style="237" customWidth="1"/>
    <col min="9732" max="9732" width="8.140625" style="237" bestFit="1" customWidth="1"/>
    <col min="9733" max="9733" width="11.42578125" style="237" customWidth="1"/>
    <col min="9734" max="9734" width="11.7109375" style="237" bestFit="1" customWidth="1"/>
    <col min="9735" max="9735" width="14.85546875" style="237" bestFit="1" customWidth="1"/>
    <col min="9736" max="9736" width="13.28515625" style="237" bestFit="1" customWidth="1"/>
    <col min="9737" max="9737" width="5.85546875" style="237" customWidth="1"/>
    <col min="9738" max="9738" width="11.42578125" style="237" customWidth="1"/>
    <col min="9739" max="9985" width="0" style="237" hidden="1"/>
    <col min="9986" max="9986" width="6.28515625" style="237" customWidth="1"/>
    <col min="9987" max="9987" width="37.140625" style="237" customWidth="1"/>
    <col min="9988" max="9988" width="8.140625" style="237" bestFit="1" customWidth="1"/>
    <col min="9989" max="9989" width="11.42578125" style="237" customWidth="1"/>
    <col min="9990" max="9990" width="11.7109375" style="237" bestFit="1" customWidth="1"/>
    <col min="9991" max="9991" width="14.85546875" style="237" bestFit="1" customWidth="1"/>
    <col min="9992" max="9992" width="13.28515625" style="237" bestFit="1" customWidth="1"/>
    <col min="9993" max="9993" width="5.85546875" style="237" customWidth="1"/>
    <col min="9994" max="9994" width="11.42578125" style="237" customWidth="1"/>
    <col min="9995" max="10241" width="0" style="237" hidden="1"/>
    <col min="10242" max="10242" width="6.28515625" style="237" customWidth="1"/>
    <col min="10243" max="10243" width="37.140625" style="237" customWidth="1"/>
    <col min="10244" max="10244" width="8.140625" style="237" bestFit="1" customWidth="1"/>
    <col min="10245" max="10245" width="11.42578125" style="237" customWidth="1"/>
    <col min="10246" max="10246" width="11.7109375" style="237" bestFit="1" customWidth="1"/>
    <col min="10247" max="10247" width="14.85546875" style="237" bestFit="1" customWidth="1"/>
    <col min="10248" max="10248" width="13.28515625" style="237" bestFit="1" customWidth="1"/>
    <col min="10249" max="10249" width="5.85546875" style="237" customWidth="1"/>
    <col min="10250" max="10250" width="11.42578125" style="237" customWidth="1"/>
    <col min="10251" max="10497" width="0" style="237" hidden="1"/>
    <col min="10498" max="10498" width="6.28515625" style="237" customWidth="1"/>
    <col min="10499" max="10499" width="37.140625" style="237" customWidth="1"/>
    <col min="10500" max="10500" width="8.140625" style="237" bestFit="1" customWidth="1"/>
    <col min="10501" max="10501" width="11.42578125" style="237" customWidth="1"/>
    <col min="10502" max="10502" width="11.7109375" style="237" bestFit="1" customWidth="1"/>
    <col min="10503" max="10503" width="14.85546875" style="237" bestFit="1" customWidth="1"/>
    <col min="10504" max="10504" width="13.28515625" style="237" bestFit="1" customWidth="1"/>
    <col min="10505" max="10505" width="5.85546875" style="237" customWidth="1"/>
    <col min="10506" max="10506" width="11.42578125" style="237" customWidth="1"/>
    <col min="10507" max="10753" width="0" style="237" hidden="1"/>
    <col min="10754" max="10754" width="6.28515625" style="237" customWidth="1"/>
    <col min="10755" max="10755" width="37.140625" style="237" customWidth="1"/>
    <col min="10756" max="10756" width="8.140625" style="237" bestFit="1" customWidth="1"/>
    <col min="10757" max="10757" width="11.42578125" style="237" customWidth="1"/>
    <col min="10758" max="10758" width="11.7109375" style="237" bestFit="1" customWidth="1"/>
    <col min="10759" max="10759" width="14.85546875" style="237" bestFit="1" customWidth="1"/>
    <col min="10760" max="10760" width="13.28515625" style="237" bestFit="1" customWidth="1"/>
    <col min="10761" max="10761" width="5.85546875" style="237" customWidth="1"/>
    <col min="10762" max="10762" width="11.42578125" style="237" customWidth="1"/>
    <col min="10763" max="11009" width="0" style="237" hidden="1"/>
    <col min="11010" max="11010" width="6.28515625" style="237" customWidth="1"/>
    <col min="11011" max="11011" width="37.140625" style="237" customWidth="1"/>
    <col min="11012" max="11012" width="8.140625" style="237" bestFit="1" customWidth="1"/>
    <col min="11013" max="11013" width="11.42578125" style="237" customWidth="1"/>
    <col min="11014" max="11014" width="11.7109375" style="237" bestFit="1" customWidth="1"/>
    <col min="11015" max="11015" width="14.85546875" style="237" bestFit="1" customWidth="1"/>
    <col min="11016" max="11016" width="13.28515625" style="237" bestFit="1" customWidth="1"/>
    <col min="11017" max="11017" width="5.85546875" style="237" customWidth="1"/>
    <col min="11018" max="11018" width="11.42578125" style="237" customWidth="1"/>
    <col min="11019" max="11265" width="0" style="237" hidden="1"/>
    <col min="11266" max="11266" width="6.28515625" style="237" customWidth="1"/>
    <col min="11267" max="11267" width="37.140625" style="237" customWidth="1"/>
    <col min="11268" max="11268" width="8.140625" style="237" bestFit="1" customWidth="1"/>
    <col min="11269" max="11269" width="11.42578125" style="237" customWidth="1"/>
    <col min="11270" max="11270" width="11.7109375" style="237" bestFit="1" customWidth="1"/>
    <col min="11271" max="11271" width="14.85546875" style="237" bestFit="1" customWidth="1"/>
    <col min="11272" max="11272" width="13.28515625" style="237" bestFit="1" customWidth="1"/>
    <col min="11273" max="11273" width="5.85546875" style="237" customWidth="1"/>
    <col min="11274" max="11274" width="11.42578125" style="237" customWidth="1"/>
    <col min="11275" max="11521" width="0" style="237" hidden="1"/>
    <col min="11522" max="11522" width="6.28515625" style="237" customWidth="1"/>
    <col min="11523" max="11523" width="37.140625" style="237" customWidth="1"/>
    <col min="11524" max="11524" width="8.140625" style="237" bestFit="1" customWidth="1"/>
    <col min="11525" max="11525" width="11.42578125" style="237" customWidth="1"/>
    <col min="11526" max="11526" width="11.7109375" style="237" bestFit="1" customWidth="1"/>
    <col min="11527" max="11527" width="14.85546875" style="237" bestFit="1" customWidth="1"/>
    <col min="11528" max="11528" width="13.28515625" style="237" bestFit="1" customWidth="1"/>
    <col min="11529" max="11529" width="5.85546875" style="237" customWidth="1"/>
    <col min="11530" max="11530" width="11.42578125" style="237" customWidth="1"/>
    <col min="11531" max="11777" width="0" style="237" hidden="1"/>
    <col min="11778" max="11778" width="6.28515625" style="237" customWidth="1"/>
    <col min="11779" max="11779" width="37.140625" style="237" customWidth="1"/>
    <col min="11780" max="11780" width="8.140625" style="237" bestFit="1" customWidth="1"/>
    <col min="11781" max="11781" width="11.42578125" style="237" customWidth="1"/>
    <col min="11782" max="11782" width="11.7109375" style="237" bestFit="1" customWidth="1"/>
    <col min="11783" max="11783" width="14.85546875" style="237" bestFit="1" customWidth="1"/>
    <col min="11784" max="11784" width="13.28515625" style="237" bestFit="1" customWidth="1"/>
    <col min="11785" max="11785" width="5.85546875" style="237" customWidth="1"/>
    <col min="11786" max="11786" width="11.42578125" style="237" customWidth="1"/>
    <col min="11787" max="12033" width="0" style="237" hidden="1"/>
    <col min="12034" max="12034" width="6.28515625" style="237" customWidth="1"/>
    <col min="12035" max="12035" width="37.140625" style="237" customWidth="1"/>
    <col min="12036" max="12036" width="8.140625" style="237" bestFit="1" customWidth="1"/>
    <col min="12037" max="12037" width="11.42578125" style="237" customWidth="1"/>
    <col min="12038" max="12038" width="11.7109375" style="237" bestFit="1" customWidth="1"/>
    <col min="12039" max="12039" width="14.85546875" style="237" bestFit="1" customWidth="1"/>
    <col min="12040" max="12040" width="13.28515625" style="237" bestFit="1" customWidth="1"/>
    <col min="12041" max="12041" width="5.85546875" style="237" customWidth="1"/>
    <col min="12042" max="12042" width="11.42578125" style="237" customWidth="1"/>
    <col min="12043" max="12289" width="0" style="237" hidden="1"/>
    <col min="12290" max="12290" width="6.28515625" style="237" customWidth="1"/>
    <col min="12291" max="12291" width="37.140625" style="237" customWidth="1"/>
    <col min="12292" max="12292" width="8.140625" style="237" bestFit="1" customWidth="1"/>
    <col min="12293" max="12293" width="11.42578125" style="237" customWidth="1"/>
    <col min="12294" max="12294" width="11.7109375" style="237" bestFit="1" customWidth="1"/>
    <col min="12295" max="12295" width="14.85546875" style="237" bestFit="1" customWidth="1"/>
    <col min="12296" max="12296" width="13.28515625" style="237" bestFit="1" customWidth="1"/>
    <col min="12297" max="12297" width="5.85546875" style="237" customWidth="1"/>
    <col min="12298" max="12298" width="11.42578125" style="237" customWidth="1"/>
    <col min="12299" max="12545" width="0" style="237" hidden="1"/>
    <col min="12546" max="12546" width="6.28515625" style="237" customWidth="1"/>
    <col min="12547" max="12547" width="37.140625" style="237" customWidth="1"/>
    <col min="12548" max="12548" width="8.140625" style="237" bestFit="1" customWidth="1"/>
    <col min="12549" max="12549" width="11.42578125" style="237" customWidth="1"/>
    <col min="12550" max="12550" width="11.7109375" style="237" bestFit="1" customWidth="1"/>
    <col min="12551" max="12551" width="14.85546875" style="237" bestFit="1" customWidth="1"/>
    <col min="12552" max="12552" width="13.28515625" style="237" bestFit="1" customWidth="1"/>
    <col min="12553" max="12553" width="5.85546875" style="237" customWidth="1"/>
    <col min="12554" max="12554" width="11.42578125" style="237" customWidth="1"/>
    <col min="12555" max="12801" width="0" style="237" hidden="1"/>
    <col min="12802" max="12802" width="6.28515625" style="237" customWidth="1"/>
    <col min="12803" max="12803" width="37.140625" style="237" customWidth="1"/>
    <col min="12804" max="12804" width="8.140625" style="237" bestFit="1" customWidth="1"/>
    <col min="12805" max="12805" width="11.42578125" style="237" customWidth="1"/>
    <col min="12806" max="12806" width="11.7109375" style="237" bestFit="1" customWidth="1"/>
    <col min="12807" max="12807" width="14.85546875" style="237" bestFit="1" customWidth="1"/>
    <col min="12808" max="12808" width="13.28515625" style="237" bestFit="1" customWidth="1"/>
    <col min="12809" max="12809" width="5.85546875" style="237" customWidth="1"/>
    <col min="12810" max="12810" width="11.42578125" style="237" customWidth="1"/>
    <col min="12811" max="13057" width="0" style="237" hidden="1"/>
    <col min="13058" max="13058" width="6.28515625" style="237" customWidth="1"/>
    <col min="13059" max="13059" width="37.140625" style="237" customWidth="1"/>
    <col min="13060" max="13060" width="8.140625" style="237" bestFit="1" customWidth="1"/>
    <col min="13061" max="13061" width="11.42578125" style="237" customWidth="1"/>
    <col min="13062" max="13062" width="11.7109375" style="237" bestFit="1" customWidth="1"/>
    <col min="13063" max="13063" width="14.85546875" style="237" bestFit="1" customWidth="1"/>
    <col min="13064" max="13064" width="13.28515625" style="237" bestFit="1" customWidth="1"/>
    <col min="13065" max="13065" width="5.85546875" style="237" customWidth="1"/>
    <col min="13066" max="13066" width="11.42578125" style="237" customWidth="1"/>
    <col min="13067" max="13313" width="0" style="237" hidden="1"/>
    <col min="13314" max="13314" width="6.28515625" style="237" customWidth="1"/>
    <col min="13315" max="13315" width="37.140625" style="237" customWidth="1"/>
    <col min="13316" max="13316" width="8.140625" style="237" bestFit="1" customWidth="1"/>
    <col min="13317" max="13317" width="11.42578125" style="237" customWidth="1"/>
    <col min="13318" max="13318" width="11.7109375" style="237" bestFit="1" customWidth="1"/>
    <col min="13319" max="13319" width="14.85546875" style="237" bestFit="1" customWidth="1"/>
    <col min="13320" max="13320" width="13.28515625" style="237" bestFit="1" customWidth="1"/>
    <col min="13321" max="13321" width="5.85546875" style="237" customWidth="1"/>
    <col min="13322" max="13322" width="11.42578125" style="237" customWidth="1"/>
    <col min="13323" max="13569" width="0" style="237" hidden="1"/>
    <col min="13570" max="13570" width="6.28515625" style="237" customWidth="1"/>
    <col min="13571" max="13571" width="37.140625" style="237" customWidth="1"/>
    <col min="13572" max="13572" width="8.140625" style="237" bestFit="1" customWidth="1"/>
    <col min="13573" max="13573" width="11.42578125" style="237" customWidth="1"/>
    <col min="13574" max="13574" width="11.7109375" style="237" bestFit="1" customWidth="1"/>
    <col min="13575" max="13575" width="14.85546875" style="237" bestFit="1" customWidth="1"/>
    <col min="13576" max="13576" width="13.28515625" style="237" bestFit="1" customWidth="1"/>
    <col min="13577" max="13577" width="5.85546875" style="237" customWidth="1"/>
    <col min="13578" max="13578" width="11.42578125" style="237" customWidth="1"/>
    <col min="13579" max="13825" width="0" style="237" hidden="1"/>
    <col min="13826" max="13826" width="6.28515625" style="237" customWidth="1"/>
    <col min="13827" max="13827" width="37.140625" style="237" customWidth="1"/>
    <col min="13828" max="13828" width="8.140625" style="237" bestFit="1" customWidth="1"/>
    <col min="13829" max="13829" width="11.42578125" style="237" customWidth="1"/>
    <col min="13830" max="13830" width="11.7109375" style="237" bestFit="1" customWidth="1"/>
    <col min="13831" max="13831" width="14.85546875" style="237" bestFit="1" customWidth="1"/>
    <col min="13832" max="13832" width="13.28515625" style="237" bestFit="1" customWidth="1"/>
    <col min="13833" max="13833" width="5.85546875" style="237" customWidth="1"/>
    <col min="13834" max="13834" width="11.42578125" style="237" customWidth="1"/>
    <col min="13835" max="14081" width="0" style="237" hidden="1"/>
    <col min="14082" max="14082" width="6.28515625" style="237" customWidth="1"/>
    <col min="14083" max="14083" width="37.140625" style="237" customWidth="1"/>
    <col min="14084" max="14084" width="8.140625" style="237" bestFit="1" customWidth="1"/>
    <col min="14085" max="14085" width="11.42578125" style="237" customWidth="1"/>
    <col min="14086" max="14086" width="11.7109375" style="237" bestFit="1" customWidth="1"/>
    <col min="14087" max="14087" width="14.85546875" style="237" bestFit="1" customWidth="1"/>
    <col min="14088" max="14088" width="13.28515625" style="237" bestFit="1" customWidth="1"/>
    <col min="14089" max="14089" width="5.85546875" style="237" customWidth="1"/>
    <col min="14090" max="14090" width="11.42578125" style="237" customWidth="1"/>
    <col min="14091" max="14337" width="0" style="237" hidden="1"/>
    <col min="14338" max="14338" width="6.28515625" style="237" customWidth="1"/>
    <col min="14339" max="14339" width="37.140625" style="237" customWidth="1"/>
    <col min="14340" max="14340" width="8.140625" style="237" bestFit="1" customWidth="1"/>
    <col min="14341" max="14341" width="11.42578125" style="237" customWidth="1"/>
    <col min="14342" max="14342" width="11.7109375" style="237" bestFit="1" customWidth="1"/>
    <col min="14343" max="14343" width="14.85546875" style="237" bestFit="1" customWidth="1"/>
    <col min="14344" max="14344" width="13.28515625" style="237" bestFit="1" customWidth="1"/>
    <col min="14345" max="14345" width="5.85546875" style="237" customWidth="1"/>
    <col min="14346" max="14346" width="11.42578125" style="237" customWidth="1"/>
    <col min="14347" max="14593" width="0" style="237" hidden="1"/>
    <col min="14594" max="14594" width="6.28515625" style="237" customWidth="1"/>
    <col min="14595" max="14595" width="37.140625" style="237" customWidth="1"/>
    <col min="14596" max="14596" width="8.140625" style="237" bestFit="1" customWidth="1"/>
    <col min="14597" max="14597" width="11.42578125" style="237" customWidth="1"/>
    <col min="14598" max="14598" width="11.7109375" style="237" bestFit="1" customWidth="1"/>
    <col min="14599" max="14599" width="14.85546875" style="237" bestFit="1" customWidth="1"/>
    <col min="14600" max="14600" width="13.28515625" style="237" bestFit="1" customWidth="1"/>
    <col min="14601" max="14601" width="5.85546875" style="237" customWidth="1"/>
    <col min="14602" max="14602" width="11.42578125" style="237" customWidth="1"/>
    <col min="14603" max="14849" width="0" style="237" hidden="1"/>
    <col min="14850" max="14850" width="6.28515625" style="237" customWidth="1"/>
    <col min="14851" max="14851" width="37.140625" style="237" customWidth="1"/>
    <col min="14852" max="14852" width="8.140625" style="237" bestFit="1" customWidth="1"/>
    <col min="14853" max="14853" width="11.42578125" style="237" customWidth="1"/>
    <col min="14854" max="14854" width="11.7109375" style="237" bestFit="1" customWidth="1"/>
    <col min="14855" max="14855" width="14.85546875" style="237" bestFit="1" customWidth="1"/>
    <col min="14856" max="14856" width="13.28515625" style="237" bestFit="1" customWidth="1"/>
    <col min="14857" max="14857" width="5.85546875" style="237" customWidth="1"/>
    <col min="14858" max="14858" width="11.42578125" style="237" customWidth="1"/>
    <col min="14859" max="15105" width="0" style="237" hidden="1"/>
    <col min="15106" max="15106" width="6.28515625" style="237" customWidth="1"/>
    <col min="15107" max="15107" width="37.140625" style="237" customWidth="1"/>
    <col min="15108" max="15108" width="8.140625" style="237" bestFit="1" customWidth="1"/>
    <col min="15109" max="15109" width="11.42578125" style="237" customWidth="1"/>
    <col min="15110" max="15110" width="11.7109375" style="237" bestFit="1" customWidth="1"/>
    <col min="15111" max="15111" width="14.85546875" style="237" bestFit="1" customWidth="1"/>
    <col min="15112" max="15112" width="13.28515625" style="237" bestFit="1" customWidth="1"/>
    <col min="15113" max="15113" width="5.85546875" style="237" customWidth="1"/>
    <col min="15114" max="15114" width="11.42578125" style="237" customWidth="1"/>
    <col min="15115" max="15361" width="0" style="237" hidden="1"/>
    <col min="15362" max="15362" width="6.28515625" style="237" customWidth="1"/>
    <col min="15363" max="15363" width="37.140625" style="237" customWidth="1"/>
    <col min="15364" max="15364" width="8.140625" style="237" bestFit="1" customWidth="1"/>
    <col min="15365" max="15365" width="11.42578125" style="237" customWidth="1"/>
    <col min="15366" max="15366" width="11.7109375" style="237" bestFit="1" customWidth="1"/>
    <col min="15367" max="15367" width="14.85546875" style="237" bestFit="1" customWidth="1"/>
    <col min="15368" max="15368" width="13.28515625" style="237" bestFit="1" customWidth="1"/>
    <col min="15369" max="15369" width="5.85546875" style="237" customWidth="1"/>
    <col min="15370" max="15370" width="11.42578125" style="237" customWidth="1"/>
    <col min="15371" max="15617" width="0" style="237" hidden="1"/>
    <col min="15618" max="15618" width="6.28515625" style="237" customWidth="1"/>
    <col min="15619" max="15619" width="37.140625" style="237" customWidth="1"/>
    <col min="15620" max="15620" width="8.140625" style="237" bestFit="1" customWidth="1"/>
    <col min="15621" max="15621" width="11.42578125" style="237" customWidth="1"/>
    <col min="15622" max="15622" width="11.7109375" style="237" bestFit="1" customWidth="1"/>
    <col min="15623" max="15623" width="14.85546875" style="237" bestFit="1" customWidth="1"/>
    <col min="15624" max="15624" width="13.28515625" style="237" bestFit="1" customWidth="1"/>
    <col min="15625" max="15625" width="5.85546875" style="237" customWidth="1"/>
    <col min="15626" max="15626" width="11.42578125" style="237" customWidth="1"/>
    <col min="15627" max="15873" width="0" style="237" hidden="1"/>
    <col min="15874" max="15874" width="6.28515625" style="237" customWidth="1"/>
    <col min="15875" max="15875" width="37.140625" style="237" customWidth="1"/>
    <col min="15876" max="15876" width="8.140625" style="237" bestFit="1" customWidth="1"/>
    <col min="15877" max="15877" width="11.42578125" style="237" customWidth="1"/>
    <col min="15878" max="15878" width="11.7109375" style="237" bestFit="1" customWidth="1"/>
    <col min="15879" max="15879" width="14.85546875" style="237" bestFit="1" customWidth="1"/>
    <col min="15880" max="15880" width="13.28515625" style="237" bestFit="1" customWidth="1"/>
    <col min="15881" max="15881" width="5.85546875" style="237" customWidth="1"/>
    <col min="15882" max="15882" width="11.42578125" style="237" customWidth="1"/>
    <col min="15883" max="16129" width="0" style="237" hidden="1"/>
    <col min="16130" max="16130" width="6.28515625" style="237" customWidth="1"/>
    <col min="16131" max="16131" width="37.140625" style="237" customWidth="1"/>
    <col min="16132" max="16132" width="8.140625" style="237" bestFit="1" customWidth="1"/>
    <col min="16133" max="16133" width="11.42578125" style="237" customWidth="1"/>
    <col min="16134" max="16134" width="11.7109375" style="237" bestFit="1" customWidth="1"/>
    <col min="16135" max="16135" width="14.85546875" style="237" bestFit="1" customWidth="1"/>
    <col min="16136" max="16136" width="13.28515625" style="237" bestFit="1" customWidth="1"/>
    <col min="16137" max="16137" width="5.85546875" style="237" customWidth="1"/>
    <col min="16138" max="16138" width="11.42578125" style="237" customWidth="1"/>
    <col min="16139" max="16384" width="0" style="237" hidden="1"/>
  </cols>
  <sheetData>
    <row r="1" spans="1:12" s="2" customFormat="1" ht="11.25">
      <c r="A1" s="819" t="s">
        <v>0</v>
      </c>
      <c r="B1" s="819"/>
      <c r="C1" s="819"/>
      <c r="D1" s="819"/>
      <c r="E1" s="819"/>
      <c r="F1" s="819"/>
      <c r="G1" s="819"/>
      <c r="H1" s="819"/>
      <c r="I1" s="819"/>
      <c r="J1" s="819"/>
      <c r="K1" s="18"/>
      <c r="L1" s="18"/>
    </row>
    <row r="2" spans="1:12" s="2" customFormat="1" ht="11.25">
      <c r="A2" s="819" t="s">
        <v>74</v>
      </c>
      <c r="B2" s="819"/>
      <c r="C2" s="819"/>
      <c r="D2" s="819"/>
      <c r="E2" s="819"/>
      <c r="F2" s="819"/>
      <c r="G2" s="819"/>
      <c r="H2" s="819"/>
      <c r="I2" s="819"/>
      <c r="J2" s="819"/>
      <c r="K2" s="18"/>
      <c r="L2" s="18"/>
    </row>
    <row r="3" spans="1:12" s="2" customFormat="1" ht="11.25">
      <c r="A3" s="819" t="s">
        <v>1907</v>
      </c>
      <c r="B3" s="819"/>
      <c r="C3" s="819"/>
      <c r="D3" s="819"/>
      <c r="E3" s="819"/>
      <c r="F3" s="819"/>
      <c r="G3" s="819"/>
      <c r="H3" s="819"/>
      <c r="I3" s="819"/>
      <c r="J3" s="819"/>
      <c r="K3" s="18"/>
      <c r="L3" s="18"/>
    </row>
    <row r="4" spans="1:12" ht="12.75">
      <c r="A4" s="234"/>
      <c r="B4" s="235"/>
      <c r="C4" s="236"/>
      <c r="D4" s="236"/>
      <c r="E4" s="236"/>
      <c r="F4" s="236"/>
      <c r="G4" s="236"/>
      <c r="H4" s="236"/>
      <c r="I4" s="236"/>
    </row>
    <row r="5" spans="1:12" s="2" customFormat="1" ht="11.25">
      <c r="A5" s="19"/>
      <c r="B5" s="762" t="s">
        <v>33</v>
      </c>
      <c r="C5" s="1064" t="s">
        <v>1123</v>
      </c>
      <c r="D5" s="1064"/>
      <c r="E5" s="1064"/>
      <c r="F5" s="1064"/>
      <c r="G5" s="1064"/>
      <c r="H5" s="1064"/>
      <c r="I5" s="1064"/>
      <c r="K5" s="18"/>
      <c r="L5" s="18"/>
    </row>
    <row r="6" spans="1:12" s="2" customFormat="1" ht="12.75">
      <c r="A6" s="60"/>
      <c r="B6" s="762" t="s">
        <v>124</v>
      </c>
      <c r="C6" s="1065" t="str">
        <f>IFERROR(VLOOKUP(C5,[3]DESPLEGABLES!A1:B198,2,FALSE),"")</f>
        <v>UNIDAD ADMINISTRATIVA ESPECIAL COMISION DE REGULACION DE COMUNICACIONES</v>
      </c>
      <c r="D6" s="1065"/>
      <c r="E6" s="1065"/>
      <c r="F6" s="1065"/>
      <c r="G6" s="1065"/>
      <c r="H6" s="1065"/>
      <c r="I6" s="1065"/>
      <c r="J6" s="237"/>
      <c r="K6" s="18"/>
      <c r="L6" s="18"/>
    </row>
    <row r="7" spans="1:12" ht="12.75">
      <c r="A7" s="234"/>
      <c r="B7" s="238"/>
    </row>
    <row r="8" spans="1:12" ht="12.75">
      <c r="A8" s="234"/>
      <c r="B8" s="1066" t="s">
        <v>1908</v>
      </c>
      <c r="C8" s="1067"/>
      <c r="D8" s="1067"/>
      <c r="E8" s="1068"/>
      <c r="F8" s="763"/>
      <c r="G8" s="763"/>
      <c r="H8" s="580">
        <v>2023</v>
      </c>
    </row>
    <row r="9" spans="1:12" ht="16.5" thickBot="1">
      <c r="A9" s="234"/>
      <c r="B9" s="241"/>
    </row>
    <row r="10" spans="1:12" ht="13.5" customHeight="1" thickTop="1">
      <c r="A10" s="764"/>
      <c r="B10" s="1052" t="s">
        <v>1909</v>
      </c>
      <c r="C10" s="1055" t="s">
        <v>1903</v>
      </c>
      <c r="D10" s="1055" t="s">
        <v>1910</v>
      </c>
      <c r="E10" s="1058" t="s">
        <v>1911</v>
      </c>
      <c r="F10" s="1059"/>
      <c r="G10" s="1060"/>
      <c r="H10" s="1055" t="s">
        <v>1912</v>
      </c>
      <c r="I10" s="1055" t="s">
        <v>1913</v>
      </c>
    </row>
    <row r="11" spans="1:12" ht="15" customHeight="1">
      <c r="A11" s="764"/>
      <c r="B11" s="1053"/>
      <c r="C11" s="1056"/>
      <c r="D11" s="1056"/>
      <c r="E11" s="1061" t="s">
        <v>1914</v>
      </c>
      <c r="F11" s="1062" t="s">
        <v>1915</v>
      </c>
      <c r="G11" s="1063"/>
      <c r="H11" s="1056"/>
      <c r="I11" s="1056"/>
    </row>
    <row r="12" spans="1:12" ht="15.75" customHeight="1" thickBot="1">
      <c r="A12" s="764"/>
      <c r="B12" s="1054"/>
      <c r="C12" s="1057"/>
      <c r="D12" s="1057"/>
      <c r="E12" s="1057"/>
      <c r="F12" s="765" t="s">
        <v>1916</v>
      </c>
      <c r="G12" s="765" t="s">
        <v>1917</v>
      </c>
      <c r="H12" s="1057"/>
      <c r="I12" s="1057"/>
    </row>
    <row r="13" spans="1:12" ht="15.75" customHeight="1" thickTop="1" thickBot="1">
      <c r="A13" s="764"/>
      <c r="B13" s="766"/>
      <c r="C13" s="765"/>
      <c r="D13" s="765">
        <v>1</v>
      </c>
      <c r="E13" s="765">
        <v>2</v>
      </c>
      <c r="F13" s="765">
        <v>3</v>
      </c>
      <c r="G13" s="765">
        <v>4</v>
      </c>
      <c r="H13" s="767" t="s">
        <v>1918</v>
      </c>
      <c r="I13" s="765" t="s">
        <v>1919</v>
      </c>
    </row>
    <row r="14" spans="1:12" ht="14.25" thickTop="1" thickBot="1">
      <c r="A14" s="764"/>
      <c r="B14" s="768" t="s">
        <v>1920</v>
      </c>
      <c r="C14" s="769"/>
      <c r="D14" s="770"/>
      <c r="E14" s="770"/>
      <c r="F14" s="770"/>
      <c r="G14" s="770"/>
      <c r="H14" s="771"/>
      <c r="I14" s="769"/>
    </row>
    <row r="15" spans="1:12" ht="13.5" thickTop="1">
      <c r="A15" s="764"/>
      <c r="B15" s="772" t="s">
        <v>1842</v>
      </c>
      <c r="C15" s="773"/>
      <c r="D15" s="774">
        <f>+D16</f>
        <v>7</v>
      </c>
      <c r="E15" s="774">
        <f>+E16</f>
        <v>5</v>
      </c>
      <c r="F15" s="774">
        <f>+F16</f>
        <v>0</v>
      </c>
      <c r="G15" s="774">
        <f>+G16</f>
        <v>0</v>
      </c>
      <c r="H15" s="775">
        <f>F15+E15+G15</f>
        <v>5</v>
      </c>
      <c r="I15" s="775">
        <f>D15-H15</f>
        <v>2</v>
      </c>
    </row>
    <row r="16" spans="1:12" ht="12.75">
      <c r="A16" s="764"/>
      <c r="B16" s="776" t="s">
        <v>1921</v>
      </c>
      <c r="C16" s="777" t="s">
        <v>1922</v>
      </c>
      <c r="D16" s="778">
        <v>7</v>
      </c>
      <c r="E16" s="778">
        <v>5</v>
      </c>
      <c r="F16" s="778">
        <v>0</v>
      </c>
      <c r="G16" s="778">
        <v>0</v>
      </c>
      <c r="H16" s="779">
        <f t="shared" ref="H16:H46" si="0">F16+E16+G16</f>
        <v>5</v>
      </c>
      <c r="I16" s="779">
        <v>2</v>
      </c>
    </row>
    <row r="17" spans="1:9" ht="12.75">
      <c r="A17" s="764"/>
      <c r="B17" s="780" t="s">
        <v>1839</v>
      </c>
      <c r="C17" s="781"/>
      <c r="D17" s="774">
        <f>SUM(D18:D25)</f>
        <v>39</v>
      </c>
      <c r="E17" s="774">
        <f>SUM(E18:E25)</f>
        <v>34</v>
      </c>
      <c r="F17" s="774">
        <f>SUM(F18:F25)</f>
        <v>0</v>
      </c>
      <c r="G17" s="774">
        <f>SUM(G18:G25)</f>
        <v>0</v>
      </c>
      <c r="H17" s="775">
        <f t="shared" si="0"/>
        <v>34</v>
      </c>
      <c r="I17" s="775">
        <f t="shared" ref="I17:I46" si="1">D17-H17</f>
        <v>5</v>
      </c>
    </row>
    <row r="18" spans="1:9" ht="12.75">
      <c r="A18" s="764"/>
      <c r="B18" s="776" t="s">
        <v>1923</v>
      </c>
      <c r="C18" s="777" t="s">
        <v>1837</v>
      </c>
      <c r="D18" s="778">
        <v>1</v>
      </c>
      <c r="E18" s="778">
        <v>1</v>
      </c>
      <c r="F18" s="778">
        <v>0</v>
      </c>
      <c r="G18" s="778">
        <v>0</v>
      </c>
      <c r="H18" s="779">
        <f t="shared" si="0"/>
        <v>1</v>
      </c>
      <c r="I18" s="779">
        <f t="shared" si="1"/>
        <v>0</v>
      </c>
    </row>
    <row r="19" spans="1:9" ht="12.75">
      <c r="A19" s="764"/>
      <c r="B19" s="776" t="s">
        <v>1924</v>
      </c>
      <c r="C19" s="777" t="s">
        <v>1834</v>
      </c>
      <c r="D19" s="778">
        <v>9</v>
      </c>
      <c r="E19" s="778">
        <v>8</v>
      </c>
      <c r="F19" s="778">
        <v>0</v>
      </c>
      <c r="G19" s="778">
        <v>0</v>
      </c>
      <c r="H19" s="779">
        <f t="shared" si="0"/>
        <v>8</v>
      </c>
      <c r="I19" s="779">
        <f t="shared" si="1"/>
        <v>1</v>
      </c>
    </row>
    <row r="20" spans="1:9" ht="12.75">
      <c r="A20" s="764"/>
      <c r="B20" s="776" t="s">
        <v>1925</v>
      </c>
      <c r="C20" s="777" t="s">
        <v>1831</v>
      </c>
      <c r="D20" s="778">
        <v>7</v>
      </c>
      <c r="E20" s="778">
        <v>7</v>
      </c>
      <c r="F20" s="778">
        <v>0</v>
      </c>
      <c r="G20" s="778">
        <v>0</v>
      </c>
      <c r="H20" s="779">
        <f t="shared" si="0"/>
        <v>7</v>
      </c>
      <c r="I20" s="779">
        <f t="shared" si="1"/>
        <v>0</v>
      </c>
    </row>
    <row r="21" spans="1:9" ht="12.75">
      <c r="A21" s="764"/>
      <c r="B21" s="776" t="s">
        <v>1926</v>
      </c>
      <c r="C21" s="777" t="s">
        <v>1828</v>
      </c>
      <c r="D21" s="778">
        <v>7</v>
      </c>
      <c r="E21" s="778">
        <v>6</v>
      </c>
      <c r="F21" s="778">
        <v>0</v>
      </c>
      <c r="G21" s="778">
        <v>0</v>
      </c>
      <c r="H21" s="779">
        <f t="shared" si="0"/>
        <v>6</v>
      </c>
      <c r="I21" s="779">
        <f t="shared" si="1"/>
        <v>1</v>
      </c>
    </row>
    <row r="22" spans="1:9" ht="12.75">
      <c r="A22" s="764"/>
      <c r="B22" s="776" t="s">
        <v>1927</v>
      </c>
      <c r="C22" s="777" t="s">
        <v>1825</v>
      </c>
      <c r="D22" s="778">
        <v>5</v>
      </c>
      <c r="E22" s="778">
        <v>5</v>
      </c>
      <c r="F22" s="778">
        <v>0</v>
      </c>
      <c r="G22" s="778">
        <v>0</v>
      </c>
      <c r="H22" s="779">
        <f t="shared" si="0"/>
        <v>5</v>
      </c>
      <c r="I22" s="779">
        <f t="shared" si="1"/>
        <v>0</v>
      </c>
    </row>
    <row r="23" spans="1:9" ht="12.75">
      <c r="A23" s="764"/>
      <c r="B23" s="776" t="s">
        <v>1928</v>
      </c>
      <c r="C23" s="777" t="s">
        <v>1822</v>
      </c>
      <c r="D23" s="778">
        <v>2</v>
      </c>
      <c r="E23" s="778">
        <v>1</v>
      </c>
      <c r="F23" s="778">
        <v>0</v>
      </c>
      <c r="G23" s="778">
        <v>0</v>
      </c>
      <c r="H23" s="779">
        <f t="shared" si="0"/>
        <v>1</v>
      </c>
      <c r="I23" s="779">
        <f t="shared" si="1"/>
        <v>1</v>
      </c>
    </row>
    <row r="24" spans="1:9" ht="12.75">
      <c r="A24" s="764"/>
      <c r="B24" s="776" t="s">
        <v>1929</v>
      </c>
      <c r="C24" s="777" t="s">
        <v>1819</v>
      </c>
      <c r="D24" s="778">
        <v>6</v>
      </c>
      <c r="E24" s="778">
        <v>4</v>
      </c>
      <c r="F24" s="778">
        <v>0</v>
      </c>
      <c r="G24" s="778">
        <v>0</v>
      </c>
      <c r="H24" s="779">
        <f t="shared" si="0"/>
        <v>4</v>
      </c>
      <c r="I24" s="779">
        <f t="shared" si="1"/>
        <v>2</v>
      </c>
    </row>
    <row r="25" spans="1:9" ht="12.75">
      <c r="A25" s="764"/>
      <c r="B25" s="776" t="s">
        <v>1930</v>
      </c>
      <c r="C25" s="777" t="s">
        <v>1816</v>
      </c>
      <c r="D25" s="778">
        <v>2</v>
      </c>
      <c r="E25" s="778">
        <v>2</v>
      </c>
      <c r="F25" s="778">
        <v>0</v>
      </c>
      <c r="G25" s="778">
        <v>0</v>
      </c>
      <c r="H25" s="779">
        <f t="shared" si="0"/>
        <v>2</v>
      </c>
      <c r="I25" s="779">
        <f t="shared" si="1"/>
        <v>0</v>
      </c>
    </row>
    <row r="26" spans="1:9" ht="12.75">
      <c r="A26" s="764"/>
      <c r="B26" s="780" t="s">
        <v>1814</v>
      </c>
      <c r="C26" s="781"/>
      <c r="D26" s="774">
        <f>SUM(D27:D40)</f>
        <v>55</v>
      </c>
      <c r="E26" s="774">
        <f>SUM(E27:E40)</f>
        <v>0</v>
      </c>
      <c r="F26" s="774">
        <f>SUM(F27:F40)</f>
        <v>3</v>
      </c>
      <c r="G26" s="774">
        <f>SUM(G27:G40)</f>
        <v>48</v>
      </c>
      <c r="H26" s="775">
        <f t="shared" si="0"/>
        <v>51</v>
      </c>
      <c r="I26" s="775">
        <f t="shared" si="1"/>
        <v>4</v>
      </c>
    </row>
    <row r="27" spans="1:9" ht="12.75">
      <c r="A27" s="764"/>
      <c r="B27" s="776" t="s">
        <v>1931</v>
      </c>
      <c r="C27" s="777" t="s">
        <v>1813</v>
      </c>
      <c r="D27" s="778">
        <v>3</v>
      </c>
      <c r="E27" s="778">
        <v>0</v>
      </c>
      <c r="F27" s="778">
        <v>0</v>
      </c>
      <c r="G27" s="778">
        <v>2</v>
      </c>
      <c r="H27" s="779">
        <f t="shared" si="0"/>
        <v>2</v>
      </c>
      <c r="I27" s="779">
        <f t="shared" si="1"/>
        <v>1</v>
      </c>
    </row>
    <row r="28" spans="1:9" ht="12.75">
      <c r="A28" s="764"/>
      <c r="B28" s="776" t="s">
        <v>1931</v>
      </c>
      <c r="C28" s="777" t="s">
        <v>1812</v>
      </c>
      <c r="D28" s="778">
        <v>3</v>
      </c>
      <c r="E28" s="778">
        <v>0</v>
      </c>
      <c r="F28" s="778">
        <v>0</v>
      </c>
      <c r="G28" s="778">
        <v>3</v>
      </c>
      <c r="H28" s="779">
        <f t="shared" si="0"/>
        <v>3</v>
      </c>
      <c r="I28" s="779">
        <f t="shared" si="1"/>
        <v>0</v>
      </c>
    </row>
    <row r="29" spans="1:9" ht="12.75">
      <c r="A29" s="764"/>
      <c r="B29" s="776" t="s">
        <v>1931</v>
      </c>
      <c r="C29" s="777" t="s">
        <v>1811</v>
      </c>
      <c r="D29" s="778">
        <v>10</v>
      </c>
      <c r="E29" s="778">
        <v>0</v>
      </c>
      <c r="F29" s="779">
        <v>1</v>
      </c>
      <c r="G29" s="778">
        <v>9</v>
      </c>
      <c r="H29" s="779">
        <f t="shared" si="0"/>
        <v>10</v>
      </c>
      <c r="I29" s="779">
        <f t="shared" si="1"/>
        <v>0</v>
      </c>
    </row>
    <row r="30" spans="1:9" ht="12.75">
      <c r="A30" s="764"/>
      <c r="B30" s="776" t="s">
        <v>1931</v>
      </c>
      <c r="C30" s="777" t="s">
        <v>1810</v>
      </c>
      <c r="D30" s="778">
        <v>9</v>
      </c>
      <c r="E30" s="778">
        <v>0</v>
      </c>
      <c r="F30" s="779">
        <v>0</v>
      </c>
      <c r="G30" s="778">
        <v>9</v>
      </c>
      <c r="H30" s="779">
        <f t="shared" si="0"/>
        <v>9</v>
      </c>
      <c r="I30" s="779">
        <f t="shared" si="1"/>
        <v>0</v>
      </c>
    </row>
    <row r="31" spans="1:9" ht="12.75">
      <c r="A31" s="764"/>
      <c r="B31" s="776" t="s">
        <v>1931</v>
      </c>
      <c r="C31" s="777" t="s">
        <v>1809</v>
      </c>
      <c r="D31" s="778">
        <v>6</v>
      </c>
      <c r="E31" s="778">
        <v>0</v>
      </c>
      <c r="F31" s="779">
        <v>0</v>
      </c>
      <c r="G31" s="778">
        <v>6</v>
      </c>
      <c r="H31" s="779">
        <f t="shared" si="0"/>
        <v>6</v>
      </c>
      <c r="I31" s="779">
        <f t="shared" si="1"/>
        <v>0</v>
      </c>
    </row>
    <row r="32" spans="1:9" ht="12.75">
      <c r="A32" s="764"/>
      <c r="B32" s="776" t="s">
        <v>1931</v>
      </c>
      <c r="C32" s="777" t="s">
        <v>1808</v>
      </c>
      <c r="D32" s="778">
        <v>2</v>
      </c>
      <c r="E32" s="778">
        <v>0</v>
      </c>
      <c r="F32" s="779">
        <v>0</v>
      </c>
      <c r="G32" s="778">
        <v>2</v>
      </c>
      <c r="H32" s="779">
        <f t="shared" si="0"/>
        <v>2</v>
      </c>
      <c r="I32" s="779">
        <f t="shared" si="1"/>
        <v>0</v>
      </c>
    </row>
    <row r="33" spans="1:9" ht="12.75">
      <c r="A33" s="764"/>
      <c r="B33" s="776" t="s">
        <v>1931</v>
      </c>
      <c r="C33" s="777" t="s">
        <v>1807</v>
      </c>
      <c r="D33" s="778">
        <v>3</v>
      </c>
      <c r="E33" s="778">
        <v>0</v>
      </c>
      <c r="F33" s="779">
        <v>1</v>
      </c>
      <c r="G33" s="778">
        <v>2</v>
      </c>
      <c r="H33" s="779">
        <f t="shared" si="0"/>
        <v>3</v>
      </c>
      <c r="I33" s="779">
        <f t="shared" si="1"/>
        <v>0</v>
      </c>
    </row>
    <row r="34" spans="1:9" ht="12.75">
      <c r="A34" s="764"/>
      <c r="B34" s="776" t="s">
        <v>1931</v>
      </c>
      <c r="C34" s="777" t="s">
        <v>1805</v>
      </c>
      <c r="D34" s="778">
        <v>1</v>
      </c>
      <c r="E34" s="778">
        <v>0</v>
      </c>
      <c r="F34" s="779">
        <v>0</v>
      </c>
      <c r="G34" s="778">
        <v>1</v>
      </c>
      <c r="H34" s="779">
        <f t="shared" si="0"/>
        <v>1</v>
      </c>
      <c r="I34" s="779">
        <f t="shared" si="1"/>
        <v>0</v>
      </c>
    </row>
    <row r="35" spans="1:9" ht="12.75">
      <c r="A35" s="764"/>
      <c r="B35" s="776" t="s">
        <v>1932</v>
      </c>
      <c r="C35" s="777" t="s">
        <v>1804</v>
      </c>
      <c r="D35" s="778">
        <v>9</v>
      </c>
      <c r="E35" s="778">
        <v>0</v>
      </c>
      <c r="F35" s="779">
        <v>0</v>
      </c>
      <c r="G35" s="778">
        <v>8</v>
      </c>
      <c r="H35" s="779">
        <f t="shared" si="0"/>
        <v>8</v>
      </c>
      <c r="I35" s="779">
        <f t="shared" si="1"/>
        <v>1</v>
      </c>
    </row>
    <row r="36" spans="1:9" ht="12.75">
      <c r="A36" s="764"/>
      <c r="B36" s="776" t="s">
        <v>1932</v>
      </c>
      <c r="C36" s="777" t="s">
        <v>1803</v>
      </c>
      <c r="D36" s="778">
        <v>2</v>
      </c>
      <c r="E36" s="778">
        <v>0</v>
      </c>
      <c r="F36" s="779">
        <v>0</v>
      </c>
      <c r="G36" s="778">
        <v>1</v>
      </c>
      <c r="H36" s="779">
        <f t="shared" si="0"/>
        <v>1</v>
      </c>
      <c r="I36" s="779">
        <f t="shared" si="1"/>
        <v>1</v>
      </c>
    </row>
    <row r="37" spans="1:9" ht="12.75">
      <c r="A37" s="764"/>
      <c r="B37" s="776" t="s">
        <v>1933</v>
      </c>
      <c r="C37" s="777" t="s">
        <v>1802</v>
      </c>
      <c r="D37" s="778">
        <v>1</v>
      </c>
      <c r="E37" s="778">
        <v>0</v>
      </c>
      <c r="F37" s="779">
        <v>1</v>
      </c>
      <c r="G37" s="778">
        <v>0</v>
      </c>
      <c r="H37" s="779">
        <f t="shared" si="0"/>
        <v>1</v>
      </c>
      <c r="I37" s="779">
        <f t="shared" si="1"/>
        <v>0</v>
      </c>
    </row>
    <row r="38" spans="1:9" ht="12.75">
      <c r="A38" s="764"/>
      <c r="B38" s="776" t="s">
        <v>1933</v>
      </c>
      <c r="C38" s="777" t="s">
        <v>1801</v>
      </c>
      <c r="D38" s="778">
        <v>1</v>
      </c>
      <c r="E38" s="778">
        <v>0</v>
      </c>
      <c r="F38" s="779">
        <v>0</v>
      </c>
      <c r="G38" s="778">
        <v>1</v>
      </c>
      <c r="H38" s="779">
        <f t="shared" si="0"/>
        <v>1</v>
      </c>
      <c r="I38" s="779">
        <f t="shared" si="1"/>
        <v>0</v>
      </c>
    </row>
    <row r="39" spans="1:9" ht="12.75">
      <c r="A39" s="764"/>
      <c r="B39" s="776" t="s">
        <v>1933</v>
      </c>
      <c r="C39" s="777" t="s">
        <v>1800</v>
      </c>
      <c r="D39" s="778">
        <v>4</v>
      </c>
      <c r="E39" s="778">
        <v>0</v>
      </c>
      <c r="F39" s="779">
        <v>0</v>
      </c>
      <c r="G39" s="778">
        <v>3</v>
      </c>
      <c r="H39" s="779">
        <f t="shared" si="0"/>
        <v>3</v>
      </c>
      <c r="I39" s="779">
        <f t="shared" si="1"/>
        <v>1</v>
      </c>
    </row>
    <row r="40" spans="1:9" ht="12.75">
      <c r="A40" s="764"/>
      <c r="B40" s="776" t="s">
        <v>1933</v>
      </c>
      <c r="C40" s="777" t="s">
        <v>1798</v>
      </c>
      <c r="D40" s="778">
        <v>1</v>
      </c>
      <c r="E40" s="778">
        <v>0</v>
      </c>
      <c r="F40" s="779">
        <v>0</v>
      </c>
      <c r="G40" s="778">
        <v>1</v>
      </c>
      <c r="H40" s="779">
        <f t="shared" si="0"/>
        <v>1</v>
      </c>
      <c r="I40" s="779">
        <f t="shared" si="1"/>
        <v>0</v>
      </c>
    </row>
    <row r="41" spans="1:9" ht="12.75">
      <c r="A41" s="764"/>
      <c r="B41" s="780" t="s">
        <v>1934</v>
      </c>
      <c r="C41" s="781"/>
      <c r="D41" s="774">
        <f>+D42</f>
        <v>4</v>
      </c>
      <c r="E41" s="774">
        <f>+E42</f>
        <v>0</v>
      </c>
      <c r="F41" s="775">
        <f>+F42</f>
        <v>3</v>
      </c>
      <c r="G41" s="774">
        <f>+G42</f>
        <v>1</v>
      </c>
      <c r="H41" s="775">
        <f t="shared" si="0"/>
        <v>4</v>
      </c>
      <c r="I41" s="775">
        <f t="shared" si="1"/>
        <v>0</v>
      </c>
    </row>
    <row r="42" spans="1:9" ht="12.75">
      <c r="A42" s="764"/>
      <c r="B42" s="776" t="s">
        <v>1935</v>
      </c>
      <c r="C42" s="777" t="s">
        <v>1795</v>
      </c>
      <c r="D42" s="778">
        <v>4</v>
      </c>
      <c r="E42" s="778">
        <v>0</v>
      </c>
      <c r="F42" s="779">
        <v>3</v>
      </c>
      <c r="G42" s="778">
        <v>1</v>
      </c>
      <c r="H42" s="779">
        <f t="shared" si="0"/>
        <v>4</v>
      </c>
      <c r="I42" s="779">
        <f t="shared" si="1"/>
        <v>0</v>
      </c>
    </row>
    <row r="43" spans="1:9" ht="12.75">
      <c r="A43" s="764"/>
      <c r="B43" s="780" t="s">
        <v>1794</v>
      </c>
      <c r="C43" s="781"/>
      <c r="D43" s="774">
        <f>+D44+D45</f>
        <v>12</v>
      </c>
      <c r="E43" s="774">
        <f>+E44+E45</f>
        <v>6</v>
      </c>
      <c r="F43" s="775">
        <f>+F44+F45</f>
        <v>2</v>
      </c>
      <c r="G43" s="774">
        <f>+G44+G45</f>
        <v>4</v>
      </c>
      <c r="H43" s="775">
        <f t="shared" si="0"/>
        <v>12</v>
      </c>
      <c r="I43" s="775">
        <f t="shared" si="1"/>
        <v>0</v>
      </c>
    </row>
    <row r="44" spans="1:9" ht="12.75">
      <c r="A44" s="764"/>
      <c r="B44" s="776" t="s">
        <v>1936</v>
      </c>
      <c r="C44" s="777" t="s">
        <v>1792</v>
      </c>
      <c r="D44" s="778">
        <v>4</v>
      </c>
      <c r="E44" s="779">
        <v>2</v>
      </c>
      <c r="F44" s="779">
        <v>1</v>
      </c>
      <c r="G44" s="779">
        <v>1</v>
      </c>
      <c r="H44" s="779">
        <f t="shared" si="0"/>
        <v>4</v>
      </c>
      <c r="I44" s="779">
        <f t="shared" si="1"/>
        <v>0</v>
      </c>
    </row>
    <row r="45" spans="1:9" ht="12.75">
      <c r="A45" s="764"/>
      <c r="B45" s="776" t="s">
        <v>1937</v>
      </c>
      <c r="C45" s="777" t="s">
        <v>1790</v>
      </c>
      <c r="D45" s="778">
        <v>8</v>
      </c>
      <c r="E45" s="778">
        <v>4</v>
      </c>
      <c r="F45" s="779">
        <v>1</v>
      </c>
      <c r="G45" s="778">
        <v>3</v>
      </c>
      <c r="H45" s="779">
        <f t="shared" si="0"/>
        <v>8</v>
      </c>
      <c r="I45" s="779">
        <f t="shared" si="1"/>
        <v>0</v>
      </c>
    </row>
    <row r="46" spans="1:9" ht="13.5" thickBot="1">
      <c r="A46" s="764"/>
      <c r="B46" s="782"/>
      <c r="C46" s="782"/>
      <c r="D46" s="782"/>
      <c r="E46" s="782"/>
      <c r="F46" s="782"/>
      <c r="G46" s="782"/>
      <c r="H46" s="782">
        <f t="shared" si="0"/>
        <v>0</v>
      </c>
      <c r="I46" s="782">
        <f t="shared" si="1"/>
        <v>0</v>
      </c>
    </row>
    <row r="47" spans="1:9" ht="14.25" thickTop="1" thickBot="1">
      <c r="A47" s="764"/>
      <c r="B47" s="783" t="s">
        <v>1938</v>
      </c>
      <c r="C47" s="784"/>
      <c r="D47" s="785">
        <f t="shared" ref="D47:I47" si="2">+D15+D17+D26+D41+D43</f>
        <v>117</v>
      </c>
      <c r="E47" s="785">
        <f t="shared" si="2"/>
        <v>45</v>
      </c>
      <c r="F47" s="785">
        <f t="shared" si="2"/>
        <v>8</v>
      </c>
      <c r="G47" s="785">
        <f t="shared" si="2"/>
        <v>53</v>
      </c>
      <c r="H47" s="785">
        <f t="shared" si="2"/>
        <v>106</v>
      </c>
      <c r="I47" s="785">
        <f t="shared" si="2"/>
        <v>11</v>
      </c>
    </row>
    <row r="48" spans="1:9" ht="14.25" hidden="1" thickTop="1" thickBot="1">
      <c r="A48" s="764"/>
      <c r="B48" s="768" t="s">
        <v>1939</v>
      </c>
      <c r="C48" s="769"/>
      <c r="D48" s="770"/>
      <c r="E48" s="770"/>
      <c r="F48" s="770"/>
      <c r="G48" s="770"/>
      <c r="H48" s="771"/>
      <c r="I48" s="769"/>
    </row>
    <row r="49" spans="1:10" ht="14.25" hidden="1" thickTop="1" thickBot="1">
      <c r="A49" s="764"/>
      <c r="B49" s="239"/>
      <c r="C49" s="239"/>
      <c r="D49" s="239"/>
      <c r="E49" s="239"/>
      <c r="F49" s="239"/>
      <c r="G49" s="239"/>
      <c r="H49" s="239">
        <f>E49+F49+G49</f>
        <v>0</v>
      </c>
      <c r="I49" s="239">
        <f>D49-H49</f>
        <v>0</v>
      </c>
    </row>
    <row r="50" spans="1:10" ht="14.25" hidden="1" thickTop="1" thickBot="1">
      <c r="A50" s="764"/>
      <c r="B50" s="239"/>
      <c r="C50" s="239"/>
      <c r="D50" s="239"/>
      <c r="E50" s="239"/>
      <c r="F50" s="239"/>
      <c r="G50" s="239"/>
      <c r="H50" s="239">
        <f>E50+F50+G50</f>
        <v>0</v>
      </c>
      <c r="I50" s="239">
        <f t="shared" ref="I50:I55" si="3">D50-H50</f>
        <v>0</v>
      </c>
    </row>
    <row r="51" spans="1:10" ht="14.25" hidden="1" thickTop="1" thickBot="1">
      <c r="A51" s="764"/>
      <c r="B51" s="239"/>
      <c r="C51" s="239"/>
      <c r="D51" s="239"/>
      <c r="E51" s="239"/>
      <c r="F51" s="239"/>
      <c r="G51" s="239"/>
      <c r="H51" s="239">
        <f t="shared" ref="H51:H55" si="4">E51+F51+G51</f>
        <v>0</v>
      </c>
      <c r="I51" s="239">
        <f t="shared" si="3"/>
        <v>0</v>
      </c>
    </row>
    <row r="52" spans="1:10" ht="14.25" hidden="1" thickTop="1" thickBot="1">
      <c r="A52" s="764"/>
      <c r="B52" s="239"/>
      <c r="C52" s="239"/>
      <c r="D52" s="239"/>
      <c r="E52" s="239"/>
      <c r="F52" s="239"/>
      <c r="G52" s="239"/>
      <c r="H52" s="239">
        <f t="shared" si="4"/>
        <v>0</v>
      </c>
      <c r="I52" s="239">
        <f t="shared" si="3"/>
        <v>0</v>
      </c>
    </row>
    <row r="53" spans="1:10" ht="14.25" hidden="1" thickTop="1" thickBot="1">
      <c r="A53" s="764"/>
      <c r="B53" s="239"/>
      <c r="C53" s="239"/>
      <c r="D53" s="239"/>
      <c r="E53" s="239"/>
      <c r="F53" s="239"/>
      <c r="G53" s="239"/>
      <c r="H53" s="239">
        <f t="shared" si="4"/>
        <v>0</v>
      </c>
      <c r="I53" s="239">
        <f t="shared" si="3"/>
        <v>0</v>
      </c>
    </row>
    <row r="54" spans="1:10" ht="14.25" hidden="1" thickTop="1" thickBot="1">
      <c r="A54" s="764"/>
      <c r="B54" s="239"/>
      <c r="C54" s="239"/>
      <c r="D54" s="239"/>
      <c r="E54" s="239"/>
      <c r="F54" s="239"/>
      <c r="G54" s="239"/>
      <c r="H54" s="239">
        <f t="shared" si="4"/>
        <v>0</v>
      </c>
      <c r="I54" s="239">
        <f>D54-H54</f>
        <v>0</v>
      </c>
    </row>
    <row r="55" spans="1:10" ht="14.25" hidden="1" thickTop="1" thickBot="1">
      <c r="A55" s="764"/>
      <c r="B55" s="239"/>
      <c r="C55" s="239"/>
      <c r="D55" s="239"/>
      <c r="E55" s="239"/>
      <c r="F55" s="239"/>
      <c r="G55" s="239"/>
      <c r="H55" s="239">
        <f t="shared" si="4"/>
        <v>0</v>
      </c>
      <c r="I55" s="239">
        <f t="shared" si="3"/>
        <v>0</v>
      </c>
    </row>
    <row r="56" spans="1:10" ht="14.25" hidden="1" thickTop="1" thickBot="1">
      <c r="A56" s="764"/>
      <c r="B56" s="783" t="s">
        <v>1940</v>
      </c>
      <c r="C56" s="784"/>
      <c r="D56" s="785">
        <f>SUM(D49:D55)</f>
        <v>0</v>
      </c>
      <c r="E56" s="785">
        <f t="shared" ref="E56:G56" si="5">SUM(E49:E55)</f>
        <v>0</v>
      </c>
      <c r="F56" s="785">
        <f t="shared" si="5"/>
        <v>0</v>
      </c>
      <c r="G56" s="785">
        <f t="shared" si="5"/>
        <v>0</v>
      </c>
      <c r="H56" s="786">
        <f>SUM(H49:H55)</f>
        <v>0</v>
      </c>
      <c r="I56" s="787">
        <f>SUM(I49:I55)</f>
        <v>0</v>
      </c>
    </row>
    <row r="57" spans="1:10" ht="14.25" thickTop="1" thickBot="1">
      <c r="A57" s="764"/>
      <c r="B57" s="788" t="s">
        <v>1941</v>
      </c>
      <c r="C57" s="789"/>
      <c r="D57" s="790">
        <f>D47+D56</f>
        <v>117</v>
      </c>
      <c r="E57" s="790">
        <f>E47+E56</f>
        <v>45</v>
      </c>
      <c r="F57" s="790">
        <f t="shared" ref="F57:G57" si="6">F47+F56</f>
        <v>8</v>
      </c>
      <c r="G57" s="790">
        <f t="shared" si="6"/>
        <v>53</v>
      </c>
      <c r="H57" s="790">
        <f>H47+H56</f>
        <v>106</v>
      </c>
      <c r="I57" s="790">
        <f>I47+I56</f>
        <v>11</v>
      </c>
      <c r="J57" s="240"/>
    </row>
    <row r="58" spans="1:10" ht="13.5" thickTop="1">
      <c r="A58" s="234"/>
    </row>
    <row r="59" spans="1:10" ht="12.75">
      <c r="A59" s="234"/>
    </row>
    <row r="60" spans="1:10" ht="12.75">
      <c r="A60" s="234"/>
    </row>
    <row r="61" spans="1:10" ht="12.75">
      <c r="A61" s="234"/>
      <c r="B61" s="791"/>
      <c r="H61" s="1050"/>
      <c r="I61" s="1050"/>
    </row>
    <row r="62" spans="1:10" ht="12.75">
      <c r="A62" s="234"/>
      <c r="B62" s="792" t="s">
        <v>1942</v>
      </c>
      <c r="H62" s="1051" t="s">
        <v>1943</v>
      </c>
      <c r="I62" s="1051"/>
    </row>
    <row r="63" spans="1:10" ht="12.75">
      <c r="A63" s="234"/>
    </row>
    <row r="64" spans="1:10" ht="12.75">
      <c r="A64" s="234"/>
    </row>
    <row r="65" ht="12.75"/>
    <row r="66" ht="12.75"/>
    <row r="67" ht="12.75" customHeight="1"/>
    <row r="68" ht="12.75" customHeight="1"/>
    <row r="69" ht="12.75" customHeight="1"/>
  </sheetData>
  <sheetProtection insertRows="0" selectLockedCells="1"/>
  <mergeCells count="16">
    <mergeCell ref="B8:E8"/>
    <mergeCell ref="A1:J1"/>
    <mergeCell ref="A2:J2"/>
    <mergeCell ref="A3:J3"/>
    <mergeCell ref="C5:I5"/>
    <mergeCell ref="C6:I6"/>
    <mergeCell ref="H61:I61"/>
    <mergeCell ref="H62:I62"/>
    <mergeCell ref="B10:B12"/>
    <mergeCell ref="C10:C12"/>
    <mergeCell ref="D10:D12"/>
    <mergeCell ref="E10:G10"/>
    <mergeCell ref="H10:H12"/>
    <mergeCell ref="I10:I12"/>
    <mergeCell ref="E11:E12"/>
    <mergeCell ref="F11:G11"/>
  </mergeCells>
  <printOptions horizontalCentered="1" verticalCentered="1" gridLinesSet="0"/>
  <pageMargins left="0.75" right="0.75" top="1" bottom="1" header="0.51181102362204722" footer="0.51181102362204722"/>
  <pageSetup scale="92"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F1.1- Ingresos E.P</vt:lpstr>
      <vt:lpstr>F1.1A - Cálculo I-E.P</vt:lpstr>
      <vt:lpstr>DESPLEGABLES</vt:lpstr>
      <vt:lpstr>F2- Gasto</vt:lpstr>
      <vt:lpstr>F3-Clas. Económica</vt:lpstr>
      <vt:lpstr>Form.4 Planta</vt:lpstr>
      <vt:lpstr>F4A - Nómina</vt:lpstr>
      <vt:lpstr>DESPLEGABLES!_ftn1</vt:lpstr>
      <vt:lpstr>DESPLEGABLES!_ftnref1</vt:lpstr>
    </vt:vector>
  </TitlesOfParts>
  <Company>Ministerio de Hacienda y Crédito Público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Rosa.Blanco@minhacienda.gov.co</dc:creator>
  <cp:lastModifiedBy>Juan Manuel Velasco</cp:lastModifiedBy>
  <cp:lastPrinted>2018-02-08T19:53:56Z</cp:lastPrinted>
  <dcterms:created xsi:type="dcterms:W3CDTF">2016-02-02T18:51:55Z</dcterms:created>
  <dcterms:modified xsi:type="dcterms:W3CDTF">2023-01-19T23:03:01Z</dcterms:modified>
</cp:coreProperties>
</file>