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P:\cejecu\Contratación\CONTRATOS Y PROCESOS\2025\"/>
    </mc:Choice>
  </mc:AlternateContent>
  <xr:revisionPtr revIDLastSave="0" documentId="13_ncr:1_{69F32DD9-2252-41FC-8363-1BC1E595477A}" xr6:coauthVersionLast="47" xr6:coauthVersionMax="47" xr10:uidLastSave="{00000000-0000-0000-0000-000000000000}"/>
  <bookViews>
    <workbookView xWindow="-28920" yWindow="-75" windowWidth="29040" windowHeight="15720" xr2:uid="{242505D6-0356-4B25-BFF0-F169E15F7E15}"/>
  </bookViews>
  <sheets>
    <sheet name="EJECUCIÓN" sheetId="1" r:id="rId1"/>
  </sheets>
  <externalReferences>
    <externalReference r:id="rId2"/>
    <externalReference r:id="rId3"/>
  </externalReferences>
  <definedNames>
    <definedName name="_xlnm._FilterDatabase" localSheetId="0" hidden="1">EJECUCIÓN!$A$1:$V$118</definedName>
    <definedName name="_Hlk105592051">[1]Procesos!#REF!</definedName>
    <definedName name="_Hlk110374089">#REF!</definedName>
    <definedName name="_Hlk116555417">[1]Procesos!#REF!</definedName>
    <definedName name="_Hlk116633778">#REF!</definedName>
    <definedName name="_Hlk123304439">#REF!</definedName>
    <definedName name="_Hlk128223398">#REF!</definedName>
    <definedName name="_Hlk130314194">#REF!</definedName>
    <definedName name="_Hlk135679546">#REF!</definedName>
    <definedName name="_Hlk136005445">[1]Procesos!#REF!</definedName>
    <definedName name="_Hlk147495102">#REF!</definedName>
    <definedName name="_Hlk160516244">#REF!</definedName>
    <definedName name="_Hlk160521524">#REF!</definedName>
    <definedName name="_Hlk173746503">#REF!</definedName>
    <definedName name="_Hlk182415984">#REF!</definedName>
    <definedName name="_Hlk26523623">[1]Procesos!#REF!</definedName>
    <definedName name="_Hlk33176819">#REF!</definedName>
    <definedName name="_Hlk35642408">[1]Procesos!#REF!</definedName>
    <definedName name="_Hlk36109458">#REF!</definedName>
    <definedName name="_Hlk45700344">[1]Procesos!#REF!</definedName>
    <definedName name="_Hlk47457417">[1]Procesos!#REF!</definedName>
    <definedName name="_Hlk49347159">#REF!</definedName>
    <definedName name="_Hlk494276910">#REF!</definedName>
    <definedName name="_Hlk502916878">[1]Procesos!#REF!</definedName>
    <definedName name="_Hlk513191942">#REF!</definedName>
    <definedName name="_Hlk530041356">[1]Procesos!#REF!</definedName>
    <definedName name="_Hlk531544264">[1]Procesos!#REF!</definedName>
    <definedName name="_Hlk53164404">[1]Procesos!#REF!</definedName>
    <definedName name="_Hlk55479840">[1]Procesos!#REF!</definedName>
    <definedName name="_Hlk59641802">[1]Procesos!#REF!</definedName>
    <definedName name="_Hlk60602017">[1]Procesos!#REF!</definedName>
    <definedName name="_Hlk60749835">[1]Procesos!#REF!</definedName>
    <definedName name="_Hlk60759131">[1]Procesos!#REF!</definedName>
    <definedName name="_Hlk60763804">[1]Procesos!#REF!</definedName>
    <definedName name="_Hlk60924862">[1]Procesos!#REF!</definedName>
    <definedName name="_Hlk61360840">#REF!</definedName>
    <definedName name="_Hlk61547881">#REF!</definedName>
    <definedName name="_Hlk62552812">#REF!</definedName>
    <definedName name="_Hlk66049980">[1]Procesos!#REF!</definedName>
    <definedName name="_Hlk66205409">[1]Procesos!#REF!</definedName>
    <definedName name="_Hlk67899562">#REF!</definedName>
    <definedName name="_Hlk71897782">#REF!</definedName>
    <definedName name="_Hlk74786305">[1]Procesos!#REF!</definedName>
    <definedName name="_Hlk90834169">[1]Procesos!#REF!</definedName>
    <definedName name="_Hlk91056478">[1]Procesos!#REF!</definedName>
    <definedName name="lista_modalidad">[1]Hoja1!$A$1:$A$7</definedName>
    <definedName name="ModalidadContratacion">[2]ListaTipoContratacion!$C$4:$C$12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6" i="1" l="1"/>
  <c r="S116" i="1"/>
  <c r="M116" i="1"/>
  <c r="L116" i="1"/>
  <c r="K116" i="1"/>
  <c r="E116" i="1"/>
  <c r="D116" i="1"/>
  <c r="C116" i="1"/>
  <c r="B116" i="1"/>
  <c r="A116" i="1"/>
  <c r="T115" i="1"/>
  <c r="S115" i="1"/>
  <c r="M115" i="1"/>
  <c r="L115" i="1"/>
  <c r="K115" i="1"/>
  <c r="E115" i="1"/>
  <c r="D115" i="1"/>
  <c r="C115" i="1"/>
  <c r="B115" i="1"/>
  <c r="A115" i="1"/>
  <c r="T114" i="1"/>
  <c r="S114" i="1"/>
  <c r="M114" i="1"/>
  <c r="L114" i="1"/>
  <c r="K114" i="1"/>
  <c r="G114" i="1"/>
  <c r="J114" i="1" s="1"/>
  <c r="F114" i="1"/>
  <c r="E114" i="1"/>
  <c r="D114" i="1"/>
  <c r="C114" i="1"/>
  <c r="B114" i="1"/>
  <c r="A114" i="1"/>
  <c r="N114" i="1" s="1"/>
  <c r="T113" i="1"/>
  <c r="S113" i="1"/>
  <c r="N113" i="1"/>
  <c r="M113" i="1"/>
  <c r="L113" i="1"/>
  <c r="K113" i="1"/>
  <c r="G113" i="1"/>
  <c r="F113" i="1"/>
  <c r="E113" i="1"/>
  <c r="D113" i="1"/>
  <c r="C113" i="1"/>
  <c r="B113" i="1"/>
  <c r="A113" i="1"/>
  <c r="T112" i="1"/>
  <c r="S112" i="1"/>
  <c r="N112" i="1"/>
  <c r="M112" i="1"/>
  <c r="L112" i="1"/>
  <c r="K112" i="1"/>
  <c r="F112" i="1"/>
  <c r="E112" i="1"/>
  <c r="D112" i="1"/>
  <c r="C112" i="1"/>
  <c r="B112" i="1"/>
  <c r="A112" i="1"/>
  <c r="T111" i="1"/>
  <c r="S111" i="1"/>
  <c r="N111" i="1"/>
  <c r="M111" i="1"/>
  <c r="L111" i="1"/>
  <c r="K111" i="1"/>
  <c r="F111" i="1"/>
  <c r="E111" i="1"/>
  <c r="G111" i="1" s="1"/>
  <c r="D111" i="1"/>
  <c r="C111" i="1"/>
  <c r="B111" i="1"/>
  <c r="A111" i="1"/>
  <c r="T110" i="1"/>
  <c r="S110" i="1"/>
  <c r="N110" i="1"/>
  <c r="M110" i="1"/>
  <c r="L110" i="1"/>
  <c r="K110" i="1"/>
  <c r="F110" i="1"/>
  <c r="E110" i="1"/>
  <c r="G110" i="1" s="1"/>
  <c r="D110" i="1"/>
  <c r="C110" i="1"/>
  <c r="B110" i="1"/>
  <c r="A110" i="1"/>
  <c r="T109" i="1"/>
  <c r="S109" i="1"/>
  <c r="M109" i="1"/>
  <c r="L109" i="1"/>
  <c r="K109" i="1"/>
  <c r="E109" i="1"/>
  <c r="D109" i="1"/>
  <c r="C109" i="1"/>
  <c r="B109" i="1"/>
  <c r="A109" i="1"/>
  <c r="T108" i="1"/>
  <c r="S108" i="1"/>
  <c r="M108" i="1"/>
  <c r="L108" i="1"/>
  <c r="K108" i="1"/>
  <c r="E108" i="1"/>
  <c r="D108" i="1"/>
  <c r="C108" i="1"/>
  <c r="B108" i="1"/>
  <c r="A108" i="1"/>
  <c r="T107" i="1"/>
  <c r="S107" i="1"/>
  <c r="M107" i="1"/>
  <c r="L107" i="1"/>
  <c r="K107" i="1"/>
  <c r="E107" i="1"/>
  <c r="D107" i="1"/>
  <c r="C107" i="1"/>
  <c r="B107" i="1"/>
  <c r="A107" i="1"/>
  <c r="T106" i="1"/>
  <c r="S106" i="1"/>
  <c r="M106" i="1"/>
  <c r="L106" i="1"/>
  <c r="K106" i="1"/>
  <c r="E106" i="1"/>
  <c r="D106" i="1"/>
  <c r="C106" i="1"/>
  <c r="B106" i="1"/>
  <c r="A106" i="1"/>
  <c r="N106" i="1" s="1"/>
  <c r="T105" i="1"/>
  <c r="S105" i="1"/>
  <c r="N105" i="1"/>
  <c r="M105" i="1"/>
  <c r="L105" i="1"/>
  <c r="K105" i="1"/>
  <c r="F105" i="1"/>
  <c r="G105" i="1" s="1"/>
  <c r="E105" i="1"/>
  <c r="D105" i="1"/>
  <c r="C105" i="1"/>
  <c r="B105" i="1"/>
  <c r="A105" i="1"/>
  <c r="T104" i="1"/>
  <c r="S104" i="1"/>
  <c r="N104" i="1"/>
  <c r="M104" i="1"/>
  <c r="L104" i="1"/>
  <c r="K104" i="1"/>
  <c r="F104" i="1"/>
  <c r="E104" i="1"/>
  <c r="G104" i="1" s="1"/>
  <c r="D104" i="1"/>
  <c r="C104" i="1"/>
  <c r="B104" i="1"/>
  <c r="A104" i="1"/>
  <c r="T103" i="1"/>
  <c r="S103" i="1"/>
  <c r="N103" i="1"/>
  <c r="M103" i="1"/>
  <c r="L103" i="1"/>
  <c r="K103" i="1"/>
  <c r="F103" i="1"/>
  <c r="E103" i="1"/>
  <c r="D103" i="1"/>
  <c r="C103" i="1"/>
  <c r="B103" i="1"/>
  <c r="A103" i="1"/>
  <c r="T102" i="1"/>
  <c r="S102" i="1"/>
  <c r="N102" i="1"/>
  <c r="M102" i="1"/>
  <c r="L102" i="1"/>
  <c r="K102" i="1"/>
  <c r="F102" i="1"/>
  <c r="E102" i="1"/>
  <c r="G102" i="1" s="1"/>
  <c r="D102" i="1"/>
  <c r="C102" i="1"/>
  <c r="B102" i="1"/>
  <c r="A102" i="1"/>
  <c r="T101" i="1"/>
  <c r="S101" i="1"/>
  <c r="M101" i="1"/>
  <c r="L101" i="1"/>
  <c r="K101" i="1"/>
  <c r="E101" i="1"/>
  <c r="D101" i="1"/>
  <c r="C101" i="1"/>
  <c r="B101" i="1"/>
  <c r="A101" i="1"/>
  <c r="T100" i="1"/>
  <c r="S100" i="1"/>
  <c r="M100" i="1"/>
  <c r="L100" i="1"/>
  <c r="K100" i="1"/>
  <c r="E100" i="1"/>
  <c r="D100" i="1"/>
  <c r="C100" i="1"/>
  <c r="B100" i="1"/>
  <c r="A100" i="1"/>
  <c r="T99" i="1"/>
  <c r="S99" i="1"/>
  <c r="M99" i="1"/>
  <c r="L99" i="1"/>
  <c r="K99" i="1"/>
  <c r="E99" i="1"/>
  <c r="D99" i="1"/>
  <c r="C99" i="1"/>
  <c r="B99" i="1"/>
  <c r="A99" i="1"/>
  <c r="T98" i="1"/>
  <c r="S98" i="1"/>
  <c r="M98" i="1"/>
  <c r="L98" i="1"/>
  <c r="K98" i="1"/>
  <c r="F98" i="1"/>
  <c r="G98" i="1" s="1"/>
  <c r="E98" i="1"/>
  <c r="D98" i="1"/>
  <c r="C98" i="1"/>
  <c r="B98" i="1"/>
  <c r="A98" i="1"/>
  <c r="N98" i="1" s="1"/>
  <c r="T97" i="1"/>
  <c r="S97" i="1"/>
  <c r="N97" i="1"/>
  <c r="M97" i="1"/>
  <c r="L97" i="1"/>
  <c r="K97" i="1"/>
  <c r="F97" i="1"/>
  <c r="G97" i="1" s="1"/>
  <c r="E97" i="1"/>
  <c r="D97" i="1"/>
  <c r="C97" i="1"/>
  <c r="B97" i="1"/>
  <c r="A97" i="1"/>
  <c r="T96" i="1"/>
  <c r="S96" i="1"/>
  <c r="N96" i="1"/>
  <c r="M96" i="1"/>
  <c r="L96" i="1"/>
  <c r="K96" i="1"/>
  <c r="G96" i="1"/>
  <c r="F96" i="1"/>
  <c r="E96" i="1"/>
  <c r="D96" i="1"/>
  <c r="C96" i="1"/>
  <c r="B96" i="1"/>
  <c r="A96" i="1"/>
  <c r="T95" i="1"/>
  <c r="S95" i="1"/>
  <c r="N95" i="1"/>
  <c r="M95" i="1"/>
  <c r="L95" i="1"/>
  <c r="K95" i="1"/>
  <c r="F95" i="1"/>
  <c r="E95" i="1"/>
  <c r="G95" i="1" s="1"/>
  <c r="D95" i="1"/>
  <c r="C95" i="1"/>
  <c r="B95" i="1"/>
  <c r="A95" i="1"/>
  <c r="T94" i="1"/>
  <c r="S94" i="1"/>
  <c r="N94" i="1"/>
  <c r="M94" i="1"/>
  <c r="L94" i="1"/>
  <c r="K94" i="1"/>
  <c r="F94" i="1"/>
  <c r="E94" i="1"/>
  <c r="G94" i="1" s="1"/>
  <c r="D94" i="1"/>
  <c r="C94" i="1"/>
  <c r="B94" i="1"/>
  <c r="A94" i="1"/>
  <c r="T93" i="1"/>
  <c r="S93" i="1"/>
  <c r="M93" i="1"/>
  <c r="L93" i="1"/>
  <c r="K93" i="1"/>
  <c r="E93" i="1"/>
  <c r="D93" i="1"/>
  <c r="C93" i="1"/>
  <c r="B93" i="1"/>
  <c r="A93" i="1"/>
  <c r="T92" i="1"/>
  <c r="S92" i="1"/>
  <c r="M92" i="1"/>
  <c r="L92" i="1"/>
  <c r="K92" i="1"/>
  <c r="E92" i="1"/>
  <c r="D92" i="1"/>
  <c r="C92" i="1"/>
  <c r="B92" i="1"/>
  <c r="A92" i="1"/>
  <c r="T91" i="1"/>
  <c r="S91" i="1"/>
  <c r="M91" i="1"/>
  <c r="L91" i="1"/>
  <c r="K91" i="1"/>
  <c r="E91" i="1"/>
  <c r="D91" i="1"/>
  <c r="C91" i="1"/>
  <c r="B91" i="1"/>
  <c r="A91" i="1"/>
  <c r="T90" i="1"/>
  <c r="S90" i="1"/>
  <c r="M90" i="1"/>
  <c r="L90" i="1"/>
  <c r="K90" i="1"/>
  <c r="E90" i="1"/>
  <c r="D90" i="1"/>
  <c r="C90" i="1"/>
  <c r="B90" i="1"/>
  <c r="A90" i="1"/>
  <c r="N90" i="1" s="1"/>
  <c r="T89" i="1"/>
  <c r="S89" i="1"/>
  <c r="N89" i="1"/>
  <c r="M89" i="1"/>
  <c r="L89" i="1"/>
  <c r="K89" i="1"/>
  <c r="I89" i="1"/>
  <c r="G89" i="1"/>
  <c r="J89" i="1" s="1"/>
  <c r="F89" i="1"/>
  <c r="E89" i="1"/>
  <c r="D89" i="1"/>
  <c r="C89" i="1"/>
  <c r="B89" i="1"/>
  <c r="A89" i="1"/>
  <c r="T88" i="1"/>
  <c r="S88" i="1"/>
  <c r="N88" i="1"/>
  <c r="M88" i="1"/>
  <c r="L88" i="1"/>
  <c r="K88" i="1"/>
  <c r="F88" i="1"/>
  <c r="E88" i="1"/>
  <c r="G88" i="1" s="1"/>
  <c r="D88" i="1"/>
  <c r="C88" i="1"/>
  <c r="B88" i="1"/>
  <c r="A88" i="1"/>
  <c r="T87" i="1"/>
  <c r="S87" i="1"/>
  <c r="N87" i="1"/>
  <c r="M87" i="1"/>
  <c r="L87" i="1"/>
  <c r="K87" i="1"/>
  <c r="F87" i="1"/>
  <c r="E87" i="1"/>
  <c r="G87" i="1" s="1"/>
  <c r="D87" i="1"/>
  <c r="C87" i="1"/>
  <c r="B87" i="1"/>
  <c r="A87" i="1"/>
  <c r="T86" i="1"/>
  <c r="S86" i="1"/>
  <c r="N86" i="1"/>
  <c r="M86" i="1"/>
  <c r="L86" i="1"/>
  <c r="K86" i="1"/>
  <c r="F86" i="1"/>
  <c r="E86" i="1"/>
  <c r="G86" i="1" s="1"/>
  <c r="D86" i="1"/>
  <c r="C86" i="1"/>
  <c r="B86" i="1"/>
  <c r="A86" i="1"/>
  <c r="T85" i="1"/>
  <c r="S85" i="1"/>
  <c r="M85" i="1"/>
  <c r="L85" i="1"/>
  <c r="K85" i="1"/>
  <c r="E85" i="1"/>
  <c r="D85" i="1"/>
  <c r="C85" i="1"/>
  <c r="B85" i="1"/>
  <c r="A85" i="1"/>
  <c r="T84" i="1"/>
  <c r="S84" i="1"/>
  <c r="M84" i="1"/>
  <c r="L84" i="1"/>
  <c r="K84" i="1"/>
  <c r="E84" i="1"/>
  <c r="D84" i="1"/>
  <c r="C84" i="1"/>
  <c r="B84" i="1"/>
  <c r="A84" i="1"/>
  <c r="T83" i="1"/>
  <c r="S83" i="1"/>
  <c r="M83" i="1"/>
  <c r="L83" i="1"/>
  <c r="K83" i="1"/>
  <c r="E83" i="1"/>
  <c r="D83" i="1"/>
  <c r="C83" i="1"/>
  <c r="B83" i="1"/>
  <c r="A83" i="1"/>
  <c r="T82" i="1"/>
  <c r="S82" i="1"/>
  <c r="M82" i="1"/>
  <c r="L82" i="1"/>
  <c r="K82" i="1"/>
  <c r="G82" i="1"/>
  <c r="J82" i="1" s="1"/>
  <c r="F82" i="1"/>
  <c r="E82" i="1"/>
  <c r="D82" i="1"/>
  <c r="C82" i="1"/>
  <c r="B82" i="1"/>
  <c r="A82" i="1"/>
  <c r="N82" i="1" s="1"/>
  <c r="T81" i="1"/>
  <c r="S81" i="1"/>
  <c r="N81" i="1"/>
  <c r="M81" i="1"/>
  <c r="L81" i="1"/>
  <c r="K81" i="1"/>
  <c r="F81" i="1"/>
  <c r="E81" i="1"/>
  <c r="G81" i="1" s="1"/>
  <c r="D81" i="1"/>
  <c r="C81" i="1"/>
  <c r="B81" i="1"/>
  <c r="A81" i="1"/>
  <c r="T80" i="1"/>
  <c r="S80" i="1"/>
  <c r="N80" i="1"/>
  <c r="M80" i="1"/>
  <c r="L80" i="1"/>
  <c r="K80" i="1"/>
  <c r="F80" i="1"/>
  <c r="E80" i="1"/>
  <c r="G80" i="1" s="1"/>
  <c r="D80" i="1"/>
  <c r="C80" i="1"/>
  <c r="B80" i="1"/>
  <c r="A80" i="1"/>
  <c r="T79" i="1"/>
  <c r="S79" i="1"/>
  <c r="N79" i="1"/>
  <c r="M79" i="1"/>
  <c r="L79" i="1"/>
  <c r="K79" i="1"/>
  <c r="F79" i="1"/>
  <c r="E79" i="1"/>
  <c r="D79" i="1"/>
  <c r="C79" i="1"/>
  <c r="B79" i="1"/>
  <c r="A79" i="1"/>
  <c r="T78" i="1"/>
  <c r="S78" i="1"/>
  <c r="N78" i="1"/>
  <c r="M78" i="1"/>
  <c r="L78" i="1"/>
  <c r="K78" i="1"/>
  <c r="E78" i="1"/>
  <c r="D78" i="1"/>
  <c r="C78" i="1"/>
  <c r="B78" i="1"/>
  <c r="A78" i="1"/>
  <c r="F78" i="1" s="1"/>
  <c r="T77" i="1"/>
  <c r="S77" i="1"/>
  <c r="M77" i="1"/>
  <c r="L77" i="1"/>
  <c r="K77" i="1"/>
  <c r="E77" i="1"/>
  <c r="D77" i="1"/>
  <c r="C77" i="1"/>
  <c r="B77" i="1"/>
  <c r="A77" i="1"/>
  <c r="T76" i="1"/>
  <c r="S76" i="1"/>
  <c r="M76" i="1"/>
  <c r="L76" i="1"/>
  <c r="K76" i="1"/>
  <c r="E76" i="1"/>
  <c r="D76" i="1"/>
  <c r="C76" i="1"/>
  <c r="B76" i="1"/>
  <c r="A76" i="1"/>
  <c r="T75" i="1"/>
  <c r="S75" i="1"/>
  <c r="M75" i="1"/>
  <c r="L75" i="1"/>
  <c r="K75" i="1"/>
  <c r="E75" i="1"/>
  <c r="D75" i="1"/>
  <c r="C75" i="1"/>
  <c r="B75" i="1"/>
  <c r="A75" i="1"/>
  <c r="T74" i="1"/>
  <c r="S74" i="1"/>
  <c r="M74" i="1"/>
  <c r="L74" i="1"/>
  <c r="K74" i="1"/>
  <c r="F74" i="1"/>
  <c r="G74" i="1" s="1"/>
  <c r="E74" i="1"/>
  <c r="D74" i="1"/>
  <c r="C74" i="1"/>
  <c r="B74" i="1"/>
  <c r="A74" i="1"/>
  <c r="N74" i="1" s="1"/>
  <c r="T73" i="1"/>
  <c r="S73" i="1"/>
  <c r="N73" i="1"/>
  <c r="M73" i="1"/>
  <c r="L73" i="1"/>
  <c r="K73" i="1"/>
  <c r="F73" i="1"/>
  <c r="E73" i="1"/>
  <c r="G73" i="1" s="1"/>
  <c r="D73" i="1"/>
  <c r="C73" i="1"/>
  <c r="B73" i="1"/>
  <c r="A73" i="1"/>
  <c r="T72" i="1"/>
  <c r="S72" i="1"/>
  <c r="N72" i="1"/>
  <c r="M72" i="1"/>
  <c r="L72" i="1"/>
  <c r="K72" i="1"/>
  <c r="F72" i="1"/>
  <c r="G72" i="1" s="1"/>
  <c r="E72" i="1"/>
  <c r="D72" i="1"/>
  <c r="C72" i="1"/>
  <c r="B72" i="1"/>
  <c r="A72" i="1"/>
  <c r="T71" i="1"/>
  <c r="S71" i="1"/>
  <c r="N71" i="1"/>
  <c r="M71" i="1"/>
  <c r="L71" i="1"/>
  <c r="K71" i="1"/>
  <c r="F71" i="1"/>
  <c r="E71" i="1"/>
  <c r="G71" i="1" s="1"/>
  <c r="D71" i="1"/>
  <c r="C71" i="1"/>
  <c r="B71" i="1"/>
  <c r="A71" i="1"/>
  <c r="T70" i="1"/>
  <c r="S70" i="1"/>
  <c r="N70" i="1"/>
  <c r="M70" i="1"/>
  <c r="L70" i="1"/>
  <c r="K70" i="1"/>
  <c r="E70" i="1"/>
  <c r="G70" i="1" s="1"/>
  <c r="D70" i="1"/>
  <c r="C70" i="1"/>
  <c r="B70" i="1"/>
  <c r="A70" i="1"/>
  <c r="F70" i="1" s="1"/>
  <c r="T69" i="1"/>
  <c r="S69" i="1"/>
  <c r="M69" i="1"/>
  <c r="L69" i="1"/>
  <c r="K69" i="1"/>
  <c r="E69" i="1"/>
  <c r="D69" i="1"/>
  <c r="C69" i="1"/>
  <c r="B69" i="1"/>
  <c r="A69" i="1"/>
  <c r="T68" i="1"/>
  <c r="S68" i="1"/>
  <c r="M68" i="1"/>
  <c r="L68" i="1"/>
  <c r="K68" i="1"/>
  <c r="E68" i="1"/>
  <c r="D68" i="1"/>
  <c r="C68" i="1"/>
  <c r="B68" i="1"/>
  <c r="A68" i="1"/>
  <c r="T67" i="1"/>
  <c r="S67" i="1"/>
  <c r="M67" i="1"/>
  <c r="L67" i="1"/>
  <c r="K67" i="1"/>
  <c r="E67" i="1"/>
  <c r="D67" i="1"/>
  <c r="C67" i="1"/>
  <c r="B67" i="1"/>
  <c r="A67" i="1"/>
  <c r="T66" i="1"/>
  <c r="S66" i="1"/>
  <c r="M66" i="1"/>
  <c r="L66" i="1"/>
  <c r="K66" i="1"/>
  <c r="G66" i="1"/>
  <c r="J66" i="1" s="1"/>
  <c r="F66" i="1"/>
  <c r="E66" i="1"/>
  <c r="D66" i="1"/>
  <c r="C66" i="1"/>
  <c r="B66" i="1"/>
  <c r="A66" i="1"/>
  <c r="N66" i="1" s="1"/>
  <c r="T65" i="1"/>
  <c r="S65" i="1"/>
  <c r="N65" i="1"/>
  <c r="M65" i="1"/>
  <c r="L65" i="1"/>
  <c r="K65" i="1"/>
  <c r="F65" i="1"/>
  <c r="E65" i="1"/>
  <c r="G65" i="1" s="1"/>
  <c r="D65" i="1"/>
  <c r="C65" i="1"/>
  <c r="B65" i="1"/>
  <c r="A65" i="1"/>
  <c r="T64" i="1"/>
  <c r="S64" i="1"/>
  <c r="N64" i="1"/>
  <c r="M64" i="1"/>
  <c r="L64" i="1"/>
  <c r="K64" i="1"/>
  <c r="F64" i="1"/>
  <c r="E64" i="1"/>
  <c r="G64" i="1" s="1"/>
  <c r="D64" i="1"/>
  <c r="C64" i="1"/>
  <c r="B64" i="1"/>
  <c r="A64" i="1"/>
  <c r="T63" i="1"/>
  <c r="S63" i="1"/>
  <c r="N63" i="1"/>
  <c r="M63" i="1"/>
  <c r="L63" i="1"/>
  <c r="K63" i="1"/>
  <c r="F63" i="1"/>
  <c r="E63" i="1"/>
  <c r="D63" i="1"/>
  <c r="C63" i="1"/>
  <c r="B63" i="1"/>
  <c r="A63" i="1"/>
  <c r="T62" i="1"/>
  <c r="S62" i="1"/>
  <c r="N62" i="1"/>
  <c r="M62" i="1"/>
  <c r="L62" i="1"/>
  <c r="K62" i="1"/>
  <c r="E62" i="1"/>
  <c r="D62" i="1"/>
  <c r="C62" i="1"/>
  <c r="B62" i="1"/>
  <c r="A62" i="1"/>
  <c r="F62" i="1" s="1"/>
  <c r="T61" i="1"/>
  <c r="S61" i="1"/>
  <c r="M61" i="1"/>
  <c r="L61" i="1"/>
  <c r="K61" i="1"/>
  <c r="E61" i="1"/>
  <c r="D61" i="1"/>
  <c r="C61" i="1"/>
  <c r="B61" i="1"/>
  <c r="A61" i="1"/>
  <c r="T60" i="1"/>
  <c r="S60" i="1"/>
  <c r="M60" i="1"/>
  <c r="L60" i="1"/>
  <c r="K60" i="1"/>
  <c r="E60" i="1"/>
  <c r="D60" i="1"/>
  <c r="C60" i="1"/>
  <c r="B60" i="1"/>
  <c r="A60" i="1"/>
  <c r="T59" i="1"/>
  <c r="S59" i="1"/>
  <c r="M59" i="1"/>
  <c r="L59" i="1"/>
  <c r="K59" i="1"/>
  <c r="E59" i="1"/>
  <c r="D59" i="1"/>
  <c r="C59" i="1"/>
  <c r="B59" i="1"/>
  <c r="A59" i="1"/>
  <c r="T58" i="1"/>
  <c r="S58" i="1"/>
  <c r="M58" i="1"/>
  <c r="L58" i="1"/>
  <c r="K58" i="1"/>
  <c r="F58" i="1"/>
  <c r="G58" i="1" s="1"/>
  <c r="E58" i="1"/>
  <c r="D58" i="1"/>
  <c r="C58" i="1"/>
  <c r="B58" i="1"/>
  <c r="A58" i="1"/>
  <c r="N58" i="1" s="1"/>
  <c r="T57" i="1"/>
  <c r="S57" i="1"/>
  <c r="N57" i="1"/>
  <c r="M57" i="1"/>
  <c r="L57" i="1"/>
  <c r="K57" i="1"/>
  <c r="F57" i="1"/>
  <c r="E57" i="1"/>
  <c r="G57" i="1" s="1"/>
  <c r="D57" i="1"/>
  <c r="C57" i="1"/>
  <c r="B57" i="1"/>
  <c r="A57" i="1"/>
  <c r="T56" i="1"/>
  <c r="S56" i="1"/>
  <c r="N56" i="1"/>
  <c r="M56" i="1"/>
  <c r="L56" i="1"/>
  <c r="K56" i="1"/>
  <c r="F56" i="1"/>
  <c r="G56" i="1" s="1"/>
  <c r="E56" i="1"/>
  <c r="D56" i="1"/>
  <c r="C56" i="1"/>
  <c r="B56" i="1"/>
  <c r="A56" i="1"/>
  <c r="T55" i="1"/>
  <c r="S55" i="1"/>
  <c r="N55" i="1"/>
  <c r="M55" i="1"/>
  <c r="L55" i="1"/>
  <c r="K55" i="1"/>
  <c r="F55" i="1"/>
  <c r="E55" i="1"/>
  <c r="G55" i="1" s="1"/>
  <c r="D55" i="1"/>
  <c r="C55" i="1"/>
  <c r="B55" i="1"/>
  <c r="A55" i="1"/>
  <c r="T54" i="1"/>
  <c r="S54" i="1"/>
  <c r="N54" i="1"/>
  <c r="M54" i="1"/>
  <c r="L54" i="1"/>
  <c r="K54" i="1"/>
  <c r="F54" i="1"/>
  <c r="E54" i="1"/>
  <c r="G54" i="1" s="1"/>
  <c r="D54" i="1"/>
  <c r="C54" i="1"/>
  <c r="B54" i="1"/>
  <c r="A54" i="1"/>
  <c r="T53" i="1"/>
  <c r="S53" i="1"/>
  <c r="M53" i="1"/>
  <c r="L53" i="1"/>
  <c r="K53" i="1"/>
  <c r="E53" i="1"/>
  <c r="D53" i="1"/>
  <c r="C53" i="1"/>
  <c r="B53" i="1"/>
  <c r="A53" i="1"/>
  <c r="T52" i="1"/>
  <c r="S52" i="1"/>
  <c r="M52" i="1"/>
  <c r="L52" i="1"/>
  <c r="K52" i="1"/>
  <c r="E52" i="1"/>
  <c r="D52" i="1"/>
  <c r="C52" i="1"/>
  <c r="B52" i="1"/>
  <c r="A52" i="1"/>
  <c r="T51" i="1"/>
  <c r="S51" i="1"/>
  <c r="M51" i="1"/>
  <c r="L51" i="1"/>
  <c r="K51" i="1"/>
  <c r="E51" i="1"/>
  <c r="D51" i="1"/>
  <c r="C51" i="1"/>
  <c r="B51" i="1"/>
  <c r="A51" i="1"/>
  <c r="T50" i="1"/>
  <c r="S50" i="1"/>
  <c r="M50" i="1"/>
  <c r="L50" i="1"/>
  <c r="K50" i="1"/>
  <c r="E50" i="1"/>
  <c r="D50" i="1"/>
  <c r="C50" i="1"/>
  <c r="B50" i="1"/>
  <c r="A50" i="1"/>
  <c r="N50" i="1" s="1"/>
  <c r="T49" i="1"/>
  <c r="S49" i="1"/>
  <c r="N49" i="1"/>
  <c r="M49" i="1"/>
  <c r="L49" i="1"/>
  <c r="K49" i="1"/>
  <c r="F49" i="1"/>
  <c r="G49" i="1" s="1"/>
  <c r="E49" i="1"/>
  <c r="D49" i="1"/>
  <c r="C49" i="1"/>
  <c r="B49" i="1"/>
  <c r="A49" i="1"/>
  <c r="T48" i="1"/>
  <c r="S48" i="1"/>
  <c r="N48" i="1"/>
  <c r="M48" i="1"/>
  <c r="L48" i="1"/>
  <c r="K48" i="1"/>
  <c r="G48" i="1"/>
  <c r="F48" i="1"/>
  <c r="E48" i="1"/>
  <c r="D48" i="1"/>
  <c r="C48" i="1"/>
  <c r="B48" i="1"/>
  <c r="A48" i="1"/>
  <c r="T47" i="1"/>
  <c r="S47" i="1"/>
  <c r="N47" i="1"/>
  <c r="M47" i="1"/>
  <c r="L47" i="1"/>
  <c r="K47" i="1"/>
  <c r="F47" i="1"/>
  <c r="E47" i="1"/>
  <c r="D47" i="1"/>
  <c r="C47" i="1"/>
  <c r="B47" i="1"/>
  <c r="A47" i="1"/>
  <c r="T46" i="1"/>
  <c r="S46" i="1"/>
  <c r="N46" i="1"/>
  <c r="M46" i="1"/>
  <c r="L46" i="1"/>
  <c r="K46" i="1"/>
  <c r="F46" i="1"/>
  <c r="E46" i="1"/>
  <c r="G46" i="1" s="1"/>
  <c r="D46" i="1"/>
  <c r="C46" i="1"/>
  <c r="B46" i="1"/>
  <c r="A46" i="1"/>
  <c r="T45" i="1"/>
  <c r="S45" i="1"/>
  <c r="M45" i="1"/>
  <c r="L45" i="1"/>
  <c r="K45" i="1"/>
  <c r="E45" i="1"/>
  <c r="D45" i="1"/>
  <c r="C45" i="1"/>
  <c r="B45" i="1"/>
  <c r="A45" i="1"/>
  <c r="T44" i="1"/>
  <c r="S44" i="1"/>
  <c r="M44" i="1"/>
  <c r="L44" i="1"/>
  <c r="K44" i="1"/>
  <c r="E44" i="1"/>
  <c r="D44" i="1"/>
  <c r="C44" i="1"/>
  <c r="B44" i="1"/>
  <c r="A44" i="1"/>
  <c r="T43" i="1"/>
  <c r="S43" i="1"/>
  <c r="M43" i="1"/>
  <c r="L43" i="1"/>
  <c r="K43" i="1"/>
  <c r="E43" i="1"/>
  <c r="D43" i="1"/>
  <c r="C43" i="1"/>
  <c r="B43" i="1"/>
  <c r="A43" i="1"/>
  <c r="T42" i="1"/>
  <c r="S42" i="1"/>
  <c r="M42" i="1"/>
  <c r="L42" i="1"/>
  <c r="K42" i="1"/>
  <c r="E42" i="1"/>
  <c r="D42" i="1"/>
  <c r="C42" i="1"/>
  <c r="B42" i="1"/>
  <c r="A42" i="1"/>
  <c r="N42" i="1" s="1"/>
  <c r="T41" i="1"/>
  <c r="S41" i="1"/>
  <c r="N41" i="1"/>
  <c r="M41" i="1"/>
  <c r="L41" i="1"/>
  <c r="K41" i="1"/>
  <c r="G41" i="1"/>
  <c r="J41" i="1" s="1"/>
  <c r="F41" i="1"/>
  <c r="E41" i="1"/>
  <c r="D41" i="1"/>
  <c r="C41" i="1"/>
  <c r="B41" i="1"/>
  <c r="A41" i="1"/>
  <c r="T40" i="1"/>
  <c r="S40" i="1"/>
  <c r="N40" i="1"/>
  <c r="M40" i="1"/>
  <c r="L40" i="1"/>
  <c r="K40" i="1"/>
  <c r="G40" i="1"/>
  <c r="F40" i="1"/>
  <c r="E40" i="1"/>
  <c r="D40" i="1"/>
  <c r="C40" i="1"/>
  <c r="B40" i="1"/>
  <c r="A40" i="1"/>
  <c r="T39" i="1"/>
  <c r="S39" i="1"/>
  <c r="N39" i="1"/>
  <c r="M39" i="1"/>
  <c r="L39" i="1"/>
  <c r="K39" i="1"/>
  <c r="F39" i="1"/>
  <c r="E39" i="1"/>
  <c r="G39" i="1" s="1"/>
  <c r="D39" i="1"/>
  <c r="C39" i="1"/>
  <c r="B39" i="1"/>
  <c r="A39" i="1"/>
  <c r="T38" i="1"/>
  <c r="S38" i="1"/>
  <c r="N38" i="1"/>
  <c r="M38" i="1"/>
  <c r="L38" i="1"/>
  <c r="K38" i="1"/>
  <c r="F38" i="1"/>
  <c r="E38" i="1"/>
  <c r="G38" i="1" s="1"/>
  <c r="D38" i="1"/>
  <c r="C38" i="1"/>
  <c r="B38" i="1"/>
  <c r="A38" i="1"/>
  <c r="T37" i="1"/>
  <c r="S37" i="1"/>
  <c r="M37" i="1"/>
  <c r="L37" i="1"/>
  <c r="K37" i="1"/>
  <c r="E37" i="1"/>
  <c r="D37" i="1"/>
  <c r="C37" i="1"/>
  <c r="B37" i="1"/>
  <c r="A37" i="1"/>
  <c r="T36" i="1"/>
  <c r="S36" i="1"/>
  <c r="M36" i="1"/>
  <c r="L36" i="1"/>
  <c r="K36" i="1"/>
  <c r="E36" i="1"/>
  <c r="D36" i="1"/>
  <c r="C36" i="1"/>
  <c r="B36" i="1"/>
  <c r="A36" i="1"/>
  <c r="T35" i="1"/>
  <c r="S35" i="1"/>
  <c r="M35" i="1"/>
  <c r="L35" i="1"/>
  <c r="K35" i="1"/>
  <c r="E35" i="1"/>
  <c r="D35" i="1"/>
  <c r="C35" i="1"/>
  <c r="B35" i="1"/>
  <c r="A35" i="1"/>
  <c r="T34" i="1"/>
  <c r="S34" i="1"/>
  <c r="M34" i="1"/>
  <c r="L34" i="1"/>
  <c r="K34" i="1"/>
  <c r="F34" i="1"/>
  <c r="G34" i="1" s="1"/>
  <c r="E34" i="1"/>
  <c r="D34" i="1"/>
  <c r="C34" i="1"/>
  <c r="B34" i="1"/>
  <c r="A34" i="1"/>
  <c r="N34" i="1" s="1"/>
  <c r="T33" i="1"/>
  <c r="S33" i="1"/>
  <c r="N33" i="1"/>
  <c r="M33" i="1"/>
  <c r="L33" i="1"/>
  <c r="K33" i="1"/>
  <c r="I33" i="1"/>
  <c r="G33" i="1"/>
  <c r="J33" i="1" s="1"/>
  <c r="F33" i="1"/>
  <c r="E33" i="1"/>
  <c r="D33" i="1"/>
  <c r="C33" i="1"/>
  <c r="B33" i="1"/>
  <c r="A33" i="1"/>
  <c r="T32" i="1"/>
  <c r="S32" i="1"/>
  <c r="N32" i="1"/>
  <c r="M32" i="1"/>
  <c r="L32" i="1"/>
  <c r="K32" i="1"/>
  <c r="F32" i="1"/>
  <c r="E32" i="1"/>
  <c r="G32" i="1" s="1"/>
  <c r="D32" i="1"/>
  <c r="C32" i="1"/>
  <c r="B32" i="1"/>
  <c r="A32" i="1"/>
  <c r="T31" i="1"/>
  <c r="S31" i="1"/>
  <c r="N31" i="1"/>
  <c r="M31" i="1"/>
  <c r="L31" i="1"/>
  <c r="K31" i="1"/>
  <c r="F31" i="1"/>
  <c r="E31" i="1"/>
  <c r="G31" i="1" s="1"/>
  <c r="D31" i="1"/>
  <c r="C31" i="1"/>
  <c r="B31" i="1"/>
  <c r="A31" i="1"/>
  <c r="T30" i="1"/>
  <c r="S30" i="1"/>
  <c r="N30" i="1"/>
  <c r="M30" i="1"/>
  <c r="L30" i="1"/>
  <c r="K30" i="1"/>
  <c r="F30" i="1"/>
  <c r="E30" i="1"/>
  <c r="G30" i="1" s="1"/>
  <c r="D30" i="1"/>
  <c r="C30" i="1"/>
  <c r="B30" i="1"/>
  <c r="A30" i="1"/>
  <c r="T29" i="1"/>
  <c r="S29" i="1"/>
  <c r="M29" i="1"/>
  <c r="L29" i="1"/>
  <c r="K29" i="1"/>
  <c r="E29" i="1"/>
  <c r="D29" i="1"/>
  <c r="C29" i="1"/>
  <c r="B29" i="1"/>
  <c r="A29" i="1"/>
  <c r="T28" i="1"/>
  <c r="S28" i="1"/>
  <c r="M28" i="1"/>
  <c r="L28" i="1"/>
  <c r="K28" i="1"/>
  <c r="E28" i="1"/>
  <c r="D28" i="1"/>
  <c r="C28" i="1"/>
  <c r="B28" i="1"/>
  <c r="A28" i="1"/>
  <c r="T27" i="1"/>
  <c r="S27" i="1"/>
  <c r="M27" i="1"/>
  <c r="L27" i="1"/>
  <c r="K27" i="1"/>
  <c r="E27" i="1"/>
  <c r="D27" i="1"/>
  <c r="C27" i="1"/>
  <c r="B27" i="1"/>
  <c r="A27" i="1"/>
  <c r="T26" i="1"/>
  <c r="S26" i="1"/>
  <c r="M26" i="1"/>
  <c r="L26" i="1"/>
  <c r="K26" i="1"/>
  <c r="G26" i="1"/>
  <c r="J26" i="1" s="1"/>
  <c r="F26" i="1"/>
  <c r="E26" i="1"/>
  <c r="D26" i="1"/>
  <c r="C26" i="1"/>
  <c r="B26" i="1"/>
  <c r="A26" i="1"/>
  <c r="N26" i="1" s="1"/>
  <c r="T25" i="1"/>
  <c r="S25" i="1"/>
  <c r="N25" i="1"/>
  <c r="M25" i="1"/>
  <c r="L25" i="1"/>
  <c r="K25" i="1"/>
  <c r="F25" i="1"/>
  <c r="E25" i="1"/>
  <c r="G25" i="1" s="1"/>
  <c r="D25" i="1"/>
  <c r="C25" i="1"/>
  <c r="B25" i="1"/>
  <c r="A25" i="1"/>
  <c r="T24" i="1"/>
  <c r="S24" i="1"/>
  <c r="N24" i="1"/>
  <c r="M24" i="1"/>
  <c r="L24" i="1"/>
  <c r="K24" i="1"/>
  <c r="F24" i="1"/>
  <c r="E24" i="1"/>
  <c r="G24" i="1" s="1"/>
  <c r="D24" i="1"/>
  <c r="C24" i="1"/>
  <c r="B24" i="1"/>
  <c r="A24" i="1"/>
  <c r="T23" i="1"/>
  <c r="S23" i="1"/>
  <c r="N23" i="1"/>
  <c r="M23" i="1"/>
  <c r="L23" i="1"/>
  <c r="K23" i="1"/>
  <c r="F23" i="1"/>
  <c r="E23" i="1"/>
  <c r="D23" i="1"/>
  <c r="C23" i="1"/>
  <c r="B23" i="1"/>
  <c r="A23" i="1"/>
  <c r="T22" i="1"/>
  <c r="S22" i="1"/>
  <c r="N22" i="1"/>
  <c r="M22" i="1"/>
  <c r="L22" i="1"/>
  <c r="K22" i="1"/>
  <c r="F22" i="1"/>
  <c r="E22" i="1"/>
  <c r="G22" i="1" s="1"/>
  <c r="D22" i="1"/>
  <c r="C22" i="1"/>
  <c r="B22" i="1"/>
  <c r="A22" i="1"/>
  <c r="T21" i="1"/>
  <c r="S21" i="1"/>
  <c r="M21" i="1"/>
  <c r="L21" i="1"/>
  <c r="K21" i="1"/>
  <c r="E21" i="1"/>
  <c r="D21" i="1"/>
  <c r="C21" i="1"/>
  <c r="B21" i="1"/>
  <c r="A21" i="1"/>
  <c r="T20" i="1"/>
  <c r="S20" i="1"/>
  <c r="M20" i="1"/>
  <c r="L20" i="1"/>
  <c r="K20" i="1"/>
  <c r="E20" i="1"/>
  <c r="D20" i="1"/>
  <c r="C20" i="1"/>
  <c r="B20" i="1"/>
  <c r="A20" i="1"/>
  <c r="T19" i="1"/>
  <c r="S19" i="1"/>
  <c r="M19" i="1"/>
  <c r="L19" i="1"/>
  <c r="K19" i="1"/>
  <c r="E19" i="1"/>
  <c r="D19" i="1"/>
  <c r="C19" i="1"/>
  <c r="B19" i="1"/>
  <c r="A19" i="1"/>
  <c r="T18" i="1"/>
  <c r="S18" i="1"/>
  <c r="M18" i="1"/>
  <c r="L18" i="1"/>
  <c r="K18" i="1"/>
  <c r="I18" i="1"/>
  <c r="G18" i="1"/>
  <c r="J18" i="1" s="1"/>
  <c r="F18" i="1"/>
  <c r="E18" i="1"/>
  <c r="D18" i="1"/>
  <c r="C18" i="1"/>
  <c r="B18" i="1"/>
  <c r="A18" i="1"/>
  <c r="N18" i="1" s="1"/>
  <c r="T17" i="1"/>
  <c r="S17" i="1"/>
  <c r="N17" i="1"/>
  <c r="M17" i="1"/>
  <c r="L17" i="1"/>
  <c r="K17" i="1"/>
  <c r="F17" i="1"/>
  <c r="E17" i="1"/>
  <c r="G17" i="1" s="1"/>
  <c r="D17" i="1"/>
  <c r="C17" i="1"/>
  <c r="B17" i="1"/>
  <c r="A17" i="1"/>
  <c r="T16" i="1"/>
  <c r="S16" i="1"/>
  <c r="N16" i="1"/>
  <c r="M16" i="1"/>
  <c r="L16" i="1"/>
  <c r="K16" i="1"/>
  <c r="G16" i="1"/>
  <c r="F16" i="1"/>
  <c r="E16" i="1"/>
  <c r="D16" i="1"/>
  <c r="C16" i="1"/>
  <c r="B16" i="1"/>
  <c r="A16" i="1"/>
  <c r="T15" i="1"/>
  <c r="S15" i="1"/>
  <c r="N15" i="1"/>
  <c r="M15" i="1"/>
  <c r="L15" i="1"/>
  <c r="K15" i="1"/>
  <c r="F15" i="1"/>
  <c r="E15" i="1"/>
  <c r="D15" i="1"/>
  <c r="C15" i="1"/>
  <c r="B15" i="1"/>
  <c r="A15" i="1"/>
  <c r="T14" i="1"/>
  <c r="S14" i="1"/>
  <c r="N14" i="1"/>
  <c r="M14" i="1"/>
  <c r="L14" i="1"/>
  <c r="K14" i="1"/>
  <c r="F14" i="1"/>
  <c r="E14" i="1"/>
  <c r="G14" i="1" s="1"/>
  <c r="D14" i="1"/>
  <c r="C14" i="1"/>
  <c r="B14" i="1"/>
  <c r="A14" i="1"/>
  <c r="T13" i="1"/>
  <c r="S13" i="1"/>
  <c r="M13" i="1"/>
  <c r="L13" i="1"/>
  <c r="K13" i="1"/>
  <c r="E13" i="1"/>
  <c r="D13" i="1"/>
  <c r="C13" i="1"/>
  <c r="B13" i="1"/>
  <c r="A13" i="1"/>
  <c r="T12" i="1"/>
  <c r="S12" i="1"/>
  <c r="M12" i="1"/>
  <c r="L12" i="1"/>
  <c r="K12" i="1"/>
  <c r="E12" i="1"/>
  <c r="D12" i="1"/>
  <c r="C12" i="1"/>
  <c r="B12" i="1"/>
  <c r="A12" i="1"/>
  <c r="T11" i="1"/>
  <c r="S11" i="1"/>
  <c r="M11" i="1"/>
  <c r="L11" i="1"/>
  <c r="K11" i="1"/>
  <c r="E11" i="1"/>
  <c r="D11" i="1"/>
  <c r="C11" i="1"/>
  <c r="B11" i="1"/>
  <c r="A11" i="1"/>
  <c r="T10" i="1"/>
  <c r="S10" i="1"/>
  <c r="M10" i="1"/>
  <c r="L10" i="1"/>
  <c r="K10" i="1"/>
  <c r="E10" i="1"/>
  <c r="D10" i="1"/>
  <c r="C10" i="1"/>
  <c r="B10" i="1"/>
  <c r="A10" i="1"/>
  <c r="N10" i="1" s="1"/>
  <c r="T9" i="1"/>
  <c r="S9" i="1"/>
  <c r="N9" i="1"/>
  <c r="M9" i="1"/>
  <c r="L9" i="1"/>
  <c r="K9" i="1"/>
  <c r="G9" i="1"/>
  <c r="J9" i="1" s="1"/>
  <c r="F9" i="1"/>
  <c r="E9" i="1"/>
  <c r="D9" i="1"/>
  <c r="C9" i="1"/>
  <c r="B9" i="1"/>
  <c r="A9" i="1"/>
  <c r="T8" i="1"/>
  <c r="S8" i="1"/>
  <c r="N8" i="1"/>
  <c r="M8" i="1"/>
  <c r="L8" i="1"/>
  <c r="K8" i="1"/>
  <c r="G8" i="1"/>
  <c r="F8" i="1"/>
  <c r="E8" i="1"/>
  <c r="D8" i="1"/>
  <c r="C8" i="1"/>
  <c r="B8" i="1"/>
  <c r="A8" i="1"/>
  <c r="T7" i="1"/>
  <c r="S7" i="1"/>
  <c r="N7" i="1"/>
  <c r="M7" i="1"/>
  <c r="L7" i="1"/>
  <c r="K7" i="1"/>
  <c r="F7" i="1"/>
  <c r="E7" i="1"/>
  <c r="G7" i="1" s="1"/>
  <c r="D7" i="1"/>
  <c r="C7" i="1"/>
  <c r="B7" i="1"/>
  <c r="A7" i="1"/>
  <c r="T6" i="1"/>
  <c r="S6" i="1"/>
  <c r="N6" i="1"/>
  <c r="M6" i="1"/>
  <c r="L6" i="1"/>
  <c r="K6" i="1"/>
  <c r="F6" i="1"/>
  <c r="E6" i="1"/>
  <c r="G6" i="1" s="1"/>
  <c r="D6" i="1"/>
  <c r="C6" i="1"/>
  <c r="B6" i="1"/>
  <c r="A6" i="1"/>
  <c r="T5" i="1"/>
  <c r="S5" i="1"/>
  <c r="M5" i="1"/>
  <c r="L5" i="1"/>
  <c r="K5" i="1"/>
  <c r="E5" i="1"/>
  <c r="D5" i="1"/>
  <c r="C5" i="1"/>
  <c r="B5" i="1"/>
  <c r="A5" i="1"/>
  <c r="T4" i="1"/>
  <c r="S4" i="1"/>
  <c r="M4" i="1"/>
  <c r="L4" i="1"/>
  <c r="K4" i="1"/>
  <c r="E4" i="1"/>
  <c r="D4" i="1"/>
  <c r="C4" i="1"/>
  <c r="B4" i="1"/>
  <c r="A4" i="1"/>
  <c r="T3" i="1"/>
  <c r="S3" i="1"/>
  <c r="M3" i="1"/>
  <c r="L3" i="1"/>
  <c r="K3" i="1"/>
  <c r="E3" i="1"/>
  <c r="D3" i="1"/>
  <c r="C3" i="1"/>
  <c r="B3" i="1"/>
  <c r="A3" i="1"/>
  <c r="T2" i="1"/>
  <c r="S2" i="1"/>
  <c r="M2" i="1"/>
  <c r="L2" i="1"/>
  <c r="K2" i="1"/>
  <c r="F2" i="1"/>
  <c r="G2" i="1" s="1"/>
  <c r="E2" i="1"/>
  <c r="D2" i="1"/>
  <c r="C2" i="1"/>
  <c r="B2" i="1"/>
  <c r="A2" i="1"/>
  <c r="N2" i="1" s="1"/>
  <c r="J57" i="1" l="1"/>
  <c r="I57" i="1"/>
  <c r="J98" i="1"/>
  <c r="I98" i="1"/>
  <c r="J104" i="1"/>
  <c r="I104" i="1"/>
  <c r="J34" i="1"/>
  <c r="I34" i="1"/>
  <c r="J73" i="1"/>
  <c r="I73" i="1"/>
  <c r="J81" i="1"/>
  <c r="I81" i="1"/>
  <c r="J24" i="1"/>
  <c r="I24" i="1"/>
  <c r="J64" i="1"/>
  <c r="I64" i="1"/>
  <c r="J80" i="1"/>
  <c r="I80" i="1"/>
  <c r="J25" i="1"/>
  <c r="I25" i="1"/>
  <c r="J105" i="1"/>
  <c r="I105" i="1"/>
  <c r="J17" i="1"/>
  <c r="I17" i="1"/>
  <c r="J56" i="1"/>
  <c r="I56" i="1"/>
  <c r="J32" i="1"/>
  <c r="I32" i="1"/>
  <c r="J72" i="1"/>
  <c r="I72" i="1"/>
  <c r="J74" i="1"/>
  <c r="I74" i="1"/>
  <c r="J65" i="1"/>
  <c r="I65" i="1"/>
  <c r="J49" i="1"/>
  <c r="I49" i="1"/>
  <c r="J58" i="1"/>
  <c r="I58" i="1"/>
  <c r="J2" i="1"/>
  <c r="I2" i="1"/>
  <c r="J88" i="1"/>
  <c r="I88" i="1"/>
  <c r="J97" i="1"/>
  <c r="I97" i="1"/>
  <c r="F83" i="1"/>
  <c r="G83" i="1" s="1"/>
  <c r="N83" i="1"/>
  <c r="J86" i="1"/>
  <c r="I86" i="1"/>
  <c r="F3" i="1"/>
  <c r="G3" i="1" s="1"/>
  <c r="N3" i="1"/>
  <c r="J6" i="1"/>
  <c r="I6" i="1"/>
  <c r="I9" i="1"/>
  <c r="I26" i="1"/>
  <c r="F29" i="1"/>
  <c r="G29" i="1" s="1"/>
  <c r="N29" i="1"/>
  <c r="J39" i="1"/>
  <c r="I39" i="1"/>
  <c r="F42" i="1"/>
  <c r="G42" i="1" s="1"/>
  <c r="F60" i="1"/>
  <c r="G60" i="1" s="1"/>
  <c r="N60" i="1"/>
  <c r="I66" i="1"/>
  <c r="F69" i="1"/>
  <c r="G69" i="1" s="1"/>
  <c r="N69" i="1"/>
  <c r="F76" i="1"/>
  <c r="G76" i="1" s="1"/>
  <c r="N76" i="1"/>
  <c r="I82" i="1"/>
  <c r="F85" i="1"/>
  <c r="G85" i="1" s="1"/>
  <c r="N85" i="1"/>
  <c r="J95" i="1"/>
  <c r="I95" i="1"/>
  <c r="J111" i="1"/>
  <c r="I111" i="1"/>
  <c r="I114" i="1"/>
  <c r="F5" i="1"/>
  <c r="N5" i="1"/>
  <c r="G15" i="1"/>
  <c r="F36" i="1"/>
  <c r="G36" i="1" s="1"/>
  <c r="N36" i="1"/>
  <c r="F43" i="1"/>
  <c r="G43" i="1" s="1"/>
  <c r="N43" i="1"/>
  <c r="J46" i="1"/>
  <c r="I46" i="1"/>
  <c r="F92" i="1"/>
  <c r="G92" i="1" s="1"/>
  <c r="N92" i="1"/>
  <c r="F99" i="1"/>
  <c r="G99" i="1" s="1"/>
  <c r="N99" i="1"/>
  <c r="J102" i="1"/>
  <c r="I102" i="1"/>
  <c r="F108" i="1"/>
  <c r="G108" i="1" s="1"/>
  <c r="N108" i="1"/>
  <c r="J8" i="1"/>
  <c r="I8" i="1"/>
  <c r="F12" i="1"/>
  <c r="G12" i="1" s="1"/>
  <c r="N12" i="1"/>
  <c r="F19" i="1"/>
  <c r="G19" i="1" s="1"/>
  <c r="N19" i="1"/>
  <c r="J22" i="1"/>
  <c r="I22" i="1"/>
  <c r="F45" i="1"/>
  <c r="N45" i="1"/>
  <c r="J55" i="1"/>
  <c r="I55" i="1"/>
  <c r="J71" i="1"/>
  <c r="I71" i="1"/>
  <c r="F101" i="1"/>
  <c r="N101" i="1"/>
  <c r="J113" i="1"/>
  <c r="I113" i="1"/>
  <c r="J16" i="1"/>
  <c r="I16" i="1"/>
  <c r="F20" i="1"/>
  <c r="G20" i="1" s="1"/>
  <c r="N20" i="1"/>
  <c r="F27" i="1"/>
  <c r="G27" i="1" s="1"/>
  <c r="N27" i="1"/>
  <c r="F53" i="1"/>
  <c r="N53" i="1"/>
  <c r="F67" i="1"/>
  <c r="G67" i="1" s="1"/>
  <c r="N67" i="1"/>
  <c r="J70" i="1"/>
  <c r="I70" i="1"/>
  <c r="F75" i="1"/>
  <c r="G75" i="1" s="1"/>
  <c r="N75" i="1"/>
  <c r="G78" i="1"/>
  <c r="J87" i="1"/>
  <c r="I87" i="1"/>
  <c r="F90" i="1"/>
  <c r="G90" i="1" s="1"/>
  <c r="F116" i="1"/>
  <c r="G116" i="1" s="1"/>
  <c r="N116" i="1"/>
  <c r="F59" i="1"/>
  <c r="G59" i="1" s="1"/>
  <c r="N59" i="1"/>
  <c r="G62" i="1"/>
  <c r="J7" i="1"/>
  <c r="I7" i="1"/>
  <c r="F10" i="1"/>
  <c r="G10" i="1" s="1"/>
  <c r="F28" i="1"/>
  <c r="G28" i="1" s="1"/>
  <c r="N28" i="1"/>
  <c r="F35" i="1"/>
  <c r="G35" i="1" s="1"/>
  <c r="N35" i="1"/>
  <c r="J38" i="1"/>
  <c r="I38" i="1"/>
  <c r="I41" i="1"/>
  <c r="F61" i="1"/>
  <c r="G61" i="1" s="1"/>
  <c r="N61" i="1"/>
  <c r="F68" i="1"/>
  <c r="G68" i="1" s="1"/>
  <c r="N68" i="1"/>
  <c r="F77" i="1"/>
  <c r="G77" i="1" s="1"/>
  <c r="N77" i="1"/>
  <c r="F84" i="1"/>
  <c r="G84" i="1" s="1"/>
  <c r="N84" i="1"/>
  <c r="F91" i="1"/>
  <c r="G91" i="1" s="1"/>
  <c r="N91" i="1"/>
  <c r="J94" i="1"/>
  <c r="I94" i="1"/>
  <c r="F106" i="1"/>
  <c r="G106" i="1" s="1"/>
  <c r="F107" i="1"/>
  <c r="G107" i="1" s="1"/>
  <c r="N107" i="1"/>
  <c r="J110" i="1"/>
  <c r="I110" i="1"/>
  <c r="G112" i="1"/>
  <c r="F4" i="1"/>
  <c r="G4" i="1" s="1"/>
  <c r="N4" i="1"/>
  <c r="G5" i="1"/>
  <c r="F11" i="1"/>
  <c r="G11" i="1" s="1"/>
  <c r="N11" i="1"/>
  <c r="J14" i="1"/>
  <c r="I14" i="1"/>
  <c r="F37" i="1"/>
  <c r="G37" i="1" s="1"/>
  <c r="N37" i="1"/>
  <c r="G47" i="1"/>
  <c r="F50" i="1"/>
  <c r="G50" i="1" s="1"/>
  <c r="F93" i="1"/>
  <c r="G93" i="1" s="1"/>
  <c r="N93" i="1"/>
  <c r="G103" i="1"/>
  <c r="F109" i="1"/>
  <c r="G109" i="1" s="1"/>
  <c r="N109" i="1"/>
  <c r="J30" i="1"/>
  <c r="I30" i="1"/>
  <c r="N21" i="1"/>
  <c r="F21" i="1"/>
  <c r="G21" i="1" s="1"/>
  <c r="J31" i="1"/>
  <c r="I31" i="1"/>
  <c r="J48" i="1"/>
  <c r="I48" i="1"/>
  <c r="F52" i="1"/>
  <c r="G52" i="1" s="1"/>
  <c r="N52" i="1"/>
  <c r="G53" i="1"/>
  <c r="F13" i="1"/>
  <c r="G13" i="1" s="1"/>
  <c r="N13" i="1"/>
  <c r="G23" i="1"/>
  <c r="J40" i="1"/>
  <c r="I40" i="1"/>
  <c r="F44" i="1"/>
  <c r="G44" i="1" s="1"/>
  <c r="N44" i="1"/>
  <c r="G45" i="1"/>
  <c r="F51" i="1"/>
  <c r="G51" i="1" s="1"/>
  <c r="N51" i="1"/>
  <c r="J54" i="1"/>
  <c r="I54" i="1"/>
  <c r="G63" i="1"/>
  <c r="G79" i="1"/>
  <c r="J96" i="1"/>
  <c r="I96" i="1"/>
  <c r="F100" i="1"/>
  <c r="G100" i="1" s="1"/>
  <c r="N100" i="1"/>
  <c r="G101" i="1"/>
  <c r="F115" i="1"/>
  <c r="G115" i="1" s="1"/>
  <c r="N115" i="1"/>
  <c r="I37" i="1" l="1"/>
  <c r="J37" i="1"/>
  <c r="I61" i="1"/>
  <c r="J61" i="1"/>
  <c r="I13" i="1"/>
  <c r="J13" i="1"/>
  <c r="I77" i="1"/>
  <c r="J77" i="1"/>
  <c r="I69" i="1"/>
  <c r="J69" i="1"/>
  <c r="J84" i="1"/>
  <c r="I84" i="1"/>
  <c r="J100" i="1"/>
  <c r="I100" i="1"/>
  <c r="I21" i="1"/>
  <c r="J21" i="1"/>
  <c r="I108" i="1"/>
  <c r="J108" i="1"/>
  <c r="I109" i="1"/>
  <c r="J109" i="1"/>
  <c r="I29" i="1"/>
  <c r="J29" i="1"/>
  <c r="I93" i="1"/>
  <c r="J93" i="1"/>
  <c r="I92" i="1"/>
  <c r="J92" i="1"/>
  <c r="I85" i="1"/>
  <c r="J85" i="1"/>
  <c r="J116" i="1"/>
  <c r="I116" i="1"/>
  <c r="J79" i="1"/>
  <c r="I79" i="1"/>
  <c r="J63" i="1"/>
  <c r="I63" i="1"/>
  <c r="I50" i="1"/>
  <c r="J50" i="1"/>
  <c r="I5" i="1"/>
  <c r="J5" i="1"/>
  <c r="J106" i="1"/>
  <c r="I106" i="1"/>
  <c r="J67" i="1"/>
  <c r="I67" i="1"/>
  <c r="J11" i="1"/>
  <c r="I11" i="1"/>
  <c r="J115" i="1"/>
  <c r="I115" i="1"/>
  <c r="J47" i="1"/>
  <c r="I47" i="1"/>
  <c r="J83" i="1"/>
  <c r="I83" i="1"/>
  <c r="I44" i="1"/>
  <c r="J44" i="1"/>
  <c r="J90" i="1"/>
  <c r="I90" i="1"/>
  <c r="I101" i="1"/>
  <c r="J101" i="1"/>
  <c r="J23" i="1"/>
  <c r="I23" i="1"/>
  <c r="J4" i="1"/>
  <c r="I4" i="1"/>
  <c r="J62" i="1"/>
  <c r="I62" i="1"/>
  <c r="J78" i="1"/>
  <c r="I78" i="1"/>
  <c r="I12" i="1"/>
  <c r="J12" i="1"/>
  <c r="I43" i="1"/>
  <c r="J43" i="1"/>
  <c r="J60" i="1"/>
  <c r="I60" i="1"/>
  <c r="J15" i="1"/>
  <c r="I15" i="1"/>
  <c r="J107" i="1"/>
  <c r="I107" i="1"/>
  <c r="J112" i="1"/>
  <c r="I112" i="1"/>
  <c r="J35" i="1"/>
  <c r="I35" i="1"/>
  <c r="J99" i="1"/>
  <c r="I99" i="1"/>
  <c r="J42" i="1"/>
  <c r="I42" i="1"/>
  <c r="J20" i="1"/>
  <c r="I20" i="1"/>
  <c r="I10" i="1"/>
  <c r="J10" i="1"/>
  <c r="J51" i="1"/>
  <c r="I51" i="1"/>
  <c r="J103" i="1"/>
  <c r="I103" i="1"/>
  <c r="J91" i="1"/>
  <c r="I91" i="1"/>
  <c r="J68" i="1"/>
  <c r="I68" i="1"/>
  <c r="J59" i="1"/>
  <c r="I59" i="1"/>
  <c r="J75" i="1"/>
  <c r="I75" i="1"/>
  <c r="J27" i="1"/>
  <c r="I27" i="1"/>
  <c r="J76" i="1"/>
  <c r="I76" i="1"/>
  <c r="J28" i="1"/>
  <c r="I28" i="1"/>
  <c r="J52" i="1"/>
  <c r="I52" i="1"/>
  <c r="J19" i="1"/>
  <c r="I19" i="1"/>
  <c r="I45" i="1"/>
  <c r="J45" i="1"/>
  <c r="I53" i="1"/>
  <c r="J53" i="1"/>
  <c r="I36" i="1"/>
  <c r="J36" i="1"/>
  <c r="I3" i="1"/>
  <c r="J3" i="1"/>
</calcChain>
</file>

<file path=xl/sharedStrings.xml><?xml version="1.0" encoding="utf-8"?>
<sst xmlns="http://schemas.openxmlformats.org/spreadsheetml/2006/main" count="593" uniqueCount="149">
  <si>
    <t>Nº. CONTRATO</t>
  </si>
  <si>
    <t>NOMBRE DEL CONTRATISTA</t>
  </si>
  <si>
    <t>MODALIDAD</t>
  </si>
  <si>
    <t>OBJETO</t>
  </si>
  <si>
    <t>VALOR INICIAL</t>
  </si>
  <si>
    <t>ADICIÓN / REDUCCIÓN</t>
  </si>
  <si>
    <t>VALOR ACTUAL DEL CONTRATO</t>
  </si>
  <si>
    <t>RECURSOS PAGADOS (Info ejecución secop II o TVEC a corte del 30 mes anterior.</t>
  </si>
  <si>
    <t>RECURSOS PTES POR PAGAR</t>
  </si>
  <si>
    <t>EJECUCIÓN PRESUPUESTAL</t>
  </si>
  <si>
    <t>Fecha de firma del contrato</t>
  </si>
  <si>
    <t>Fecha de Inicio del Contrato</t>
  </si>
  <si>
    <t>Fecha Fin del contrato</t>
  </si>
  <si>
    <t>FECHA DE PRORROGA (HASTA)/FEHA DE TERMINACIÓN ANTICIPADA</t>
  </si>
  <si>
    <t>TIPO DE CONTRATO</t>
  </si>
  <si>
    <t>Destino Gasto</t>
  </si>
  <si>
    <t>LINK DEL PROCESO</t>
  </si>
  <si>
    <t>ESTADO</t>
  </si>
  <si>
    <t>PN/PJ</t>
  </si>
  <si>
    <t>COORD</t>
  </si>
  <si>
    <t>TIPO IDENTIFICACIÓN</t>
  </si>
  <si>
    <t>NUM. IDENTIFICACIÓN</t>
  </si>
  <si>
    <t>Prestación de servicios</t>
  </si>
  <si>
    <t>Funcionamiento</t>
  </si>
  <si>
    <t>https://community.secop.gov.co/Public/Tendering/OpportunityDetail/Index?noticeUID=CO1.NTC.7311321&amp;isFromPublicArea=True&amp;isModal=true&amp;asPopupView=true</t>
  </si>
  <si>
    <t>Plazo de ejecución Terminado</t>
  </si>
  <si>
    <t>C.C.</t>
  </si>
  <si>
    <t>https://community.secop.gov.co/Public/Tendering/OpportunityDetail/Index?noticeUID=CO1.NTC.7311847&amp;isFromPublicArea=True&amp;isModal=true&amp;asPopupView=true</t>
  </si>
  <si>
    <t>Inversión</t>
  </si>
  <si>
    <t>https://community.secop.gov.co/Public/Tendering/OpportunityDetail/Index?noticeUID=CO1.NTC.7311308&amp;isFromPublicArea=True&amp;isModal=true&amp;asPopupView=true</t>
  </si>
  <si>
    <t>https://community.secop.gov.co/Public/Tendering/OpportunityDetail/Index?noticeUID=CO1.NTC.7329232&amp;isFromPublicArea=True&amp;isModal=true&amp;asPopupView=true</t>
  </si>
  <si>
    <t>https://community.secop.gov.co/Public/Tendering/OpportunityDetail/Index?noticeUID=CO1.NTC.7328769&amp;isFromPublicArea=True&amp;isModal=true&amp;asPopupView=true</t>
  </si>
  <si>
    <t>https://community.secop.gov.co/Public/Tendering/OpportunityDetail/Index?noticeUID=CO1.NTC.7330975&amp;isFromPublicArea=True&amp;isModal=true&amp;asPopupView=true</t>
  </si>
  <si>
    <t>https://community.secop.gov.co/Public/Tendering/OpportunityDetail/Index?noticeUID=CO1.NTC.7329867&amp;isFromPublicArea=True&amp;isModal=true&amp;asPopupView=true</t>
  </si>
  <si>
    <t>https://community.secop.gov.co/Public/Tendering/OpportunityDetail/Index?noticeUID=CO1.NTC.7329272&amp;isFromPublicArea=True&amp;isModal=true&amp;asPopupView=true</t>
  </si>
  <si>
    <t>https://community.secop.gov.co/Public/Tendering/OpportunityDetail/Index?noticeUID=CO1.NTC.7330919&amp;isFromPublicArea=True&amp;isModal=true&amp;asPopupView=true</t>
  </si>
  <si>
    <t>https://community.secop.gov.co/Public/Tendering/OpportunityDetail/Index?noticeUID=CO1.NTC.7333131&amp;isFromPublicArea=True&amp;isModal=true&amp;asPopupView=true</t>
  </si>
  <si>
    <t>https://community.secop.gov.co/Public/Tendering/OpportunityDetail/Index?noticeUID=CO1.NTC.7333132&amp;isFromPublicArea=True&amp;isModal=true&amp;asPopupView=true</t>
  </si>
  <si>
    <t>https://community.secop.gov.co/Public/Tendering/OpportunityDetail/Index?noticeUID=CO1.NTC.7336038&amp;isFromPublicArea=True&amp;isModal=true&amp;asPopupView=true</t>
  </si>
  <si>
    <t>https://community.secop.gov.co/Public/Tendering/OpportunityDetail/Index?noticeUID=CO1.NTC.7336058&amp;isFromPublicArea=True&amp;isModal=true&amp;asPopupView=true</t>
  </si>
  <si>
    <t>https://community.secop.gov.co/Public/Tendering/OpportunityDetail/Index?noticeUID=CO1.NTC.7336072&amp;isFromPublicArea=True&amp;isModal=true&amp;asPopupView=true</t>
  </si>
  <si>
    <t>https://community.secop.gov.co/Public/Tendering/OpportunityDetail/Index?noticeUID=CO1.NTC.7336403&amp;isFromPublicArea=True&amp;isModal=true&amp;asPopupView=true</t>
  </si>
  <si>
    <t>https://community.secop.gov.co/Public/Tendering/OpportunityDetail/Index?noticeUID=CO1.NTC.7361933&amp;isFromPublicArea=True&amp;isModal=true&amp;asPopupView=true</t>
  </si>
  <si>
    <t>NIT.</t>
  </si>
  <si>
    <t>https://community.secop.gov.co/Public/Tendering/OpportunityDetail/Index?noticeUID=CO1.NTC.7430127&amp;isFromPublicArea=True&amp;isModal=true&amp;asPopupView=true</t>
  </si>
  <si>
    <t>https://community.secop.gov.co/Public/Tendering/OpportunityDetail/Index?noticeUID=CO1.NTC.7369093&amp;isFromPublicArea=True&amp;isModal=true&amp;asPopupView=true</t>
  </si>
  <si>
    <t>https://community.secop.gov.co/Public/Tendering/OpportunityDetail/Index?noticeUID=CO1.NTC.7370572&amp;isFromPublicArea=True&amp;isModal=true&amp;asPopupView=true</t>
  </si>
  <si>
    <t>https://community.secop.gov.co/Public/Tendering/OpportunityDetail/Index?noticeUID=CO1.NTC.7372546&amp;isFromPublicArea=True&amp;isModal=true&amp;asPopupView=true</t>
  </si>
  <si>
    <t>https://community.secop.gov.co/Public/Tendering/OpportunityDetail/Index?noticeUID=CO1.NTC.7370228&amp;isFromPublicArea=True&amp;isModal=true&amp;asPopupView=true</t>
  </si>
  <si>
    <t>https://community.secop.gov.co/Public/Tendering/OpportunityDetail/Index?noticeUID=CO1.NTC.7349133&amp;isFromPublicArea=True&amp;isModal=true&amp;asPopupView=true</t>
  </si>
  <si>
    <t>https://community.secop.gov.co/Public/Tendering/OpportunityDetail/Index?noticeUID=CO1.NTC.7353121&amp;isFromPublicArea=True&amp;isModal=true&amp;asPopupView=true</t>
  </si>
  <si>
    <t>https://community.secop.gov.co/Public/Tendering/OpportunityDetail/Index?noticeUID=CO1.NTC.7353180&amp;isFromPublicArea=True&amp;isModal=true&amp;asPopupView=true</t>
  </si>
  <si>
    <t>https://community.secop.gov.co/Public/Tendering/OpportunityDetail/Index?noticeUID=CO1.NTC.7352767&amp;isFromPublicArea=True&amp;isModal=true&amp;asPopupView=true</t>
  </si>
  <si>
    <t>https://community.secop.gov.co/Public/Tendering/OpportunityDetail/Index?noticeUID=CO1.NTC.7339680&amp;isFromPublicArea=True&amp;isModal=true&amp;asPopupView=true</t>
  </si>
  <si>
    <t>https://community.secop.gov.co/Public/Tendering/OpportunityDetail/Index?noticeUID=CO1.NTC.7352387&amp;isFromPublicArea=True&amp;isModal=true&amp;asPopupView=true</t>
  </si>
  <si>
    <t>https://community.secop.gov.co/Public/Tendering/OpportunityDetail/Index?noticeUID=CO1.NTC.7336716&amp;isFromPublicArea=True&amp;isModal=true&amp;asPopupView=true</t>
  </si>
  <si>
    <t>52.OO3.6679</t>
  </si>
  <si>
    <t>https://community.secop.gov.co/Public/Tendering/OpportunityDetail/Index?noticeUID=CO1.NTC.7348520&amp;isFromPublicArea=True&amp;isModal=true&amp;asPopupView=true</t>
  </si>
  <si>
    <t>https://community.secop.gov.co/Public/Tendering/OpportunityDetail/Index?noticeUID=CO1.NTC.7372849&amp;isFromPublicArea=True&amp;isModal=true&amp;asPopupView=true</t>
  </si>
  <si>
    <t>https://community.secop.gov.co/Public/Tendering/OpportunityDetail/Index?noticeUID=CO1.NTC.7391219&amp;isFromPublicArea=True&amp;isModal=true&amp;asPopupView=true</t>
  </si>
  <si>
    <t>https://community.secop.gov.co/Public/Tendering/OpportunityDetail/Index?noticeUID=CO1.NTC.7393677&amp;isFromPublicArea=True&amp;isModal=true&amp;asPopupView=true</t>
  </si>
  <si>
    <t>https://community.secop.gov.co/Public/Tendering/OpportunityDetail/Index?noticeUID=CO1.NTC.7395817&amp;isFromPublicArea=True&amp;isModal=true&amp;asPopupView=true</t>
  </si>
  <si>
    <t>https://community.secop.gov.co/Public/Tendering/OpportunityDetail/Index?noticeUID=CO1.NTC.7397057&amp;isFromPublicArea=True&amp;isModal=true&amp;asPopupView=true</t>
  </si>
  <si>
    <t>https://community.secop.gov.co/Public/Tendering/OpportunityDetail/Index?noticeUID=CO1.NTC.7439932&amp;isFromPublicArea=True&amp;isModal=true&amp;asPopupView=true</t>
  </si>
  <si>
    <t>https://community.secop.gov.co/Public/Tendering/OpportunityDetail/Index?noticeUID=CO1.NTC.7460014&amp;isFromPublicArea=True&amp;isModal=true&amp;asPopupView=true</t>
  </si>
  <si>
    <t>https://community.secop.gov.co/Public/Tendering/OpportunityDetail/Index?noticeUID=CO1.NTC.7349639&amp;isFromPublicArea=True&amp;isModal=true&amp;asPopupView=true</t>
  </si>
  <si>
    <t>Suministros</t>
  </si>
  <si>
    <t>https://community.secop.gov.co/Public/Tendering/OpportunityDetail/Index?noticeUID=CO1.NTC.7349608&amp;isFromPublicArea=True&amp;isModal=true&amp;asPopupView=true</t>
  </si>
  <si>
    <t>https://community.secop.gov.co/Public/Tendering/OpportunityDetail/Index?noticeUID=CO1.NTC.7488950&amp;isFromPublicArea=True&amp;isModal=true&amp;asPopupView=true</t>
  </si>
  <si>
    <t>https://community.secop.gov.co/Public/Tendering/OpportunityDetail/Index?noticeUID=CO1.NTC.7327930&amp;isFromPublicArea=True&amp;isModal=true&amp;asPopupView=true</t>
  </si>
  <si>
    <t>https://community.secop.gov.co/Public/Tendering/OpportunityDetail/Index?noticeUID=CO1.NTC.7495907&amp;isFromPublicArea=True&amp;isModal=true&amp;asPopupView=true</t>
  </si>
  <si>
    <t>https://community.secop.gov.co/Public/Tendering/OpportunityDetail/Index?noticeUID=CO1.NTC.7329837&amp;isFromPublicArea=True&amp;isModal=true&amp;asPopupView=true</t>
  </si>
  <si>
    <t>https://community.secop.gov.co/Public/Tendering/OpportunityDetail/Index?noticeUID=CO1.NTC.7328509&amp;isFromPublicArea=True&amp;isModal=true&amp;asPopupView=true</t>
  </si>
  <si>
    <t>https://community.secop.gov.co/Public/Tendering/OpportunityDetail/Index?noticeUID=CO1.NTC.7540770&amp;isFromPublicArea=True&amp;isModal=true&amp;asPopupView=true</t>
  </si>
  <si>
    <t>https://community.secop.gov.co/Public/Tendering/OpportunityDetail/Index?noticeUID=CO1.NTC.7406223&amp;isFromPublicArea=True&amp;isModal=true&amp;asPopupView=true</t>
  </si>
  <si>
    <t>https://community.secop.gov.co/Public/Tendering/OpportunityDetail/Index?noticeUID=CO1.NTC.7598556&amp;isFromPublicArea=True&amp;isModal=true&amp;asPopupView=true</t>
  </si>
  <si>
    <t>https://community.secop.gov.co/Public/Tendering/OpportunityDetail/Index?noticeUID=CO1.NTC.7569790&amp;isFromPublicArea=True&amp;isModal=true&amp;asPopupView=true</t>
  </si>
  <si>
    <t>https://community.secop.gov.co/Public/Tendering/OpportunityDetail/Index?noticeUID=CO1.NTC.7650034&amp;isFromPublicArea=True&amp;isModal=true&amp;asPopupView=true</t>
  </si>
  <si>
    <t>En ejecución</t>
  </si>
  <si>
    <t>https://community.secop.gov.co/Public/Tendering/OpportunityDetail/Index?noticeUID=CO1.NTC.7648300&amp;isFromPublicArea=True&amp;isModal=true&amp;asPopupView=true</t>
  </si>
  <si>
    <t>https://community.secop.gov.co/Public/Tendering/OpportunityDetail/Index?noticeUID=CO1.NTC.7658797&amp;isFromPublicArea=True&amp;isModal=true&amp;asPopupView=true</t>
  </si>
  <si>
    <t>https://community.secop.gov.co/Public/Tendering/OpportunityDetail/Index?noticeUID=CO1.NTC.7518954&amp;isFromPublicArea=True&amp;isModal=true&amp;asPopupView=true</t>
  </si>
  <si>
    <t>https://community.secop.gov.co/Public/Tendering/OpportunityDetail/Index?noticeUID=CO1.NTC.7457113&amp;isFromPublicArea=True&amp;isModal=true&amp;asPopupView=true</t>
  </si>
  <si>
    <t>https://community.secop.gov.co/Public/Tendering/OpportunityDetail/Index?noticeUID=CO1.NTC.7459810&amp;isFromPublicArea=True&amp;isModal=true&amp;asPopupView=true</t>
  </si>
  <si>
    <t>https://operaciones.colombiacompra.gov.co/tienda-virtual-del-estado-colombiano/ordenes-compra/142256</t>
  </si>
  <si>
    <t>https://operaciones.colombiacompra.gov.co/tienda-virtual-del-estado-colombiano/ordenes-compra/142992</t>
  </si>
  <si>
    <t>https://community.secop.gov.co/Public/Tendering/OpportunityDetail/Index?noticeUID=CO1.NTC.7704182&amp;isFromPublicArea=True&amp;isModal=true&amp;asPopupView=true</t>
  </si>
  <si>
    <t>https://community.secop.gov.co/Public/Tendering/OpportunityDetail/Index?noticeUID=CO1.NTC.7825806&amp;isFromPublicArea=True&amp;isModal=true&amp;asPopupView=true</t>
  </si>
  <si>
    <t>https://community.secop.gov.co/Public/Tendering/OpportunityDetail/Index?noticeUID=CO1.NTC.7848391&amp;isFromPublicArea=True&amp;isModal=true&amp;asPopupView=true</t>
  </si>
  <si>
    <t>https://operaciones.colombiacompra.gov.co/tienda-virtual-del-estado-colombiano/ordenes-compra/144583</t>
  </si>
  <si>
    <t>https://community.secop.gov.co/Public/Tendering/OpportunityDetail/Index?noticeUID=CO1.NTC.7989934&amp;isFromPublicArea=True&amp;isModal=true&amp;asPopupView=true</t>
  </si>
  <si>
    <t>Otro</t>
  </si>
  <si>
    <t>https://community.secop.gov.co/Public/Tendering/OpportunityDetail/Index?noticeUID=CO1.NTC.7861921&amp;isFromPublicArea=True&amp;isModal=true&amp;asPopupView=true</t>
  </si>
  <si>
    <t>https://community.secop.gov.co/Public/Tendering/OpportunityDetail/Index?noticeUID=CO1.NTC.8065554&amp;isFromPublicArea=True&amp;isModal=true&amp;asPopupView=true</t>
  </si>
  <si>
    <t>https://community.secop.gov.co/Public/Tendering/OpportunityDetail/Index?noticeUID=CO1.NTC.7834014&amp;isFromPublicArea=True&amp;isModal=true&amp;asPopupView=true</t>
  </si>
  <si>
    <t>https://community.secop.gov.co/Public/Tendering/OpportunityDetail/Index?noticeUID=CO1.NTC.7850315&amp;isFromPublicArea=True&amp;isModal=true&amp;asPopupView=true</t>
  </si>
  <si>
    <t>https://operaciones.colombiacompra.gov.co/tienda-virtual-del-estado-colombiano/ordenes-compra/145071</t>
  </si>
  <si>
    <t>https://community.secop.gov.co/Public/Tendering/OpportunityDetail/Index?noticeUID=CO1.NTC.8063544&amp;isFromPublicArea=True&amp;isModal=true&amp;asPopupView=true</t>
  </si>
  <si>
    <t>https://community.secop.gov.co/Public/Tendering/OpportunityDetail/Index?noticeUID=CO1.NTC.8052689&amp;isFromPublicArea=True&amp;isModal=true&amp;asPopupView=true</t>
  </si>
  <si>
    <t>https://community.secop.gov.co/Public/Tendering/OpportunityDetail/Index?noticeUID=CO1.NTC.7880490&amp;isFromPublicArea=True&amp;isModal=true&amp;asPopupView=true</t>
  </si>
  <si>
    <t>https://community.secop.gov.co/Public/Tendering/OpportunityDetail/Index?noticeUID=CO1.NTC.7823089&amp;isFromPublicArea=True&amp;isModal=true&amp;asPopupView=true</t>
  </si>
  <si>
    <t>https://community.secop.gov.co/Public/Tendering/OpportunityDetail/Index?noticeUID=CO1.NTC.8018740&amp;isFromPublicArea=True&amp;isModal=true&amp;asPopupView=true</t>
  </si>
  <si>
    <t>https://community.secop.gov.co/Public/Tendering/OpportunityDetail/Index?noticeUID=CO1.NTC.8121507&amp;isFromPublicArea=True&amp;isModal=true&amp;asPopupView=true</t>
  </si>
  <si>
    <t>https://community.secop.gov.co/Public/Tendering/OpportunityDetail/Index?noticeUID=CO1.NTC.8122796&amp;isFromPublicArea=True&amp;isModal=true&amp;asPopupView=true</t>
  </si>
  <si>
    <t>https://operaciones.colombiacompra.gov.co/tienda-virtual-del-estado-colombiano/ordenes-compra/146667</t>
  </si>
  <si>
    <t>https://community.secop.gov.co/Public/Tendering/OpportunityDetail/Index?noticeUID=CO1.NTC.8149137&amp;isFromPublicArea=True&amp;isModal=true&amp;asPopupView=true</t>
  </si>
  <si>
    <t>https://community.secop.gov.co/Public/Tendering/OpportunityDetail/Index?noticeUID=CO1.NTC.8235874&amp;isFromPublicArea=True&amp;isModal=true&amp;asPopupView=true</t>
  </si>
  <si>
    <t>https://community.secop.gov.co/Public/Tendering/OpportunityDetail/Index?noticeUID=CO1.NTC.8184229&amp;isFromPublicArea=True&amp;isModal=true&amp;asPopupView=true</t>
  </si>
  <si>
    <t>https://community.secop.gov.co/Public/Tendering/OpportunityDetail/Index?noticeUID=CO1.NTC.8308087&amp;isFromPublicArea=True&amp;isModal=true&amp;asPopupView=true</t>
  </si>
  <si>
    <t>https://community.secop.gov.co/Public/Tendering/OpportunityDetail/Index?noticeUID=CO1.NTC.8221245&amp;isFromPublicArea=True&amp;isModal=true&amp;asPopupView=true</t>
  </si>
  <si>
    <t>https://community.secop.gov.co/Public/Tendering/OpportunityDetail/Index?noticeUID=CO1.NTC.8234358&amp;isFromPublicArea=True&amp;isModal=true&amp;asPopupView=true</t>
  </si>
  <si>
    <t>https://community.secop.gov.co/Public/Tendering/OpportunityDetail/Index?noticeUID=CO1.NTC.8292600&amp;isFromPublicArea=True&amp;isModal=true&amp;asPopupView=true</t>
  </si>
  <si>
    <t>https://community.secop.gov.co/Public/Tendering/OpportunityDetail/Index?noticeUID=CO1.NTC.8367774&amp;isFromPublicArea=True&amp;isModal=true&amp;asPopupView=true</t>
  </si>
  <si>
    <t>https://community.secop.gov.co/Public/Tendering/OpportunityDetail/Index?noticeUID=CO1.NTC.8293142&amp;isFromPublicArea=True&amp;isModal=true&amp;asPopupView=true</t>
  </si>
  <si>
    <t>https://community.secop.gov.co/Public/Tendering/OpportunityDetail/Index?noticeUID=CO1.NTC.8418036&amp;isFromPublicArea=True&amp;isModal=true&amp;asPopupView=true</t>
  </si>
  <si>
    <t>https://community.secop.gov.co/Public/Tendering/OpportunityDetail/Index?noticeUID=CO1.NTC.8419223&amp;isFromPublicArea=True&amp;isModal=true&amp;asPopupView=true</t>
  </si>
  <si>
    <t>https://community.secop.gov.co/Public/Tendering/OpportunityDetail/Index?noticeUID=CO1.NTC.8474011&amp;isFromPublicArea=True&amp;isModal=true&amp;asPopupView=true</t>
  </si>
  <si>
    <t>Compraventa</t>
  </si>
  <si>
    <t>https://community.secop.gov.co/Public/Tendering/OpportunityDetail/Index?noticeUID=CO1.NTC.8564106&amp;isFromPublicArea=True&amp;isModal=true&amp;asPopupView=true</t>
  </si>
  <si>
    <t>https://community.secop.gov.co/Public/Tendering/OpportunityDetail/Index?noticeUID=CO1.NTC.8449161&amp;isFromPublicArea=True&amp;isModal=true&amp;asPopupView=true</t>
  </si>
  <si>
    <t>https://community.secop.gov.co/Public/Tendering/OpportunityDetail/Index?noticeUID=CO1.NTC.8557335&amp;isFromPublicArea=True&amp;isModal=true&amp;asPopupView=true</t>
  </si>
  <si>
    <t>https://community.secop.gov.co/Public/Tendering/OpportunityDetail/Index?noticeUID=CO1.NTC.8448942&amp;isFromPublicArea=True&amp;isModal=true&amp;asPopupView=true</t>
  </si>
  <si>
    <t>https://community.secop.gov.co/Public/Tendering/OpportunityDetail/Index?noticeUID=CO1.NTC.8406405&amp;isFromPublicArea=True&amp;isModal=true&amp;asPopupView=true</t>
  </si>
  <si>
    <t>https://community.secop.gov.co/Public/Tendering/OpportunityDetail/Index?noticeUID=CO1.NTC.8606488&amp;isFromPublicArea=True&amp;isModal=true&amp;asPopupView=true</t>
  </si>
  <si>
    <t>https://community.secop.gov.co/Public/Tendering/OpportunityDetail/Index?noticeUID=CO1.NTC.8456359&amp;isFromPublicArea=True&amp;isModal=true&amp;asPopupView=true</t>
  </si>
  <si>
    <t>Seguros</t>
  </si>
  <si>
    <t>https://community.secop.gov.co/Public/Tendering/OpportunityDetail/Index?noticeUID=CO1.NTC.8380224&amp;isFromPublicArea=True&amp;isModal=true&amp;asPopupView=true</t>
  </si>
  <si>
    <t>https://community.secop.gov.co/Public/Tendering/OpportunityDetail/Index?noticeUID=CO1.NTC.8646095&amp;isFromPublicArea=True&amp;isModal=true&amp;asPopupView=true</t>
  </si>
  <si>
    <t>https://community.secop.gov.co/Public/Tendering/OpportunityDetail/Index?noticeUID=CO1.NTC.8558136&amp;isFromPublicArea=True&amp;isModal=true&amp;asPopupView=true</t>
  </si>
  <si>
    <t>https://community.secop.gov.co/Public/Tendering/OpportunityDetail/Index?noticeUID=CO1.NTC.8771593&amp;isFromPublicArea=True&amp;isModal=true&amp;asPopupView=true</t>
  </si>
  <si>
    <t>https://community.secop.gov.co/Public/Tendering/OpportunityDetail/Index?noticeUID=CO1.NTC.8770354&amp;isFromPublicArea=True&amp;isModal=true&amp;asPopupView=true</t>
  </si>
  <si>
    <t>https://community.secop.gov.co/Public/Tendering/OpportunityDetail/Index?noticeUID=CO1.NTC.8548159&amp;isFromPublicArea=True&amp;isModal=true&amp;asPopupView=true</t>
  </si>
  <si>
    <t>Consultoría</t>
  </si>
  <si>
    <t>https://community.secop.gov.co/Public/Tendering/OpportunityDetail/Index?noticeUID=CO1.NTC.8767759&amp;isFromPublicArea=True&amp;isModal=true&amp;asPopupView=true</t>
  </si>
  <si>
    <t>https://community.secop.gov.co/Public/Tendering/OpportunityDetail/Index?noticeUID=CO1.NTC.8909380&amp;isFromPublicArea=True&amp;isModal=true&amp;asPopupView=true</t>
  </si>
  <si>
    <t>https://community.secop.gov.co/Public/Tendering/OpportunityDetail/Index?noticeUID=CO1.NTC.8767781&amp;isFromPublicArea=True&amp;isModal=true&amp;asPopupView=true</t>
  </si>
  <si>
    <t>https://community.secop.gov.co/Public/Tendering/OpportunityDetail/Index?noticeUID=CO1.NTC.8927503&amp;isFromPublicArea=True&amp;isModal=true&amp;asPopupView=true</t>
  </si>
  <si>
    <t>https://operaciones.colombiacompra.gov.co/tienda-virtual-del-estado-colombiano/ordenes-compra/154591</t>
  </si>
  <si>
    <t>https://operaciones.colombiacompra.gov.co/tienda-virtual-del-estado-colombiano/ordenes-compra/154645</t>
  </si>
  <si>
    <t>https://operaciones.colombiacompra.gov.co/tienda-virtual-del-estado-colombiano/ordenes-compra/154787</t>
  </si>
  <si>
    <t>https://community.secop.gov.co/Public/Tendering/OpportunityDetail/Index?noticeUID=CO1.NTC.8975901&amp;isFromPublicArea=True&amp;isModal=true&amp;asPopupView=true</t>
  </si>
  <si>
    <t>901589192-2</t>
  </si>
  <si>
    <t>https://community.secop.gov.co/Public/Tendering/OpportunityDetail/Index?noticeUID=CO1.NTC.9162273&amp;isFromPublicArea=True&amp;isModal=true&amp;asPopupView=true</t>
  </si>
  <si>
    <t>https://community.secop.gov.co/Public/Tendering/OpportunityDetail/Index?noticeUID=CO1.NTC.9219971&amp;isFromPublicArea=True&amp;isModal=true&amp;asPopupView=true</t>
  </si>
  <si>
    <t>https://operaciones.colombiacompra.gov.co/tienda-virtual-del-estado-colombiano/ordenes-compra/156400</t>
  </si>
  <si>
    <t>https://community.secop.gov.co/Public/Tendering/OpportunityDetail/Index?noticeUID=CO1.NTC.9134243&amp;isFromPublicArea=True&amp;isModal=true&amp;asPopupView=true</t>
  </si>
  <si>
    <t>https://community.secop.gov.co/Public/Tendering/OpportunityDetail/Index?noticeUID=CO1.NTC.9132468&amp;isFromPublicArea=True&amp;isModal=true&amp;asPopupView=true</t>
  </si>
  <si>
    <t>https://www.contratos.gov.co/consultas/detalleProceso.do?numConstancia=25-22-116327&amp;g-recaptcha-response=0cAFcWeA6sKxROVRPOLa2QJBVmQq_fqiluzCSGRStoJFpv0DUcvgIxCzLbuHWSidYMOx6yghS3CgKfp1ZAFMQVHwCCSLbSQj7YO06XWwRQuj69JrIOFbpNxts6UPqEynBLoKBiHq1vYTy2hyLhCWufkzz7HfddGraDomtVWUsGvwJOLm58idNTa2QDMn4vaXgrXG5RhNs_EuOP2IqHkL5naWk0qsaxgU0ejYeLPP8MXpm3E8q3iu2aFrzJPEuoUUnkx_hKYphK_b6bOV051EY_JY4vJTN_bXKCIcNA2eLSQy1Q5eSGnu_VvMMZn2VD-dTrNlYTRS--IWzJbvBE0iYN04eV9_d3j2AwXecT8cKCHDOlRyJthTmCNcdRAH-3MNxL9Cfok3PnkYU3_cj4ku-T6LKKQA1T3YTPNCM4sjcFxtcbcOuafRYnk5Bjz50Hjx5Edv_4UWgBf3Ifo1MvZEQIYqancYSp1Q7PeE69DDpjTfdmkmNmyRXqN6o1JQgT60UW1wjenzC8BSnxH1cgWdBhsVbzE0q1ojKtUXGQ9xfwE4fIFEjKP6XA13LLvvJpKvQGKuhXHZor5Y9zO0NRM8t5X9hDetAKQ74BOjSwwhAbs2lY7SenJOkJecJ0lTTCZuVB1mOM52Sf6q5tpCSpm3iEM0pAFCs-lQOKJDg4COW7vKzuYTSNPC8-y0ypsEOva5zdwf6WPeynQ9kFRtH79hhprMX9EoMGMl6zMD6hj_CQzI963B_2DuCtDlB5sY1GZq69t0QAmJXGmsosgTSbS3CIRZDG3kJg2h0loZ1hcnPiyZTMHiXWPs_tzFXS1N8CTpQ9K7SgQ9sf1exdFwPkcZCESxn3JZRHWqSoKqvsN9Xq_GjxJ6HRXunXsWc</t>
  </si>
  <si>
    <t>https://operaciones.colombiacompra.gov.co/tienda-virtual-del-estado-colombiano/ordenes-compra/158492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</si>
</sst>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 #,##0;[Red]\-&quot;$&quot;\ #,##0"/>
    <numFmt numFmtId="164" formatCode="_-[$$-409]* #,##0.00_ ;_-[$$-409]* \-#,##0.00\ ;_-[$$-409]* &quot;-&quot;??_ ;_-@_ "/>
    <numFmt numFmtId="165" formatCode="[$$-240A]\ #,##0"/>
  </numFmts>
  <fonts count="15" x14ac:knownFonts="1">
    <font>
      <sz val="11"/>
      <color theme="1"/>
      <name val="Calibri"/>
      <family val="2"/>
      <scheme val="minor"/>
    </font>
    <font>
      <sz val="11"/>
      <color theme="1"/>
      <name val="Calibri"/>
      <family val="2"/>
      <scheme val="minor"/>
    </font>
    <font>
      <u/>
      <sz val="11"/>
      <color theme="10"/>
      <name val="Calibri"/>
      <family val="2"/>
      <scheme val="minor"/>
    </font>
    <font>
      <b/>
      <sz val="14"/>
      <color theme="0"/>
      <name val="Calibri Light"/>
      <family val="2"/>
      <scheme val="major"/>
    </font>
    <font>
      <b/>
      <sz val="11"/>
      <color theme="0"/>
      <name val="Calibri Light"/>
      <family val="2"/>
      <scheme val="major"/>
    </font>
    <font>
      <b/>
      <sz val="10"/>
      <color theme="0"/>
      <name val="Tahoma"/>
      <family val="2"/>
    </font>
    <font>
      <b/>
      <sz val="11"/>
      <color rgb="FFFF0000"/>
      <name val="Calibri Light"/>
      <family val="2"/>
      <scheme val="major"/>
    </font>
    <font>
      <sz val="11"/>
      <color theme="0"/>
      <name val="Calibri Light"/>
      <family val="2"/>
      <scheme val="major"/>
    </font>
    <font>
      <b/>
      <sz val="14"/>
      <color theme="0"/>
      <name val="Tahoma"/>
      <family val="2"/>
    </font>
    <font>
      <sz val="10"/>
      <color theme="1"/>
      <name val="Tahoma"/>
      <family val="2"/>
    </font>
    <font>
      <sz val="10"/>
      <color theme="1"/>
      <name val="Tahoma"/>
      <family val="2"/>
      <charset val="1"/>
    </font>
    <font>
      <b/>
      <sz val="10"/>
      <color rgb="FF000000"/>
      <name val="Tahoma"/>
      <family val="2"/>
      <charset val="1"/>
    </font>
    <font>
      <sz val="10"/>
      <color rgb="FF000000"/>
      <name val="Tahoma"/>
      <family val="2"/>
    </font>
    <font>
      <sz val="11"/>
      <color rgb="FF000000"/>
      <name val="Aptos Narrow"/>
      <family val="2"/>
    </font>
    <font>
      <sz val="14"/>
      <color theme="1"/>
      <name val="Calibri"/>
      <family val="2"/>
      <scheme val="minor"/>
    </font>
  </fonts>
  <fills count="8">
    <fill>
      <patternFill patternType="none"/>
    </fill>
    <fill>
      <patternFill patternType="gray125"/>
    </fill>
    <fill>
      <patternFill patternType="solid">
        <fgColor indexed="54"/>
      </patternFill>
    </fill>
    <fill>
      <patternFill patternType="solid">
        <fgColor rgb="FF7575A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34">
    <xf numFmtId="0" fontId="0" fillId="0" borderId="0" xfId="0"/>
    <xf numFmtId="0" fontId="7"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164" fontId="9" fillId="0" borderId="0" xfId="0" applyNumberFormat="1" applyFont="1" applyAlignment="1">
      <alignment horizontal="right" vertical="center" wrapText="1"/>
    </xf>
    <xf numFmtId="0" fontId="0" fillId="0" borderId="0" xfId="0" applyAlignment="1">
      <alignment horizontal="right" vertical="center" wrapText="1"/>
    </xf>
    <xf numFmtId="10" fontId="9" fillId="0" borderId="0" xfId="0" applyNumberFormat="1" applyFont="1" applyAlignment="1">
      <alignment horizontal="right"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6" fontId="11" fillId="0" borderId="1" xfId="0" applyNumberFormat="1" applyFont="1" applyBorder="1" applyAlignment="1">
      <alignment horizontal="right" vertical="center"/>
    </xf>
    <xf numFmtId="165" fontId="11" fillId="5" borderId="1" xfId="0" applyNumberFormat="1" applyFont="1" applyFill="1" applyBorder="1" applyAlignment="1">
      <alignment horizontal="right" vertical="center"/>
    </xf>
    <xf numFmtId="165" fontId="11" fillId="6" borderId="1" xfId="0" applyNumberFormat="1" applyFont="1" applyFill="1" applyBorder="1" applyAlignment="1">
      <alignment horizontal="right" vertical="center"/>
    </xf>
    <xf numFmtId="10" fontId="11" fillId="0" borderId="1" xfId="1" applyNumberFormat="1" applyFont="1" applyFill="1" applyBorder="1" applyAlignment="1">
      <alignment horizontal="right" vertical="center"/>
    </xf>
    <xf numFmtId="14" fontId="12" fillId="0" borderId="1" xfId="0" applyNumberFormat="1" applyFont="1" applyBorder="1" applyAlignment="1">
      <alignment horizontal="center" vertical="center" wrapText="1"/>
    </xf>
    <xf numFmtId="14" fontId="12" fillId="5"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wrapText="1"/>
    </xf>
    <xf numFmtId="0" fontId="13" fillId="7" borderId="1" xfId="0" applyFont="1" applyFill="1" applyBorder="1" applyAlignment="1">
      <alignment horizontal="center" vertical="center"/>
    </xf>
    <xf numFmtId="0" fontId="2" fillId="7" borderId="1" xfId="3" applyFill="1" applyBorder="1" applyAlignment="1">
      <alignment horizontal="center" vertical="center" wrapText="1"/>
    </xf>
    <xf numFmtId="0" fontId="0" fillId="7" borderId="1" xfId="0" applyFill="1" applyBorder="1" applyAlignment="1">
      <alignment horizontal="center" vertical="center" wrapText="1"/>
    </xf>
    <xf numFmtId="0" fontId="9" fillId="7" borderId="1" xfId="0" applyFont="1" applyFill="1" applyBorder="1" applyAlignment="1">
      <alignment horizontal="center" vertical="center" wrapText="1"/>
    </xf>
    <xf numFmtId="0" fontId="12" fillId="7" borderId="1" xfId="0" applyFont="1" applyFill="1" applyBorder="1" applyAlignment="1">
      <alignment vertical="center" wrapText="1"/>
    </xf>
    <xf numFmtId="0" fontId="2" fillId="7" borderId="1" xfId="2" applyFill="1" applyBorder="1" applyAlignment="1">
      <alignment horizontal="center" vertical="center" wrapText="1"/>
    </xf>
    <xf numFmtId="6" fontId="11" fillId="6" borderId="1" xfId="0" applyNumberFormat="1" applyFont="1" applyFill="1" applyBorder="1" applyAlignment="1">
      <alignment horizontal="right" vertical="center"/>
    </xf>
    <xf numFmtId="0" fontId="12" fillId="7" borderId="1" xfId="0" applyFont="1" applyFill="1" applyBorder="1" applyAlignment="1">
      <alignment horizontal="right" vertical="center" wrapText="1"/>
    </xf>
  </cellXfs>
  <cellStyles count="4">
    <cellStyle name="Hipervínculo" xfId="2" builtinId="8"/>
    <cellStyle name="Hyperlink" xfId="3" xr:uid="{8A6CBDD4-5828-4586-A031-D075F0FF0368}"/>
    <cellStyle name="Normal" xfId="0" builtinId="0"/>
    <cellStyle name="Porcentaje" xfId="1" builtinId="5"/>
  </cellStyles>
  <dxfs count="0"/>
  <tableStyles count="1" defaultTableStyle="TableStyleMedium2" defaultPivotStyle="PivotStyleLight16">
    <tableStyle name="Invisible" pivot="0" table="0" count="0" xr9:uid="{C8B445B7-F478-41B8-B554-005107A5CF1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rcom-my.sharepoint.com/personal/lucero_castellanos_crcom_gov_co/Documents/CUADRO%20GENERAL%20DE%20NUMERACI&#211;N%20CONTRATACION%202025.xlsx" TargetMode="External"/><Relationship Id="rId1" Type="http://schemas.openxmlformats.org/officeDocument/2006/relationships/externalLinkPath" Target="https://crcom-my.sharepoint.com/personal/lucero_castellanos_crcom_gov_co/Documents/CUADRO%20GENERAL%20DE%20NUMERACI&#211;N%20CONTRATACION%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tion_Administrativa/Contrataci&#243;n/NUMERACION%20CONTRATACION%202015/Numeraci&#243;n%20CONTRATOS%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Procesos"/>
      <sheetName val="Contratos"/>
      <sheetName val="Otrosí"/>
      <sheetName val="EJECUCIÓN"/>
      <sheetName val="IND RAE"/>
      <sheetName val="RAE1T"/>
      <sheetName val="RAE2T"/>
      <sheetName val="RAE3T"/>
      <sheetName val="RAE4T"/>
      <sheetName val="INF CONGRESO"/>
      <sheetName val="MOU"/>
      <sheetName val="Actas"/>
      <sheetName val="DIST CD X COORD"/>
      <sheetName val="Rev. Listas CH."/>
      <sheetName val="Lista doc"/>
      <sheetName val="SECOP_II_-_Contratos_Electrónic"/>
      <sheetName val="Hoja2"/>
    </sheetNames>
    <sheetDataSet>
      <sheetData sheetId="0">
        <row r="1">
          <cell r="A1" t="str">
            <v>CONTRATACIÓN DIRECTA</v>
          </cell>
        </row>
        <row r="2">
          <cell r="A2" t="str">
            <v>MÍNIMA CUANTÍA</v>
          </cell>
        </row>
        <row r="3">
          <cell r="A3" t="str">
            <v>CONCURSO DE MERITOS</v>
          </cell>
        </row>
        <row r="4">
          <cell r="A4" t="str">
            <v>LICITACIÓN PÚBLICA</v>
          </cell>
        </row>
        <row r="5">
          <cell r="A5" t="str">
            <v>SELECCIÓN ABREVIADA MENOR CUANTÍA</v>
          </cell>
        </row>
        <row r="6">
          <cell r="A6" t="str">
            <v>SELECCIÓN ABREVIADA SUBASTA INVERSA</v>
          </cell>
        </row>
        <row r="7">
          <cell r="A7" t="str">
            <v>AMP/IAD</v>
          </cell>
        </row>
      </sheetData>
      <sheetData sheetId="1"/>
      <sheetData sheetId="2">
        <row r="2">
          <cell r="A2" t="str">
            <v>CONTRATO 01 DE 2025</v>
          </cell>
          <cell r="B2" t="str">
            <v>KAREM JULIETH MOLINA</v>
          </cell>
          <cell r="C2" t="str">
            <v>PN</v>
          </cell>
          <cell r="E2" t="str">
            <v>Contratación Directa</v>
          </cell>
          <cell r="F2" t="str">
            <v>BRINDAR APOYO TÉCNICO A LA COORDINACIÓN DE GESTIÓN ADMINISTRATIVA Y FINANCIERA EN TEMAS OPERATIVOS Y LOGÍSTICOS RELACIONADOS COMO SON LA ATENCIÓN A LA RECEPCIÓN, ASÍ COMO EN ACTIVIDADES OPERATIVAS RELACIONADAS CON LA GESTIÓN DE BIENES Y SERVICIOS DE LA CRC, Y TALENTO HUMANO, ENTRE OTROS.</v>
          </cell>
          <cell r="G2">
            <v>44071164</v>
          </cell>
          <cell r="J2" t="str">
            <v>GESTIÓN ADM. Y FIN</v>
          </cell>
          <cell r="O2">
            <v>45667</v>
          </cell>
          <cell r="P2">
            <v>45671</v>
          </cell>
          <cell r="Q2">
            <v>46022</v>
          </cell>
        </row>
        <row r="3">
          <cell r="A3" t="str">
            <v>CONTRATO 02 DE 2025</v>
          </cell>
          <cell r="B3" t="str">
            <v>CAROLINA GONZALEZ</v>
          </cell>
          <cell r="C3" t="str">
            <v>PN</v>
          </cell>
          <cell r="E3" t="str">
            <v>Contratación Directa</v>
          </cell>
          <cell r="F3" t="str">
            <v xml:space="preserve">
BRINDAR APOYO TÉCNICO A LA COORDINACIÓN DE GESTIÓN ADMINISTRATIVA Y FINANCIERA EN TEMAS OPERATIVOS Y LOGÍSTICOS RELACIONADOS COMO SON LA ATENCIÓN A LA RECEPCIÓN, ASÍ COMO EN ACTIVIDADES OPERATIVAS RELACIONADAS CON LA GESTIÓN DOCUMENTAL DE LA CRC, Y TALENTO HUMANO, ENTRE OTROS.
</v>
          </cell>
          <cell r="G3">
            <v>44071164</v>
          </cell>
          <cell r="J3" t="str">
            <v>GESTIÓN ADM. Y FIN</v>
          </cell>
          <cell r="O3">
            <v>45667</v>
          </cell>
          <cell r="P3">
            <v>45671</v>
          </cell>
          <cell r="Q3">
            <v>46022</v>
          </cell>
        </row>
        <row r="4">
          <cell r="A4" t="str">
            <v>CONTRATO 03 DE 2025</v>
          </cell>
          <cell r="B4" t="str">
            <v xml:space="preserve">LILIAM AMPARO CUBILLOS </v>
          </cell>
          <cell r="C4" t="str">
            <v>PN</v>
          </cell>
          <cell r="E4" t="str">
            <v>Contratación Directa</v>
          </cell>
          <cell r="F4" t="str">
            <v>Prestación de servicios profesionales para brindar apoyo jurídico especializado en el desarrollo de las actividades misionales de las Sesiones de Comisión de Comunicaciones y Contenidos Audiovisuales de la Comisión de Regulación de Comunicaciones – CRC –principalmente, en el liderazgo, análisis y trámite de actuaciones administrativas de complejidad alta en materia de solución de controversias, terminación de relaciones de interconexión, sancionatorios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ell>
          <cell r="G4">
            <v>235998400</v>
          </cell>
          <cell r="J4" t="str">
            <v>GESTIÓN JURÍDICA</v>
          </cell>
          <cell r="O4">
            <v>45667</v>
          </cell>
          <cell r="P4">
            <v>45671</v>
          </cell>
          <cell r="Q4">
            <v>46019</v>
          </cell>
        </row>
        <row r="5">
          <cell r="A5" t="str">
            <v>CONTRATO 04 DE 2025</v>
          </cell>
          <cell r="B5" t="str">
            <v xml:space="preserve">JUAN CAMILO PEÑA </v>
          </cell>
          <cell r="C5" t="str">
            <v>PN</v>
          </cell>
          <cell r="E5" t="str">
            <v>Contratación Directa</v>
          </cell>
          <cell r="F5" t="str">
            <v xml:space="preserve">Prestar servicios profesionales para implementar, desarrollar y gestionar la Estrategia Digital de la CRC, incluyendo sus canales digitales y redes sociales, con el fin de promover su quehacer regulatorio, fortalecer la comunicación externa en coordinación con la Estrategia de Comunicación 2025, atender oportunamente a los usuarios en temas de derechos y deberes, y fomentar una comunicación clara y alineada con los objetivos estratégicos de la entidad. </v>
          </cell>
          <cell r="G5">
            <v>128941692</v>
          </cell>
          <cell r="J5" t="str">
            <v>RELACIONES CON GRUPOS DE VALOR</v>
          </cell>
          <cell r="O5">
            <v>45672</v>
          </cell>
          <cell r="P5">
            <v>45673</v>
          </cell>
          <cell r="Q5">
            <v>46022</v>
          </cell>
        </row>
        <row r="6">
          <cell r="A6" t="str">
            <v>CONTRATO 05 DE 2025</v>
          </cell>
          <cell r="B6" t="str">
            <v>ERIK ANDRÉS BARBOSA PARRA</v>
          </cell>
          <cell r="C6" t="str">
            <v>PN</v>
          </cell>
          <cell r="E6" t="str">
            <v>Contratación Directa</v>
          </cell>
          <cell r="F6" t="str">
            <v>Prestar servicios profesionales para apoyar los procesos y acciones relacionadas con la Estrategia de Comunicaciones de la Comisión de Regulación de Comunicaciones (CRC) durante la vigencia 2025, en cooperación con la Coordinación de Relaciones con Grupos de Valor, incluye la creación de piezas 
estáticas y dinámicas, como infografías, banners y animaciones tipo GIF, destinadas a campañas internas y externas, así como la elaboración de piezas gráficas, la conceptualización y ejecución de la estrategia interna, externa y digital, y la generación de contenidos para redes sociales y otros  canales. También comprende el diseño profesional y la diagramación de documentos oficiales e institucionales, presentaciones, y la definición de actividades y recomendaciones para fortalecer la comunicación en todos sus frentes.</v>
          </cell>
          <cell r="G6">
            <v>141067752</v>
          </cell>
          <cell r="J6" t="str">
            <v>RELACIONES CON GRUPOS DE VALOR</v>
          </cell>
          <cell r="O6">
            <v>45672</v>
          </cell>
          <cell r="P6">
            <v>45679</v>
          </cell>
          <cell r="Q6">
            <v>46022</v>
          </cell>
        </row>
        <row r="7">
          <cell r="A7" t="str">
            <v>CONTRATO 06 DE 2025</v>
          </cell>
          <cell r="B7" t="str">
            <v xml:space="preserve">ERICK FRANCKS ESPEJO SILVA </v>
          </cell>
          <cell r="C7" t="str">
            <v>PN</v>
          </cell>
          <cell r="E7" t="str">
            <v>Contratación Directa</v>
          </cell>
          <cell r="F7" t="str">
            <v>Prestar servicios profesionales como realizador audiovisual para la CRC, apoyando la estrategia de comunicaciones 2025 a través de la creación de videos institucionales, gráficos y animaciones alineados con la identidad visual, optimizados para redes sociales y plataformas digitales. El contratista cubrirá eventos, conceptualizará guiones y gestionará un banco de imágenes y videos para el equipo de comunicaciones, asegurando calidad, coherencia y cumplimiento de los lineamientos institucionales, utilizando sus propios equipos para mayor autonomía.</v>
          </cell>
          <cell r="G7">
            <v>109537178</v>
          </cell>
          <cell r="J7" t="str">
            <v>RELACIONES CON GRUPOS DE VALOR</v>
          </cell>
          <cell r="O7">
            <v>45672</v>
          </cell>
          <cell r="P7">
            <v>45674</v>
          </cell>
          <cell r="Q7">
            <v>46022</v>
          </cell>
        </row>
        <row r="8">
          <cell r="A8" t="str">
            <v>CONTRATO 07 DE 2025</v>
          </cell>
          <cell r="B8" t="str">
            <v>MÓNICA TATIANA MOJÍCA LIZARAZO</v>
          </cell>
          <cell r="C8" t="str">
            <v>PN</v>
          </cell>
          <cell r="E8" t="str">
            <v>Contratación Directa</v>
          </cell>
          <cell r="F8" t="str">
            <v>Prestación de servicios profesionales en materia de gestión y desarrollo de actividades asociadas al fortalecimiento de la innovación en la entidad, la observación y revisión de contenidos audiovisuales dentro del proceso de vigilancia de TV abierta, así como apoyo en el diseño y desarrollo de estrategias 
de pedagogía regulatoria, de acuerdo con el Plan de Acción CRC para el año 2025.</v>
          </cell>
          <cell r="G8">
            <v>57500000</v>
          </cell>
          <cell r="J8" t="str">
            <v>IMPLEMENTACIÓN REGULATORIA / PEDAGOGÍA REGULATORIA</v>
          </cell>
          <cell r="O8">
            <v>45672</v>
          </cell>
          <cell r="P8">
            <v>45673</v>
          </cell>
          <cell r="Q8">
            <v>46022</v>
          </cell>
        </row>
        <row r="9">
          <cell r="A9" t="str">
            <v>CONTRATO 08 DE 2025</v>
          </cell>
          <cell r="B9" t="str">
            <v xml:space="preserve">JUAN DAVID BOTERO </v>
          </cell>
          <cell r="C9" t="str">
            <v>PN</v>
          </cell>
          <cell r="E9" t="str">
            <v>Contratación Directa</v>
          </cell>
          <cell r="F9" t="str">
            <v>Prestación de servicios profesionales en áreas de urbanismo, ordenamiento territorial y diseño arquitectónico para apoyar las labores de la CRC en cumplimiento de sus funciones en materia de identificación de barreras, obstáculos que restrinjan el despliegue de infraestructura en los municipios del país, a su vez apoyo y revisión, ajustes para la actualización del Reglamento Técnico para Redes Internas de Telecomunicaciones, como el apoyo en aquellos temas relevantes al campo arquitectónico</v>
          </cell>
          <cell r="G9">
            <v>109653995</v>
          </cell>
          <cell r="J9" t="str">
            <v>DISEÑO REGULATORIO / IMPLEMENTACIÓN REGULATORIA</v>
          </cell>
          <cell r="O9">
            <v>45672</v>
          </cell>
          <cell r="P9">
            <v>45678</v>
          </cell>
          <cell r="Q9">
            <v>46022</v>
          </cell>
        </row>
        <row r="10">
          <cell r="A10" t="str">
            <v>CONTRATO 09 DE 2025</v>
          </cell>
          <cell r="B10" t="str">
            <v xml:space="preserve">JULIANA VINASCO ZAPATA </v>
          </cell>
          <cell r="C10" t="str">
            <v>PN</v>
          </cell>
          <cell r="E10" t="str">
            <v>Contratación Directa</v>
          </cell>
          <cell r="F10" t="str">
            <v>Prestación de servicios profesionales para apoyar en el diseño y ejecución de estrategias relacionadas con la dimensión de gestión del conocimiento e innovación del MIPG. Las actividades incluyen el desarrollo de metodologías y herramientas de innovación, la administración de contenidos educativos en plataformas virtuales que faciliten la comprensión y apropiación del marco regulatorio, y la coordinación de procesos de innovación para la mejora regulatoria y la captura de activos de gestión del conocimiento, alineados con la Agenda Regulatoria y el Plan de Acción de la CRC para el año 2025.</v>
          </cell>
          <cell r="G10">
            <v>154203500</v>
          </cell>
          <cell r="J10" t="str">
            <v>IMPLEMENTACIÓN REGULATORIA</v>
          </cell>
          <cell r="O10">
            <v>45672</v>
          </cell>
          <cell r="P10">
            <v>45674</v>
          </cell>
          <cell r="Q10">
            <v>46022</v>
          </cell>
        </row>
        <row r="11">
          <cell r="A11" t="str">
            <v>CONTRATO 10 DE 2025</v>
          </cell>
          <cell r="B11" t="str">
            <v xml:space="preserve">JUAN MANUEL VELASCO </v>
          </cell>
          <cell r="C11" t="str">
            <v>PN</v>
          </cell>
          <cell r="E11" t="str">
            <v>Contratación Directa</v>
          </cell>
          <cell r="F11" t="str">
            <v xml:space="preserve">	EL CONTRATISTA se obliga con LA COMISIÓN a Prestar servicios profesionales como administrador de medios digitales y gestor de contenidos de la CRC, con el propósito de apoyar la gestión y acompañamiento en la difusión y promoción efectiva del quehacer regulatorio de la Entidad. Este servicio también buscará fortalecer la comunicación externa, en coordinación con la Coordinación de Relaciones con los Grupos de Valor, responsable de liderar la Estrategia de Comunicación durante la vigencia 2025.</v>
          </cell>
          <cell r="G11">
            <v>124577660</v>
          </cell>
          <cell r="J11" t="str">
            <v>RELACIONES CON GRUPOS DE VALOR</v>
          </cell>
          <cell r="O11">
            <v>45672</v>
          </cell>
          <cell r="P11">
            <v>45674</v>
          </cell>
          <cell r="Q11">
            <v>46022</v>
          </cell>
        </row>
        <row r="12">
          <cell r="A12" t="str">
            <v>CONTRATO 11 DE 2025</v>
          </cell>
          <cell r="B12" t="str">
            <v>IVAN ZAMORA</v>
          </cell>
          <cell r="C12" t="str">
            <v>PN</v>
          </cell>
          <cell r="E12" t="str">
            <v>Contratación Directa</v>
          </cell>
          <cell r="F12" t="str">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ell>
          <cell r="G12">
            <v>48760000</v>
          </cell>
          <cell r="J12" t="str">
            <v>RELACIONES CON GRUPOS DE VALOR</v>
          </cell>
          <cell r="O12">
            <v>45672</v>
          </cell>
          <cell r="P12">
            <v>45673</v>
          </cell>
          <cell r="Q12">
            <v>46022</v>
          </cell>
        </row>
        <row r="13">
          <cell r="A13" t="str">
            <v>CONTRATO 12 DE 2025</v>
          </cell>
          <cell r="B13" t="str">
            <v>JAVIER OVALLE</v>
          </cell>
          <cell r="C13" t="str">
            <v>PN</v>
          </cell>
          <cell r="E13" t="str">
            <v>Contratación Directa</v>
          </cell>
          <cell r="F13" t="str">
            <v xml:space="preserve">EL CONTRATISTA se obliga con LA
COMISIÓN a prestar servicios de apoyo a la gestión para brindar soporte técnico en el análisis de
solicitudes de homologación de equipos terminales móviles (ETM) y la emisión de conceptos técnicos
de viabilidad, en cumplimiento de las directrices establecidas en el Plan de Acción 2025 de la Comisión
de Regulación de Comunicaciones, asegurando la adecuada implementación de las normas y
lineamientos aplicables. </v>
          </cell>
          <cell r="G13">
            <v>41848144</v>
          </cell>
          <cell r="J13" t="str">
            <v>RELACIONES CON GRUPOS DE VALOR</v>
          </cell>
          <cell r="O13">
            <v>45672</v>
          </cell>
          <cell r="P13">
            <v>45673</v>
          </cell>
          <cell r="Q13">
            <v>46022</v>
          </cell>
        </row>
        <row r="14">
          <cell r="A14" t="str">
            <v>CONTRATO 13 DE 2025</v>
          </cell>
          <cell r="B14" t="str">
            <v>SERGIO BOHORQUEZ</v>
          </cell>
          <cell r="C14" t="str">
            <v>PN</v>
          </cell>
          <cell r="E14" t="str">
            <v>Contratación Directa</v>
          </cell>
          <cell r="F14" t="str">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ell>
          <cell r="G14">
            <v>48760000</v>
          </cell>
          <cell r="J14" t="str">
            <v>RELACIONES CON GRUPOS DE VALOR</v>
          </cell>
          <cell r="O14">
            <v>45672</v>
          </cell>
          <cell r="P14">
            <v>45673</v>
          </cell>
          <cell r="Q14">
            <v>46022</v>
          </cell>
        </row>
        <row r="15">
          <cell r="A15" t="str">
            <v>CONTRATO 14 DE 2025</v>
          </cell>
          <cell r="B15" t="str">
            <v>JUAN CAMILO CARDENAS</v>
          </cell>
          <cell r="C15" t="str">
            <v>PN</v>
          </cell>
          <cell r="E15" t="str">
            <v>Contratación Directa</v>
          </cell>
          <cell r="F15" t="str">
            <v xml:space="preserve"> 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ell>
          <cell r="G15">
            <v>48760000</v>
          </cell>
          <cell r="J15" t="str">
            <v>RELACIONES CON GRUPOS DE VALOR</v>
          </cell>
          <cell r="O15">
            <v>45672</v>
          </cell>
          <cell r="P15">
            <v>45673</v>
          </cell>
          <cell r="Q15">
            <v>46022</v>
          </cell>
        </row>
        <row r="16">
          <cell r="A16" t="str">
            <v>CONTRATO 15 DE 2025</v>
          </cell>
          <cell r="B16" t="str">
            <v>JUAN CARLOS NIÑO</v>
          </cell>
          <cell r="C16" t="str">
            <v>PN</v>
          </cell>
          <cell r="E16" t="str">
            <v>Contratación Directa</v>
          </cell>
          <cell r="F16" t="str">
            <v>EL CONTRATISTA se obliga
con LA COMISIÓN a prestar sus servicios profesionales especializados en contabilidad, auditoría,
análisis y revisión de información financiera de los agentes regulados por la CRC, así como en Normas
Internacionales de la Información Financiera (NIIF), para apoyar el desarrollo de proyectos regulatorios
y otras actividades misionales, como el observatorio de inversión en telecomunicaciones, de acuerdo
con lo previsto con lo previsto en la Agenda Regulatoria 2025-2026 y el Plan de Acción de la CRC para
el año 2025</v>
          </cell>
          <cell r="G16">
            <v>150477600</v>
          </cell>
          <cell r="J16" t="str">
            <v>DISEÑO REGULATORIO / ANALÍTICA DE DATOS</v>
          </cell>
          <cell r="O16">
            <v>45672</v>
          </cell>
          <cell r="P16">
            <v>45678</v>
          </cell>
          <cell r="Q16">
            <v>46022</v>
          </cell>
        </row>
        <row r="17">
          <cell r="A17" t="str">
            <v>CONTRATO 16 DE 2025</v>
          </cell>
          <cell r="B17" t="str">
            <v>ITS SOLUCIONES S.A.S</v>
          </cell>
          <cell r="C17" t="str">
            <v>PJ</v>
          </cell>
          <cell r="E17" t="str">
            <v>Contratación Directa</v>
          </cell>
          <cell r="F17" t="str">
            <v>Renovación del servicio de soporte, mantenimiento y la adquisición de 24 horas de desarrollo y/o capacitación para la Herramienta de Gestión Estratégica hasta el 31 de diciembre de 2025, para la Comisión de Regulación de Comunicaciones.</v>
          </cell>
          <cell r="G17">
            <v>26816000</v>
          </cell>
          <cell r="J17" t="str">
            <v>PLANEACIÓN Y GESTIÓN / TECNOLOGÍAS Y SIST. DE INF.</v>
          </cell>
          <cell r="O17">
            <v>45674</v>
          </cell>
          <cell r="P17">
            <v>45678</v>
          </cell>
          <cell r="Q17">
            <v>46022</v>
          </cell>
        </row>
        <row r="18">
          <cell r="A18" t="str">
            <v>CONTRATO 17 DE 2025</v>
          </cell>
          <cell r="B18" t="str">
            <v>CAMILO ERNESTO VALENCIA SUESCÚN</v>
          </cell>
          <cell r="C18" t="str">
            <v>PN</v>
          </cell>
          <cell r="E18" t="str">
            <v>Contratación Directa</v>
          </cell>
          <cell r="F18" t="str">
            <v>Prestación de servicios jurídicos altamente especializados desde la perspectiva del derecho de telecomunicaciones, la regulación económica y el derecho de la competencia, con el propósito de apoyar la prevención del daño antijurídico de la entidad, asesorando la estrategia de defensa judicial de la CRC en los procesos judiciales de alta complejidad en curso, y de manera preventiva, asesorando el proceso de análisis y adopción de decisiones regulatorias generales y particulares a cargo de las Sesiones de Comisión de la CRC en ejercicio de las competencias legales atribuidas a esta Entidad</v>
          </cell>
          <cell r="G18">
            <v>472953500</v>
          </cell>
          <cell r="J18" t="str">
            <v>DISEÑO REGULATORIO / GESTIÓN JURÍDICA</v>
          </cell>
          <cell r="O18">
            <v>45681</v>
          </cell>
          <cell r="P18">
            <v>45691</v>
          </cell>
          <cell r="Q18">
            <v>46022</v>
          </cell>
        </row>
        <row r="19">
          <cell r="A19" t="str">
            <v>CONTRATO 18 DE 2025</v>
          </cell>
          <cell r="B19" t="str">
            <v>JORGE SANTOS RODRIGUEZ</v>
          </cell>
          <cell r="C19" t="str">
            <v>PN</v>
          </cell>
          <cell r="E19" t="str">
            <v>Contratación Directa</v>
          </cell>
          <cell r="F19" t="str">
            <v>Contratación de prestación de servicios jurídicos altamente especializados para brindar asesoría jurídica en materia de derecho administrativo, sancionatorio, disciplinario en aspectos de alta complejidad que requiera la CRC,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v>
          </cell>
          <cell r="G19">
            <v>238817950</v>
          </cell>
          <cell r="J19" t="str">
            <v>GESTIÓN JURÍDICA</v>
          </cell>
          <cell r="O19">
            <v>45674</v>
          </cell>
          <cell r="P19">
            <v>45677</v>
          </cell>
          <cell r="Q19">
            <v>46022</v>
          </cell>
        </row>
        <row r="20">
          <cell r="A20" t="str">
            <v>CONTRATO 19 DE 2025</v>
          </cell>
          <cell r="B20" t="str">
            <v>ALVARO JOSÉ  RIASCOS VILLEGAS</v>
          </cell>
          <cell r="C20" t="str">
            <v>PN</v>
          </cell>
          <cell r="E20" t="str">
            <v>Contratación Directa</v>
          </cell>
          <cell r="F20" t="str">
            <v>Prestación de servicios profesionales altamente especializados en materia de economía y análisis cuantitativo, para apoyar el desarrollo de proyectos regulatorios y demás actividades que se adelantan enmarcadas en el Plan de Acción de la Entidad para el año 2025 y la Agenda Regulatoria 2025-2026</v>
          </cell>
          <cell r="G20">
            <v>236274000</v>
          </cell>
          <cell r="J20" t="str">
            <v>DISEÑO REGULATORIO / ANALÍTICA DE DATOS</v>
          </cell>
          <cell r="O20">
            <v>45674</v>
          </cell>
          <cell r="P20">
            <v>45679</v>
          </cell>
          <cell r="Q20">
            <v>46022</v>
          </cell>
        </row>
        <row r="21">
          <cell r="A21" t="str">
            <v>CONTRATO 20 DE 2025</v>
          </cell>
          <cell r="B21" t="str">
            <v>GUILLERMO ALBERTO CRUZ ALEMÁN</v>
          </cell>
          <cell r="C21" t="str">
            <v>PN</v>
          </cell>
          <cell r="E21" t="str">
            <v>Contratación Directa</v>
          </cell>
          <cell r="F21" t="str">
            <v>Prestación de servicios profesionales altamente especializados en materia de economía y regulación de mercados de telecomunicaciones, para apoyar el desarrollo de proyectos regulatorios y demás actividades que se adelantan enmarcados en el Plan de Acción de la Entidad para el año 2025 y en la Agenda Regulatoria 2025-2026, así como para apoyar el trámite de solución de controversias y de actividades asociadas a la defensa judicial de la CRC, tratándose de procesos judiciales en los que se analicen las decisiones regulatorias proferidas por esta entidad.</v>
          </cell>
          <cell r="G21">
            <v>214491000</v>
          </cell>
          <cell r="J21" t="str">
            <v>DISEÑO REGULATORIO / GESTIÓN JURÍDICA</v>
          </cell>
          <cell r="O21">
            <v>45674</v>
          </cell>
          <cell r="P21">
            <v>45679</v>
          </cell>
          <cell r="Q21">
            <v>46022</v>
          </cell>
        </row>
        <row r="22">
          <cell r="A22" t="str">
            <v>CONTRATO 21 DE 2025</v>
          </cell>
          <cell r="B22" t="str">
            <v>JUAN MANUEL ROLDAN PEREA</v>
          </cell>
          <cell r="C22" t="str">
            <v>PN</v>
          </cell>
          <cell r="E22" t="str">
            <v>Contratación Directa</v>
          </cell>
          <cell r="F22" t="str">
            <v>Contratación de prestación de servicios profesionales altamente especializados en materia de análisis de tendencias regulatorias de mercados de telecomunicaciones para apoyar el desarrollo de proyectos y estudios de las coordinaciones Diseño regulatorio y Prospectiva estratégica, previstos en el Plan de Acción de la Entidad para el año 2025 y en la Agenda Regulatoria 2025-2026</v>
          </cell>
          <cell r="G22">
            <v>189718800</v>
          </cell>
          <cell r="J22" t="str">
            <v>DISEÑO REGULATORIO</v>
          </cell>
          <cell r="O22">
            <v>45674</v>
          </cell>
          <cell r="P22">
            <v>45681</v>
          </cell>
          <cell r="Q22">
            <v>46022</v>
          </cell>
        </row>
        <row r="23">
          <cell r="A23" t="str">
            <v>CONTRATO 22 DE 2025</v>
          </cell>
          <cell r="B23" t="str">
            <v>JUAN NICOLÁS AYALA RODRÍGUEZ</v>
          </cell>
          <cell r="C23" t="str">
            <v>PN</v>
          </cell>
          <cell r="E23" t="str">
            <v>Contratación Directa</v>
          </cell>
          <cell r="F23" t="str">
            <v>“Brindar apoyo a la Comisión de Regulación de Comunicaciones – CRC a través de la prestación de servicios profesionales para apoyar la implementación y gestión del modelo de Seguridad y Privacidad de la Información, así como apoyo en el liderazgo para la implementación del Plan de Continuidad del Negocio de la Entidad, de acuerdo con las metas específicas planeadas en la presente contratación</v>
          </cell>
          <cell r="G23">
            <v>154525500</v>
          </cell>
          <cell r="J23" t="str">
            <v>TECNOLOGÍAS Y SIST. DE INF.</v>
          </cell>
          <cell r="O23">
            <v>45674</v>
          </cell>
          <cell r="P23">
            <v>45674</v>
          </cell>
          <cell r="Q23">
            <v>46022</v>
          </cell>
        </row>
        <row r="24">
          <cell r="A24" t="str">
            <v>CONTRATO 23 DE 2025</v>
          </cell>
          <cell r="B24" t="str">
            <v>JOHANN RINCON</v>
          </cell>
          <cell r="C24" t="str">
            <v>PN</v>
          </cell>
          <cell r="E24" t="str">
            <v>Contratación Directa</v>
          </cell>
          <cell r="F24"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24">
            <v>152498993</v>
          </cell>
          <cell r="J24" t="str">
            <v>TECNOLOGÍAS Y SIST. DE INF.</v>
          </cell>
          <cell r="O24">
            <v>45673</v>
          </cell>
          <cell r="P24">
            <v>45674</v>
          </cell>
          <cell r="Q24">
            <v>46022</v>
          </cell>
        </row>
        <row r="25">
          <cell r="A25" t="str">
            <v>CONTRATO 24 DE 2025</v>
          </cell>
          <cell r="B25" t="str">
            <v>WILMER ALEJANDRO OSORIO</v>
          </cell>
          <cell r="C25" t="str">
            <v>PN</v>
          </cell>
          <cell r="E25" t="str">
            <v>Contratación Directa</v>
          </cell>
          <cell r="F25"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25">
            <v>152498993</v>
          </cell>
          <cell r="J25" t="str">
            <v>TECNOLOGÍAS Y SIST. DE INF.</v>
          </cell>
          <cell r="O25">
            <v>45673</v>
          </cell>
          <cell r="P25">
            <v>45674</v>
          </cell>
          <cell r="Q25">
            <v>46022</v>
          </cell>
        </row>
        <row r="26">
          <cell r="A26" t="str">
            <v>CONTRATO 25 DE 2025</v>
          </cell>
          <cell r="B26" t="str">
            <v>JAIRO MONTEALEGRE</v>
          </cell>
          <cell r="C26" t="str">
            <v>PN</v>
          </cell>
          <cell r="E26" t="str">
            <v>Contratación Directa</v>
          </cell>
          <cell r="F26"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26">
            <v>152498993</v>
          </cell>
          <cell r="J26" t="str">
            <v>TECNOLOGÍAS Y SIST. DE INF.</v>
          </cell>
          <cell r="O26">
            <v>45673</v>
          </cell>
          <cell r="P26">
            <v>45674</v>
          </cell>
          <cell r="Q26">
            <v>46022</v>
          </cell>
        </row>
        <row r="27">
          <cell r="A27" t="str">
            <v>CONTRATO 26 DE 2025</v>
          </cell>
          <cell r="B27" t="str">
            <v>OMAR DUARTE</v>
          </cell>
          <cell r="C27" t="str">
            <v>PN</v>
          </cell>
          <cell r="E27" t="str">
            <v>Contratación Directa</v>
          </cell>
          <cell r="F27"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27">
            <v>152498993</v>
          </cell>
          <cell r="J27" t="str">
            <v>TECNOLOGÍAS Y SIST. DE INF.</v>
          </cell>
          <cell r="O27">
            <v>45673</v>
          </cell>
          <cell r="P27">
            <v>45674</v>
          </cell>
          <cell r="Q27">
            <v>46022</v>
          </cell>
        </row>
        <row r="28">
          <cell r="A28" t="str">
            <v>CONTRATO 27 DE 2025</v>
          </cell>
          <cell r="B28" t="str">
            <v xml:space="preserve">SANTIAGO BERMUDEZ </v>
          </cell>
          <cell r="C28" t="str">
            <v>PN</v>
          </cell>
          <cell r="E28" t="str">
            <v>Contratación Directa</v>
          </cell>
          <cell r="F28" t="str">
            <v>Prestación de servicios profesionales para apoyar el desarrollo de herramientas de análisis de datos, relacionadas con el procesamiento y visualización de datos, de acuerdo con lo previsto en la Agenda Regulatoria 2025-2026 y el Plan de Acción de la CRC para el año 2025</v>
          </cell>
          <cell r="G28">
            <v>64363200</v>
          </cell>
          <cell r="J28" t="str">
            <v>ANALÍTICA DE DATOS</v>
          </cell>
          <cell r="O28">
            <v>45673</v>
          </cell>
          <cell r="P28">
            <v>45678</v>
          </cell>
          <cell r="Q28">
            <v>46022</v>
          </cell>
        </row>
        <row r="29">
          <cell r="A29" t="str">
            <v>CONTRATO 28 DE 2025</v>
          </cell>
          <cell r="B29" t="str">
            <v xml:space="preserve">	ROBERTO BALTRA CONSULTORIAS E.I.R.L.</v>
          </cell>
          <cell r="C29" t="str">
            <v>PJ</v>
          </cell>
          <cell r="E29" t="str">
            <v>Contratación Directa</v>
          </cell>
          <cell r="F29" t="str">
            <v>Prestación de servicios profesionales altamente especializados en materia de economía y regulación de mercados de telecomunicaciones para apoyar y acompañar a la CRC en: (i) el análisis de costos de disponibilidad en mercados específicos y de condiciones óptimas de prestación del servicio portador a nivel nacional; (ii) el diseño de una herramienta de costeo para actividades de corte y reconexión de servicios de telecomunicaciones; y (iii) la revisión y actualización del modelo de costos</v>
          </cell>
          <cell r="G29">
            <v>350000000</v>
          </cell>
          <cell r="J29" t="str">
            <v>DISEÑO REGULATORIO</v>
          </cell>
          <cell r="O29">
            <v>45673</v>
          </cell>
          <cell r="P29">
            <v>45678</v>
          </cell>
          <cell r="Q29">
            <v>46022</v>
          </cell>
        </row>
        <row r="30">
          <cell r="A30" t="str">
            <v>CONTRATO 29 DE 2025</v>
          </cell>
          <cell r="B30" t="str">
            <v>JHON RICHARD SÁNCHEZ</v>
          </cell>
          <cell r="C30" t="str">
            <v>PN</v>
          </cell>
          <cell r="E30" t="str">
            <v>Contratación Directa</v>
          </cell>
          <cell r="F30" t="str">
            <v>PRESTACIÓN DE SERVICIOS PROFESIONALES PARA BRINDAR APOYO EN EL DESARROLLO DE ACTIVIDADES ASOCIADAS A LA PROMOCIÓN Y PROTECCIÓN DE LOS DERECHOS DE LA NIÑEZ Y LA FAMILIA EN LOS CONTENIDOS AUDIOVISUALES, LA PARTICIPACIÓN CIUDADANA Y LA REPRESENTACIÓN PLURAL DE LAS POBLACIONES EN LOS CONTENIDOS AUDIOVISUALES, MEDIANTE LA FORMULACIÓN Y EJECUCIÓN DE PROYECTOS REGULATORIOS, DE ESTRATEGIAS DE DIFUSIÓN Y PEDAGOGÍA REGULATORIA ORIENTADAS AL SECTOR Y A LA CIUDADANÍA, EN EL MARCO DE LOS PROYECTOS CONTEMPLADOS DENTRO DE LA AGENDA REGULATORIA Y EL PLAN DE ACCIÓN 2025.</v>
          </cell>
          <cell r="G30">
            <v>156481685</v>
          </cell>
          <cell r="J30" t="str">
            <v>PEDAGOGÍA REGULATORIA</v>
          </cell>
          <cell r="O30">
            <v>45673</v>
          </cell>
          <cell r="P30">
            <v>45674</v>
          </cell>
          <cell r="Q30">
            <v>46022</v>
          </cell>
        </row>
        <row r="31">
          <cell r="A31" t="str">
            <v>CONTRATO 30 DE 2025</v>
          </cell>
          <cell r="B31" t="str">
            <v>TACHYON CONSULTORES S.A.S.</v>
          </cell>
          <cell r="C31" t="str">
            <v>PJ</v>
          </cell>
          <cell r="E31" t="str">
            <v>Contratación Directa</v>
          </cell>
          <cell r="F31" t="str">
            <v>Prestación de servicios profesionales altamente especializados en materia de ingeniería para apoyar el desarrollo de proyectos regulatorios de la Comisión de Regulación de Comunicaciones, enmarcados en el Plan de Acción de la Entidad para el año 2025 y la Agenda Regulatoria 2025-2026, así como para apoyar desde la perspectiva técnica el  trámite de solución de controversias de competencia de la CRC que se surtan durante el 2025 y las demás actividades a cargo de las coordinaciones de Diseño Regulatorio y de Gestión Jurídica.</v>
          </cell>
          <cell r="G31">
            <v>426517500</v>
          </cell>
          <cell r="J31" t="str">
            <v>DISEÑO REGULATORIO / GESTIÓN JURÍDICA</v>
          </cell>
          <cell r="O31">
            <v>45674</v>
          </cell>
          <cell r="P31">
            <v>45677</v>
          </cell>
          <cell r="Q31">
            <v>46022</v>
          </cell>
        </row>
        <row r="32">
          <cell r="A32" t="str">
            <v>CONTRATO 31 DE 2025</v>
          </cell>
          <cell r="B32" t="str">
            <v>AVANCE JURÍDICO</v>
          </cell>
          <cell r="C32" t="str">
            <v>PJ</v>
          </cell>
          <cell r="E32" t="str">
            <v>Contratación Directa</v>
          </cell>
          <cell r="F32" t="str">
            <v>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E</v>
          </cell>
          <cell r="G32">
            <v>152628000</v>
          </cell>
          <cell r="J32" t="str">
            <v>COORDINACIÓN EJECUTIVA</v>
          </cell>
          <cell r="O32">
            <v>45677</v>
          </cell>
          <cell r="P32">
            <v>45678</v>
          </cell>
          <cell r="Q32">
            <v>46022</v>
          </cell>
        </row>
        <row r="33">
          <cell r="A33" t="str">
            <v>CONTRATO 32 DE 2025</v>
          </cell>
          <cell r="B33" t="str">
            <v xml:space="preserve">EDNA JULIETA RIVEROS </v>
          </cell>
          <cell r="C33" t="str">
            <v>PN</v>
          </cell>
          <cell r="E33" t="str">
            <v>Contratación Directa</v>
          </cell>
          <cell r="F33" t="str">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ell>
          <cell r="G33">
            <v>60000000</v>
          </cell>
          <cell r="J33" t="str">
            <v>GESTIÓN JURÍDICA</v>
          </cell>
          <cell r="O33">
            <v>45678</v>
          </cell>
          <cell r="P33">
            <v>45681</v>
          </cell>
          <cell r="Q33">
            <v>45861</v>
          </cell>
        </row>
        <row r="34">
          <cell r="A34" t="str">
            <v>CONTRATO 33 DE 2025</v>
          </cell>
          <cell r="B34" t="str">
            <v>FABIO EDUARDO VÁSQUEZ HENAO</v>
          </cell>
          <cell r="C34" t="str">
            <v>PN</v>
          </cell>
          <cell r="E34" t="str">
            <v>Contratación Directa</v>
          </cell>
          <cell r="F34" t="str">
            <v>Prestación de servicios profesionales especializados en temas de derecho tributario para el apoyo, acompañamiento en las actividades de Contribución a cargo de la CRC, en virtud de lo establecido en el artículo 24 de la Ley 1341 de 2009 y sus modificaciones, particularmente en las actividades relacionadas con fiscalización, régimen sancionatorio, cobro coactivo y demandas judiciales que por este concepto se presenten ante la CRC, en el 2025</v>
          </cell>
          <cell r="G34">
            <v>232791900</v>
          </cell>
          <cell r="J34" t="str">
            <v>GESTIÓN ADM. Y FIN</v>
          </cell>
          <cell r="O34">
            <v>45677</v>
          </cell>
          <cell r="P34">
            <v>45678</v>
          </cell>
          <cell r="Q34">
            <v>46022</v>
          </cell>
        </row>
        <row r="35">
          <cell r="A35" t="str">
            <v>CONTRATO 34 DE 2025</v>
          </cell>
          <cell r="B35" t="str">
            <v>SOPORTE LOGICO SAS_x000D_</v>
          </cell>
          <cell r="C35" t="str">
            <v>PJ</v>
          </cell>
          <cell r="E35" t="str">
            <v>Contratación Directa</v>
          </cell>
          <cell r="F35" t="str">
            <v>Renovación del contrato de servicios, mantenimiento, soporte y bolsa de horas para el sistema de nómina y gestión del recurso humano – “humano” de la CRC.</v>
          </cell>
          <cell r="G35">
            <v>67178487</v>
          </cell>
          <cell r="J35" t="str">
            <v>TECNOLOGÍAS Y SIST. DE INF. / GESTIÓN ADM. Y FIN.</v>
          </cell>
          <cell r="O35">
            <v>45679</v>
          </cell>
          <cell r="P35">
            <v>45684</v>
          </cell>
          <cell r="Q35">
            <v>46022</v>
          </cell>
        </row>
        <row r="36">
          <cell r="A36" t="str">
            <v>CONTRATO 35 DE 2025</v>
          </cell>
          <cell r="B36" t="str">
            <v xml:space="preserve">ESTRATEGIAS Y ASESORIAS REGULATORIAS </v>
          </cell>
          <cell r="C36" t="str">
            <v>PJ</v>
          </cell>
          <cell r="E36" t="str">
            <v>Contratación directa</v>
          </cell>
          <cell r="F36" t="str">
            <v>Prestación de servicios de asesoría estratégica, jurídica y regulatoria, con un enfoque específico en el acompañamiento, relacionamiento y seguimiento estratégico de asuntos de interés para las actividades de la CRC. Estas labores estarán orientadas principalmente al monitoreo y análisis de proyectos e iniciativas en curso en el Congreso de la República, que tengan relación directa o indirecta con las funciones y competencias legales de la CRC.</v>
          </cell>
          <cell r="G36">
            <v>212491840</v>
          </cell>
          <cell r="J36" t="str">
            <v>RELACIONES CON GRUPOS DE VALOR</v>
          </cell>
          <cell r="O36">
            <v>45687</v>
          </cell>
          <cell r="P36">
            <v>45691</v>
          </cell>
          <cell r="Q36">
            <v>46022</v>
          </cell>
        </row>
        <row r="37">
          <cell r="A37" t="str">
            <v>CONTRATO 36 DE 2025</v>
          </cell>
          <cell r="B37" t="str">
            <v>ANA  BEATRIZ RUIZ ERAZO</v>
          </cell>
          <cell r="C37" t="str">
            <v>PN</v>
          </cell>
          <cell r="E37" t="str">
            <v>Contratación directa</v>
          </cell>
          <cell r="F37" t="str">
            <v>Prestación de servicios profesionales para brindar apoyo jurídico en el desarrollo de actividades misionales de la CRC, principalmente las asociadas a la implementación de acciones de inspección, vigilancia y control de contenidos con enfoque preventivo, la revisión del marco regulatorio sobre el pluralismo y la imparcialidad informativos, y la protección de los derechos de los televidentes, en el marco de los proyectos contemplados en la Agenda Regulatoria y el Plan de Acción 2025.</v>
          </cell>
          <cell r="G37">
            <v>128260000</v>
          </cell>
          <cell r="J37" t="str">
            <v>GESTIÓN JURÍDICA / PEDAGOGÍA REGULATORIA</v>
          </cell>
          <cell r="O37">
            <v>45686</v>
          </cell>
          <cell r="P37">
            <v>45687</v>
          </cell>
          <cell r="Q37">
            <v>46020</v>
          </cell>
        </row>
        <row r="38">
          <cell r="A38" t="str">
            <v>CONTRATO 37 DE 2025</v>
          </cell>
          <cell r="B38" t="str">
            <v>ORGANIZACION IGP SAS</v>
          </cell>
          <cell r="C38" t="str">
            <v>PJ</v>
          </cell>
          <cell r="E38" t="str">
            <v>Mínima cuantía</v>
          </cell>
          <cell r="F38" t="str">
            <v>prestación de los servicios de conductor de reemplazo para la Comisión de Regulación de Comunicaciones – CRC, en los casos que la entidad lo requiera, durante el 2025, de conformidad con la Invitación Pública No. 14 de 2025 y la oferta presentada por el contratista que forman parte integral del presente contrato</v>
          </cell>
          <cell r="G38">
            <v>13072020.630000001</v>
          </cell>
          <cell r="J38" t="str">
            <v>GESTIÓN ADM. Y FIN</v>
          </cell>
          <cell r="O38">
            <v>45688</v>
          </cell>
          <cell r="P38">
            <v>45698</v>
          </cell>
          <cell r="Q38">
            <v>46006</v>
          </cell>
        </row>
        <row r="39">
          <cell r="A39" t="str">
            <v>CONTRATO 38 DE 2025</v>
          </cell>
          <cell r="B39" t="str">
            <v>LOGISTICA Y GESTION DE NEGOCIOS SAS</v>
          </cell>
          <cell r="C39" t="str">
            <v>PJ</v>
          </cell>
          <cell r="E39" t="str">
            <v>Mínima cuantía</v>
          </cell>
          <cell r="F39" t="str">
            <v>suministro de tiquetes aéreos nacionales e internacionales necesarios para el desarrollo de las actividades de la Comisión de Regulación de Comunicaciones (CRC), a través de una agencia de viajes.</v>
          </cell>
          <cell r="G39">
            <v>36400000</v>
          </cell>
          <cell r="J39" t="str">
            <v>RELACIONES CON GRUPOS DE VALOR</v>
          </cell>
          <cell r="O39">
            <v>45686</v>
          </cell>
          <cell r="P39">
            <v>45698</v>
          </cell>
          <cell r="Q39">
            <v>45777</v>
          </cell>
        </row>
        <row r="40">
          <cell r="A40" t="str">
            <v>CONTRATO 39 DE 2025</v>
          </cell>
          <cell r="B40" t="str">
            <v>NICOLAS GOMEZ</v>
          </cell>
          <cell r="C40" t="str">
            <v>PN</v>
          </cell>
          <cell r="E40" t="str">
            <v>Contratación directa</v>
          </cell>
          <cell r="F40" t="str">
            <v>Prestación de servicios profesionales para brindar apoyo y asesoría para el desarrollo de las actividades relacionadas con la Gestión Ambiental de la entidad, tales como medición, seguimiento y evaluación en materia de Gestión Ambiental, acompañamiento en la revisión y gestión de Política y Objetivos ambientales de la Comisión de Regulación de Comunicaciones, entre otros, en línea con los diversos planes formulados en la CRC para el 2025.</v>
          </cell>
          <cell r="G40">
            <v>60950000</v>
          </cell>
          <cell r="J40" t="str">
            <v>GESTIÓN ADM. Y FIN</v>
          </cell>
          <cell r="O40">
            <v>45687</v>
          </cell>
          <cell r="P40">
            <v>45691</v>
          </cell>
          <cell r="Q40">
            <v>46022</v>
          </cell>
        </row>
        <row r="41">
          <cell r="A41" t="str">
            <v>CONTRATO 40 DE 2025</v>
          </cell>
          <cell r="B41" t="str">
            <v>LITIGANDO PUNTO COM</v>
          </cell>
          <cell r="C41" t="str">
            <v>PJ</v>
          </cell>
          <cell r="E41" t="str">
            <v>Mínima cuantía</v>
          </cell>
          <cell r="F41" t="str">
            <v xml:space="preserve">Prestación del servicio de vigilancia y control judicial de los procesos judiciales en los cuales la CRC sea parte 
o tercero, y que se estén adelantando en cualquiera de los despachos judiciales ubicados en el territorio 
nacional. </v>
          </cell>
          <cell r="G41">
            <v>5973335.4199999999</v>
          </cell>
          <cell r="J41" t="str">
            <v>GESTIÓN JURÍDICA</v>
          </cell>
          <cell r="O41">
            <v>45688</v>
          </cell>
          <cell r="P41">
            <v>45694</v>
          </cell>
          <cell r="Q41">
            <v>46011</v>
          </cell>
        </row>
        <row r="42">
          <cell r="A42" t="str">
            <v>CONTRATO 41 DE 2025</v>
          </cell>
          <cell r="B42" t="str">
            <v>LUIS CARLOS CUBILLOS MELLAO</v>
          </cell>
          <cell r="C42" t="str">
            <v>PN</v>
          </cell>
          <cell r="E42" t="str">
            <v>Contratación directa</v>
          </cell>
          <cell r="F42" t="str">
            <v>Prestar servicios de interpretación en Lengua de Señas Colombiana durante el año 2025, abarcando la traducción de videos, la participación en espacios institucionales y la interpretación en eventos oficiales organizados por la Comisión de Regulación de Comunicaciones (CRC), además, se articulará con la Coordinación de Relaciones con Grupos de Valor, responsable de liderar la estrategia de comunicaciones de la entidad en el período 2025</v>
          </cell>
          <cell r="G42">
            <v>41043200</v>
          </cell>
          <cell r="J42" t="str">
            <v>RELACIONES CON GRUPOS DE VALOR</v>
          </cell>
          <cell r="O42">
            <v>45688</v>
          </cell>
          <cell r="P42">
            <v>45693</v>
          </cell>
          <cell r="Q42">
            <v>46022</v>
          </cell>
        </row>
        <row r="43">
          <cell r="A43" t="str">
            <v>CONTRATO 42 DE 2025</v>
          </cell>
          <cell r="B43" t="str">
            <v>AUTOGAS SAS</v>
          </cell>
          <cell r="C43" t="str">
            <v>PJ</v>
          </cell>
          <cell r="E43" t="str">
            <v>Mínima cuantía</v>
          </cell>
          <cell r="F43" t="str">
            <v xml:space="preserve">Suministro de combustible (gasolina corriente) para los vehículos de propiedad de la Comisión de Regulación de Comunicaciones – CRC, de conformidad con la Invitación Pública No. 11 de 2025 y la oferta presentada por el contratista que forman parte integral del presente contrato. </v>
          </cell>
          <cell r="G43">
            <v>30685774</v>
          </cell>
          <cell r="J43" t="str">
            <v>GESTIÓN ADM. Y FIN</v>
          </cell>
          <cell r="O43">
            <v>45692</v>
          </cell>
          <cell r="P43">
            <v>45698</v>
          </cell>
          <cell r="Q43">
            <v>46022</v>
          </cell>
        </row>
        <row r="44">
          <cell r="A44" t="str">
            <v>CONTRATO 43 DE 2025</v>
          </cell>
          <cell r="B44" t="str">
            <v>BPM CONSULTING S.A.S</v>
          </cell>
          <cell r="C44" t="str">
            <v>PJ</v>
          </cell>
          <cell r="E44" t="str">
            <v>Mínima cuantía</v>
          </cell>
          <cell r="F44" t="str">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ell>
          <cell r="G44">
            <v>32308500</v>
          </cell>
          <cell r="J44" t="str">
            <v>RELACIONES CON GRUPOS DE VALOR</v>
          </cell>
          <cell r="O44">
            <v>45691</v>
          </cell>
          <cell r="P44">
            <v>45698</v>
          </cell>
          <cell r="Q44">
            <v>45747</v>
          </cell>
        </row>
        <row r="45">
          <cell r="A45" t="str">
            <v>CONTRATO 44 DE 2025</v>
          </cell>
          <cell r="B45" t="str">
            <v>JULIO MENDOZA</v>
          </cell>
          <cell r="C45" t="str">
            <v>PN</v>
          </cell>
          <cell r="E45" t="str">
            <v>Contratación directa</v>
          </cell>
          <cell r="F45" t="str">
            <v>Prestación de servicios profesionales para brindar apoyo en el desarrollo de actividades asociadas a la promoción del pluralismo informativo la protección de los derechos de los televidentes en los contenidos audiovisuales, la participación ciudadana, mediante la formulación y ejecución de proyectos regulatorios, de estrategias de difusión y pedagogía regulatoria orientadas al sector y a la ciudadanía, en el marco de los proyectos contemplados dentro de la Agenda Regulatoria y el Plan de Acción 2025.</v>
          </cell>
          <cell r="G45">
            <v>149679420</v>
          </cell>
          <cell r="J45" t="str">
            <v>PEDAGOGÍA REGULATORIA</v>
          </cell>
          <cell r="O45">
            <v>45694</v>
          </cell>
          <cell r="P45">
            <v>45698</v>
          </cell>
          <cell r="Q45">
            <v>46022</v>
          </cell>
        </row>
        <row r="46">
          <cell r="A46" t="str">
            <v>CONTRATO 45 DE 2025</v>
          </cell>
          <cell r="B46" t="str">
            <v xml:space="preserve">UNE TELECOMUNICACIONES </v>
          </cell>
          <cell r="C46" t="str">
            <v>PJ</v>
          </cell>
          <cell r="E46" t="str">
            <v>Mínima cuantía</v>
          </cell>
          <cell r="F46" t="str">
            <v>prestar los servicios de conectividad para dos (2) enlaces dedicados de internet de 200 Mbps, que permitan garantizar las conexiones a internet y la nube pública Microsoft Azure de la Comisión de Regulación de Comunicaciones.</v>
          </cell>
          <cell r="G46">
            <v>16805775</v>
          </cell>
          <cell r="J46" t="str">
            <v>TECNOLOGÍAS Y SIST. DE INF.</v>
          </cell>
          <cell r="O46">
            <v>45699</v>
          </cell>
          <cell r="P46">
            <v>45713</v>
          </cell>
          <cell r="Q46">
            <v>45801</v>
          </cell>
        </row>
        <row r="47">
          <cell r="A47" t="str">
            <v>CONTRATO 46 DE 2025</v>
          </cell>
          <cell r="B47" t="str">
            <v xml:space="preserve">COMPENSAR </v>
          </cell>
          <cell r="C47" t="str">
            <v>PJ</v>
          </cell>
          <cell r="E47" t="str">
            <v>Contratación directa</v>
          </cell>
          <cell r="F47" t="str">
            <v>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v>
          </cell>
          <cell r="G47">
            <v>408100000</v>
          </cell>
          <cell r="J47" t="str">
            <v>GESTIÓN ADM. Y FIN</v>
          </cell>
          <cell r="O47">
            <v>45706</v>
          </cell>
          <cell r="P47">
            <v>45709</v>
          </cell>
          <cell r="Q47">
            <v>46006</v>
          </cell>
        </row>
        <row r="48">
          <cell r="A48" t="str">
            <v>CONTRATO 47 DE 2025</v>
          </cell>
          <cell r="B48" t="str">
            <v>DUQUE B CONSULTORES S.A.S.</v>
          </cell>
          <cell r="C48" t="str">
            <v>PJ</v>
          </cell>
          <cell r="E48" t="str">
            <v>Contratación directa</v>
          </cell>
          <cell r="F48" t="str">
            <v xml:space="preserve">EL CONTRATISTA se obliga con LA COMISIÓN a la Prestación de servicios jurídicos especializados en materia de contratación pública y de derecho administrativo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2025. </v>
          </cell>
          <cell r="G48">
            <v>44891000</v>
          </cell>
          <cell r="J48" t="str">
            <v>COORDINACIÓN EJECUTIVA</v>
          </cell>
          <cell r="O48">
            <v>45700</v>
          </cell>
          <cell r="P48">
            <v>45700</v>
          </cell>
          <cell r="Q48">
            <v>46022</v>
          </cell>
        </row>
        <row r="49">
          <cell r="A49" t="str">
            <v>CONTRATO 48 DE 2025</v>
          </cell>
          <cell r="B49" t="str">
            <v>CULLEN INTERNATIONAL</v>
          </cell>
          <cell r="C49" t="str">
            <v>PJ</v>
          </cell>
          <cell r="E49" t="str">
            <v>Contratación directa</v>
          </cell>
          <cell r="F49" t="str">
            <v xml:space="preserve">Contratar la suscripción a la plataforma MY CULLEN de CULLEN INTERNATIONAL S.A. para el monitoreo de tendencias y desarrollos regulatorios a nivel internacional en materia de servicios de telecomunicaciones, postales y contenidos audiovisuales. </v>
          </cell>
          <cell r="G49">
            <v>615230000</v>
          </cell>
          <cell r="J49" t="str">
            <v>ANALÍTICA DE DATOS</v>
          </cell>
          <cell r="O49">
            <v>45706</v>
          </cell>
          <cell r="P49">
            <v>45710</v>
          </cell>
          <cell r="Q49">
            <v>46074</v>
          </cell>
        </row>
        <row r="50">
          <cell r="A50" t="str">
            <v>CONTRATO 49 DE 2025</v>
          </cell>
          <cell r="B50" t="str">
            <v>JUAN SEBASTIAN SALAMANCA CALLE</v>
          </cell>
          <cell r="C50" t="str">
            <v>PN</v>
          </cell>
          <cell r="E50" t="str">
            <v>Contratación directa</v>
          </cell>
          <cell r="F50" t="str">
            <v>Brindar apoyo en el desarrollo de actividades asociadas a la promoción del pluralismo informativo, la alfabetización mediática, y la pedagogía regulatoria, mediante la formulación y ejecución de proyectos regulatorios, actividades y metodologías pedagógicas orientadas a diferentes agentes del sector de las telecomunicaciones, en el marco de los proyectos contemplados dentro de la Agenda Regulatoria y el Plan de Acción 2025</v>
          </cell>
          <cell r="G50">
            <v>126977300</v>
          </cell>
          <cell r="J50" t="str">
            <v>PEDAGOGÍA REGULATORIA</v>
          </cell>
          <cell r="O50">
            <v>45706</v>
          </cell>
          <cell r="P50">
            <v>45708</v>
          </cell>
          <cell r="Q50">
            <v>46022</v>
          </cell>
        </row>
        <row r="51">
          <cell r="A51" t="str">
            <v>CONTRATO 50 DE 2025</v>
          </cell>
          <cell r="B51" t="str">
            <v>MARIA CAMILA GUTIERREZ</v>
          </cell>
          <cell r="C51" t="str">
            <v>PN</v>
          </cell>
          <cell r="E51" t="str">
            <v>Contratación directa</v>
          </cell>
          <cell r="F51" t="str">
            <v>Prestación de servicios profesionales para brindar apoyo jurídico especializado en el desarrollo de las actividades misionales de las Sesiones de Comisión de Comunicaciones y Contenidos Audiovisuales de la CRC –principalmente, en el liderazgo, análisis y trámite de actuaciones administrativas de alta complejidad en materia de solución de controversias, imposición de servidumbres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ell>
          <cell r="G51">
            <v>119000000</v>
          </cell>
          <cell r="J51" t="str">
            <v>GESTIÓN JURÍDICA</v>
          </cell>
          <cell r="O51">
            <v>45707</v>
          </cell>
          <cell r="P51">
            <v>45709</v>
          </cell>
          <cell r="Q51">
            <v>46022</v>
          </cell>
        </row>
        <row r="52">
          <cell r="A52" t="str">
            <v>CONTRATO 51 DE 2025</v>
          </cell>
          <cell r="B52" t="str">
            <v>PORTATIL  SAS</v>
          </cell>
          <cell r="C52" t="str">
            <v>PJ</v>
          </cell>
          <cell r="E52" t="str">
            <v>Mínima cuantía</v>
          </cell>
          <cell r="F52" t="str">
            <v>Renovación de la suscripción por el término de un (1) año de una (1) licencia de la Suite de Adobe Creative Cloud todas las Aplicaciones, para la Comisión de Regulación de Comunicaciones</v>
          </cell>
          <cell r="G52">
            <v>3977922</v>
          </cell>
          <cell r="J52" t="str">
            <v>TECNOLOGÍAS Y SIST. DE INF.</v>
          </cell>
          <cell r="O52">
            <v>45705</v>
          </cell>
          <cell r="P52">
            <v>45712</v>
          </cell>
          <cell r="Q52">
            <v>46066</v>
          </cell>
        </row>
        <row r="53">
          <cell r="A53" t="str">
            <v>CONTRATO 52 DE 2025</v>
          </cell>
          <cell r="B53" t="str">
            <v>CLOUD CITY COLOMBIA SAS</v>
          </cell>
          <cell r="C53" t="str">
            <v>PJ</v>
          </cell>
          <cell r="E53" t="str">
            <v>Mínima cuantía</v>
          </cell>
          <cell r="F53" t="str">
            <v>Contratar el servicio de una aplicación por servicios (SAAS) para el envío masivo de correo (Mailing)</v>
          </cell>
          <cell r="G53">
            <v>5138702</v>
          </cell>
          <cell r="J53" t="str">
            <v>RELACIONES CON GRUPOS DE VALOR</v>
          </cell>
          <cell r="O53">
            <v>45706</v>
          </cell>
          <cell r="P53">
            <v>45708</v>
          </cell>
          <cell r="Q53">
            <v>46022</v>
          </cell>
        </row>
        <row r="54">
          <cell r="A54" t="str">
            <v>CONTRATO 53 DE 2025</v>
          </cell>
          <cell r="B54" t="str">
            <v>PORTATIL  SAS</v>
          </cell>
          <cell r="C54" t="str">
            <v>PJ</v>
          </cell>
          <cell r="E54" t="str">
            <v>Mínima cuantía</v>
          </cell>
          <cell r="F54" t="str">
            <v>Suscripción por un (1) año de los servicios del software de editor de archivos PDF Adobe Acrobat 
PRO-DC For Teams con contrato de licenciamiento VIP para la Comisión de Regulación de 
Comunicaciones._x000D_</v>
          </cell>
          <cell r="G54">
            <v>23765625</v>
          </cell>
          <cell r="J54" t="str">
            <v>TECNOLOGÍAS Y SIST. DE INF.</v>
          </cell>
          <cell r="O54">
            <v>45708</v>
          </cell>
          <cell r="P54">
            <v>45714</v>
          </cell>
          <cell r="Q54">
            <v>46081</v>
          </cell>
        </row>
        <row r="55">
          <cell r="A55" t="str">
            <v>CONTRATO 54 DE 2025 - OC 142256</v>
          </cell>
          <cell r="B55" t="str">
            <v>COLOMBIA TELECOMUNICACIONES  S.A. E.S.P.  BIC</v>
          </cell>
          <cell r="C55" t="str">
            <v>PJ</v>
          </cell>
          <cell r="E55" t="str">
            <v>AMP/IAD/CGS</v>
          </cell>
          <cell r="F55" t="str">
            <v>Renovar los servicios Cloud del Segmento Microsoft Azure Suscripción CSP No.ba5a813a-3ca7-406c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v>
          </cell>
          <cell r="G55">
            <v>1593550000</v>
          </cell>
          <cell r="J55" t="str">
            <v>TECNOLOGÍAS Y SIST. DE INF.</v>
          </cell>
          <cell r="O55">
            <v>45712</v>
          </cell>
          <cell r="P55">
            <v>45712</v>
          </cell>
          <cell r="Q55">
            <v>46022</v>
          </cell>
        </row>
        <row r="56">
          <cell r="A56" t="str">
            <v>CONTRATO 55 DE 2025 - OC 142992</v>
          </cell>
          <cell r="B56" t="str">
            <v>CONSORCIO KIOS</v>
          </cell>
          <cell r="C56" t="str">
            <v>PJ</v>
          </cell>
          <cell r="E56" t="str">
            <v>AMP/IAD/CGS</v>
          </cell>
          <cell r="F56" t="str">
            <v>Contratar el servicio integral de
aseo, cafetería, mantenimiento preventivo y
correctivo de la planta física de la Comisión de
Regulación de Comunicaciones CRC y suministro
de insumos de aseo y cafetería</v>
          </cell>
          <cell r="G56">
            <v>79215239.780000001</v>
          </cell>
          <cell r="J56" t="str">
            <v>GESTIÓN ADM. Y FIN</v>
          </cell>
          <cell r="O56">
            <v>45723</v>
          </cell>
          <cell r="P56">
            <v>45748</v>
          </cell>
          <cell r="Q56">
            <v>45900</v>
          </cell>
        </row>
        <row r="57">
          <cell r="A57" t="str">
            <v>CONTRATO 56 DE 2025</v>
          </cell>
          <cell r="B57" t="str">
            <v>KREATIF SAS</v>
          </cell>
          <cell r="C57" t="str">
            <v>PJ</v>
          </cell>
          <cell r="E57" t="str">
            <v>Mínima cuantía</v>
          </cell>
          <cell r="F57" t="str">
            <v>Adquirir la impresión y suministro de ciento cincuenta (150) carnets y ciento cincuenta (150) cintas para carnets con gancho de seguridad, para la identificación de los funcionarios de planta de la Comisión de Regulación de Comunicaciones.</v>
          </cell>
          <cell r="G57">
            <v>1785000</v>
          </cell>
          <cell r="J57" t="str">
            <v>GESTIÓN ADM. Y FIN</v>
          </cell>
          <cell r="O57">
            <v>45749</v>
          </cell>
          <cell r="P57">
            <v>45758</v>
          </cell>
          <cell r="Q57">
            <v>46006</v>
          </cell>
        </row>
        <row r="58">
          <cell r="A58" t="str">
            <v>CONTRATO 57 DE 2025</v>
          </cell>
          <cell r="B58" t="str">
            <v>FLT COMUNICACIONES S.A.S.</v>
          </cell>
          <cell r="C58" t="str">
            <v>PJ</v>
          </cell>
          <cell r="E58" t="str">
            <v>Mínima cuantía</v>
          </cell>
          <cell r="F58" t="str">
            <v>prestar el servicio de monitoreo de noticias en medios de comunicación y redes sociales para la Comisión de Regulación de Comunicaciones</v>
          </cell>
          <cell r="G58">
            <v>21420000</v>
          </cell>
          <cell r="J58" t="str">
            <v>RELACIONES CON GRUPOS DE VALOR</v>
          </cell>
          <cell r="O58">
            <v>45747</v>
          </cell>
          <cell r="P58">
            <v>45749</v>
          </cell>
          <cell r="Q58">
            <v>46022</v>
          </cell>
        </row>
        <row r="59">
          <cell r="A59" t="str">
            <v>CONTRATO 58 DE 2025</v>
          </cell>
          <cell r="B59" t="str">
            <v>WEXLER SAS</v>
          </cell>
          <cell r="C59" t="str">
            <v>PJ</v>
          </cell>
          <cell r="E59" t="str">
            <v>Mínima cuantía</v>
          </cell>
          <cell r="F59" t="str">
            <v xml:space="preserve"> Renovación de la licencia de la solución fortianalyzer (VM-Series) y de los servicios de soporte en modalidad 7x24 con la misma configuración que se encuentra actualmente, del dispositivo identificado con serial FAZVMSTM23001050 desplegado en la nube pública de Azure.</v>
          </cell>
          <cell r="G59">
            <v>7100000</v>
          </cell>
          <cell r="J59" t="str">
            <v>TECNOLOGÍAS Y SIST. DE INF.</v>
          </cell>
          <cell r="O59">
            <v>45751</v>
          </cell>
          <cell r="P59">
            <v>45761</v>
          </cell>
          <cell r="Q59">
            <v>45921</v>
          </cell>
        </row>
        <row r="60">
          <cell r="A60" t="str">
            <v>CONTRATO 59 DE 2025 - OC 144583</v>
          </cell>
          <cell r="B60" t="str">
            <v>COBRANZA NACIONAL DE CREDITOS SAS</v>
          </cell>
          <cell r="C60" t="str">
            <v>PJ</v>
          </cell>
          <cell r="E60" t="str">
            <v>AMP/IAD/CGS</v>
          </cell>
          <cell r="F60" t="str">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ell>
          <cell r="G60">
            <v>349485812.06</v>
          </cell>
          <cell r="J60" t="str">
            <v>TECNOLOGÍAS Y SIST. DE INF.</v>
          </cell>
          <cell r="O60">
            <v>45751</v>
          </cell>
          <cell r="P60">
            <v>45786</v>
          </cell>
          <cell r="Q60">
            <v>45991</v>
          </cell>
        </row>
        <row r="61">
          <cell r="A61" t="str">
            <v>CONTRATO 60 DE 2025</v>
          </cell>
          <cell r="B61" t="str">
            <v xml:space="preserve">KANTAR IBOPE MEDIA </v>
          </cell>
          <cell r="C61" t="str">
            <v>PJ</v>
          </cell>
          <cell r="E61" t="str">
            <v>Contratación directa</v>
          </cell>
          <cell r="F61" t="str">
            <v>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2025.</v>
          </cell>
          <cell r="G61">
            <v>608125248</v>
          </cell>
          <cell r="J61" t="str">
            <v>ANALÍTICA DE DATOS</v>
          </cell>
          <cell r="O61">
            <v>45761</v>
          </cell>
          <cell r="P61">
            <v>45769</v>
          </cell>
          <cell r="Q61">
            <v>46022</v>
          </cell>
        </row>
        <row r="62">
          <cell r="A62" t="str">
            <v>CONTRATO 61 DE 2025</v>
          </cell>
          <cell r="B62" t="str">
            <v>COMERCIALIZADORA NAVE LTDA</v>
          </cell>
          <cell r="C62" t="str">
            <v>PJ</v>
          </cell>
          <cell r="E62" t="str">
            <v>SASI/SAM</v>
          </cell>
          <cell r="F62" t="str">
            <v>Prestar los servicios como intermediario comercial público o privado, con el fin de asesorar y adelantar los trámites y gestiones necesarias para adelantar y perfeccionar la venta de bienes dados de baja de conformidad con la clasificación del numeral 6.8.2. del Manual Para el manejo Administrativo de Bienes de la Comisión de Regulación de Comunicaciones –CRC, y que se describen en la descripción de la necesidad del presente estudio previo.</v>
          </cell>
          <cell r="G62">
            <v>0</v>
          </cell>
          <cell r="J62" t="str">
            <v>GESTIÓN ADM. Y FIN</v>
          </cell>
          <cell r="O62">
            <v>45775</v>
          </cell>
          <cell r="P62">
            <v>45790</v>
          </cell>
          <cell r="Q62">
            <v>46154</v>
          </cell>
        </row>
        <row r="63">
          <cell r="A63" t="str">
            <v>CONTRATO 62 DE 2025</v>
          </cell>
          <cell r="B63" t="str">
            <v xml:space="preserve">UNVERSIDAD DE ANTIOQUIA </v>
          </cell>
          <cell r="C63" t="str">
            <v xml:space="preserve">PJ </v>
          </cell>
          <cell r="E63" t="str">
            <v>Contratación directa</v>
          </cell>
          <cell r="F63" t="str">
            <v xml:space="preserve">EL CONTRATISTA se obliga con LA COMISIÓN a Fortalecer las actividades pedagógicas e informativas requeridas por la Comisión de Regulación de Comunicaciones, orientadas al desarrollo y difusión de conocimiento relacionado con el consumo crítico de contenidos audiovisuales, entornos audiovisuales seguros, la prevención de la desinformación, la pedagogía regulatoria y la participación ciudadana.  Esto mediante acciones de investigación y extensión bajo metodologías presenciales, semipresenciales, abiertas y a distancia, de acuerdo con los diferentes grupos de valor a los que se propone beneficiar. El cumplimiento del objeto se llevará a cabo a través del diseño y ejecución de acciones tales como el desarrollo y provisión de recursos educativos y soporte técnico especializado para la implementación de una estrategia de alfabetización mediática, acompañando académicamente el proceso y facilitando la comprensión y aplicación de la regulación: El desarrollo y producción de material didáctico. La provisión de soporte técnico y especializado para la ejecución de las tareas requeridas. El acompañamiento académico y conceptual del proceso. El diseño e implementación de una estrategia de alfabetización mediática con alcance regional. La elaboración de recursos pedagógicos que faciliten la comprensión, socialización y apropiación efectiva de la regulación. </v>
          </cell>
          <cell r="G63">
            <v>650000000</v>
          </cell>
          <cell r="J63" t="str">
            <v>PEDAGOGÍA REGULATORIA</v>
          </cell>
          <cell r="O63">
            <v>45777</v>
          </cell>
          <cell r="P63">
            <v>45783</v>
          </cell>
          <cell r="Q63">
            <v>45992</v>
          </cell>
        </row>
        <row r="64">
          <cell r="A64" t="str">
            <v>CONTRATO 63 DE 2025</v>
          </cell>
          <cell r="B64" t="str">
            <v xml:space="preserve">FESTIVAL TOURS </v>
          </cell>
          <cell r="C64" t="str">
            <v xml:space="preserve">PJ </v>
          </cell>
          <cell r="E64" t="str">
            <v>SASI/SAM</v>
          </cell>
          <cell r="F64" t="str">
            <v>Contratar el suministro de tiquetes aéreos nacionales e internacionales necesarios para el desarrollo de las actividades de la Comisión de Regulación de Comunicaciones (CRC), a través de una agencia de viajes.</v>
          </cell>
          <cell r="G64">
            <v>295400000</v>
          </cell>
          <cell r="J64" t="str">
            <v>RELACIONES CON GRUPOS DE VALOR</v>
          </cell>
          <cell r="O64">
            <v>45761</v>
          </cell>
          <cell r="P64">
            <v>45779</v>
          </cell>
          <cell r="Q64">
            <v>46022</v>
          </cell>
        </row>
        <row r="65">
          <cell r="A65" t="str">
            <v>CONTRATO 64 DE 2025</v>
          </cell>
          <cell r="B65" t="str">
            <v>JUAN MANUEL MEJIA VILLA</v>
          </cell>
          <cell r="C65" t="str">
            <v>PN</v>
          </cell>
          <cell r="E65" t="str">
            <v>Mínima cuantía</v>
          </cell>
          <cell r="F65" t="str">
            <v>Prestar los servicios para la formación virtual sincrónica de auditores internos en las Normas ISO
9001:2015 e ISO 14001:2015, con énfasis en el decreto 1072 de 2015, la Resolución 312 de 2019 y
la Resolución 40595 de 2022, tomando como referencia la norma ISO 19011:2018 y brindar
sensibilización en las mismas normas a los auditores internos con los que ya cuenta la Entidad</v>
          </cell>
          <cell r="G65">
            <v>10464000</v>
          </cell>
          <cell r="J65" t="str">
            <v>PLANEACIÓN Y GESTIÓN</v>
          </cell>
          <cell r="O65">
            <v>45758</v>
          </cell>
          <cell r="P65">
            <v>45758</v>
          </cell>
          <cell r="Q65">
            <v>45818</v>
          </cell>
        </row>
        <row r="66">
          <cell r="A66" t="str">
            <v>CONTRATO 65 DE 2025 - OC 145071</v>
          </cell>
          <cell r="B66" t="str">
            <v xml:space="preserve">CONSORCIO IAD DINAMICO SOFTWAREONE </v>
          </cell>
          <cell r="C66" t="str">
            <v>PJ</v>
          </cell>
          <cell r="E66" t="str">
            <v>AMP/IAD/CGS</v>
          </cell>
          <cell r="F66" t="str">
            <v>Renovar la suscripción por un (1) año de los siguientes productos de Microsoft: Power BI Pro, Enterprise Mobility + Security E3, Office 365 Plan E3, Teams Enterprise + Phone Estándar, en Categoría Open Value para la Comisión de Regulación de Comunicaciones</v>
          </cell>
          <cell r="G66">
            <v>369456960</v>
          </cell>
          <cell r="J66" t="str">
            <v>TECNOLOGÍAS Y SIST. DE INF.</v>
          </cell>
          <cell r="O66">
            <v>45768</v>
          </cell>
          <cell r="P66">
            <v>45771</v>
          </cell>
          <cell r="Q66">
            <v>46022</v>
          </cell>
        </row>
        <row r="67">
          <cell r="A67" t="str">
            <v>CONTRATO 66 DE 2025</v>
          </cell>
          <cell r="B67" t="str">
            <v>LILIANA ROMERO SAAVEDRA</v>
          </cell>
          <cell r="C67" t="str">
            <v>PN</v>
          </cell>
          <cell r="E67" t="str">
            <v>Contratación directa</v>
          </cell>
          <cell r="F67" t="str">
            <v xml:space="preserve">Brindar apoyo a la Coordinación de Gestión Administrativa y Financiera en temas operativos y logísticos relacionados con la Gestión Documental de la CRC, entre otros </v>
          </cell>
          <cell r="G67">
            <v>29380776</v>
          </cell>
          <cell r="J67" t="str">
            <v>GESTIÓN ADM. Y FIN</v>
          </cell>
          <cell r="O67">
            <v>45777</v>
          </cell>
          <cell r="P67">
            <v>45779</v>
          </cell>
          <cell r="Q67">
            <v>46022</v>
          </cell>
        </row>
        <row r="68">
          <cell r="A68" t="str">
            <v>CONTRATO 67 DE 2025</v>
          </cell>
          <cell r="B68" t="str">
            <v xml:space="preserve">JULIAN DAVID ZULUAGA TORRES </v>
          </cell>
          <cell r="C68" t="str">
            <v>PN</v>
          </cell>
          <cell r="E68" t="str">
            <v>Contratación directa</v>
          </cell>
          <cell r="F68" t="str">
            <v xml:space="preserve">Prestar servicios profesionales especializados para apoyar y acompañar a la CRC en la formulación, orientación e implementación de una estrategia integral de cooperación nacional e internacional y alianzas estratégicas que responda al PEI de la CRC para el 2025 generando la transferencia del conocimiento en la materia al interior de la CRC. Asimismo, apoyar el fortalecimiento de la cultura de innovación en la entidad. </v>
          </cell>
          <cell r="G68">
            <v>112000000</v>
          </cell>
          <cell r="J68" t="str">
            <v>IMPLEMENTACIÓN REGULATORIA</v>
          </cell>
          <cell r="O68">
            <v>45775</v>
          </cell>
          <cell r="P68">
            <v>45782</v>
          </cell>
          <cell r="Q68">
            <v>46022</v>
          </cell>
        </row>
        <row r="69">
          <cell r="A69" t="str">
            <v>CONTRATO 68 DE 2025</v>
          </cell>
          <cell r="B69" t="str">
            <v>CENTRO NACIONAL DE CONSULTORIA S.A.</v>
          </cell>
          <cell r="C69" t="str">
            <v xml:space="preserve">PJ </v>
          </cell>
          <cell r="E69" t="str">
            <v>Concurso de méritos</v>
          </cell>
          <cell r="F69" t="str">
            <v>Contratar los servicios de consultoría de una persona natural o jurídica experta en el diseño de instrumentos para recoger información, así como en el levantamiento, depuración, procesamiento y análisis de datos estadísticos, con el fin de caracterizar la adopción de servicios en línea de comunicaciones (Over The Top – OTT) e identificar su relación con los servicios de comunicaciones tradicionales en Colombia en 2025.</v>
          </cell>
          <cell r="G69">
            <v>731815614</v>
          </cell>
          <cell r="J69" t="str">
            <v>PROSPECTIVA ESTRATÉGICA</v>
          </cell>
          <cell r="O69">
            <v>45783</v>
          </cell>
          <cell r="Q69">
            <v>46003</v>
          </cell>
        </row>
        <row r="70">
          <cell r="A70" t="str">
            <v>CONTRATO 69 DE 2025</v>
          </cell>
          <cell r="B70" t="str">
            <v>UT EVENTOS CRC 2025</v>
          </cell>
          <cell r="C70" t="str">
            <v>PJ</v>
          </cell>
          <cell r="E70" t="str">
            <v>Licitación Pública</v>
          </cell>
          <cell r="F70" t="str">
            <v xml:space="preserve">Prestación integral de servicios como operador logístico para la planeación, organización, operación y ejecución de eventos institucionales, tanto presenciales como virtuales, necesarios para el cumplimiento de las funciones asignadas a la Comisión de Regulación de Comunicaciones (CRC) durante el año 2025. </v>
          </cell>
          <cell r="G70">
            <v>1200000000</v>
          </cell>
          <cell r="J70" t="str">
            <v>RELACIONES CON GRUPOS DE VALOR</v>
          </cell>
          <cell r="O70">
            <v>45789</v>
          </cell>
          <cell r="P70">
            <v>45792</v>
          </cell>
          <cell r="Q70">
            <v>46010</v>
          </cell>
        </row>
        <row r="71">
          <cell r="A71" t="str">
            <v>CONTRATO 70 DE 2025</v>
          </cell>
          <cell r="B71" t="str">
            <v xml:space="preserve">COMPAÑÍA MUNDIAL DE SEGUROS S.A. </v>
          </cell>
          <cell r="C71" t="str">
            <v>PJ</v>
          </cell>
          <cell r="E71" t="str">
            <v>SASI/SAM</v>
          </cell>
          <cell r="F71" t="str">
            <v>Contratar la póliza de responsabilidad civil de datos – Cyber, de la Comisión de Regulación de Comunicaciones (CRC).”.</v>
          </cell>
          <cell r="G71">
            <v>149499635</v>
          </cell>
          <cell r="J71" t="str">
            <v>GESTIÓN ADM. Y FIN / TECNOLOGÍA Y SIST. DE INF.</v>
          </cell>
          <cell r="O71">
            <v>45793</v>
          </cell>
          <cell r="P71">
            <v>45796</v>
          </cell>
          <cell r="Q71">
            <v>46240</v>
          </cell>
        </row>
        <row r="72">
          <cell r="A72" t="str">
            <v>CONTRATO 71 DE 2025</v>
          </cell>
          <cell r="B72" t="str">
            <v>ERGO &amp; HEALTH S.A.S</v>
          </cell>
          <cell r="C72" t="str">
            <v xml:space="preserve">PJ </v>
          </cell>
          <cell r="E72" t="str">
            <v>Mínima cuantía</v>
          </cell>
          <cell r="F72" t="str">
            <v>Suministro de brazos neumáticos de soporte para pantallas auxiliares con el fin de cubrir las necesidades actuales de la CRC, garantizando un adecuado ajuste de los puestos de trabajo, de conformidad con la Invitación Pública No. 74 de 2025 y la oferta presentada por el contratista que forman parte integral del presente contrato.</v>
          </cell>
          <cell r="G72">
            <v>3998400</v>
          </cell>
          <cell r="J72" t="str">
            <v>GESTIÓN ADM. Y FIN</v>
          </cell>
          <cell r="O72">
            <v>45803</v>
          </cell>
          <cell r="P72">
            <v>45811</v>
          </cell>
          <cell r="Q72">
            <v>45840</v>
          </cell>
        </row>
        <row r="73">
          <cell r="A73" t="str">
            <v>CONTRATO 72 DE 2025</v>
          </cell>
          <cell r="B73" t="str">
            <v>OOPC INGENIERIA S.A.S</v>
          </cell>
          <cell r="C73" t="str">
            <v xml:space="preserve">PJ </v>
          </cell>
          <cell r="E73" t="str">
            <v>Mínima cuantía</v>
          </cell>
          <cell r="F73" t="str">
            <v>Contratar la prestación del servicio de mantenimiento preventivo y correctivo, incluido mano de obra calificada y suministro de repuestos originales nuevos, para la transferencia eléctrica automática de propiedad de la Comisión de Regulación de Comunicaciones.</v>
          </cell>
          <cell r="G73">
            <v>1124550</v>
          </cell>
          <cell r="J73" t="str">
            <v>GESTIÓN ADM. Y FIN</v>
          </cell>
          <cell r="O73">
            <v>45803</v>
          </cell>
          <cell r="P73">
            <v>45807</v>
          </cell>
          <cell r="Q73">
            <v>45837</v>
          </cell>
        </row>
        <row r="74">
          <cell r="A74" t="str">
            <v>CONTRATO 73 DE 2025- OC 146667</v>
          </cell>
          <cell r="B74" t="str">
            <v>ETB S.A. E.S.P._x000D_</v>
          </cell>
          <cell r="C74" t="str">
            <v xml:space="preserve">PJ </v>
          </cell>
          <cell r="E74" t="str">
            <v>AMP/IAD/CGS</v>
          </cell>
          <cell r="F74" t="str">
            <v>Contratar los servicios de conectividad para dos (2) enlaces dedicados de internet de 200 Mbps, que 
permitan garantizar las conexiones a internet y la nube pública Microsoft Azure de la Comisión de 
Regulación de Comunicaciones.</v>
          </cell>
          <cell r="G74">
            <v>16610496</v>
          </cell>
          <cell r="J74" t="str">
            <v>TECNOLOGÍAS Y SIST. DE INF.</v>
          </cell>
          <cell r="O74">
            <v>45803</v>
          </cell>
          <cell r="P74">
            <v>45803</v>
          </cell>
          <cell r="Q74">
            <v>46015</v>
          </cell>
        </row>
        <row r="75">
          <cell r="A75" t="str">
            <v>CONTRATO 74 DE 2025</v>
          </cell>
          <cell r="B75" t="str">
            <v>CAMERFIRMA COLOMBIA S.A.S</v>
          </cell>
          <cell r="C75" t="str">
            <v xml:space="preserve">PJ </v>
          </cell>
          <cell r="E75" t="str">
            <v>Mínima cuantía</v>
          </cell>
          <cell r="F75" t="str">
            <v>suministro, asistencia en la instalación y configuración de los certificados de firma digital de función pública compatible con el sistema SIIF Nación II y del certificado de Firma Digital de Persona Jurídica, para funcionarios de la Comisión de Regulación de Comunicaciones por dos (2) años</v>
          </cell>
          <cell r="G75">
            <v>1273300</v>
          </cell>
          <cell r="J75" t="str">
            <v>TECNOLOGÍAS Y SIST. DE INF.</v>
          </cell>
          <cell r="O75">
            <v>45807</v>
          </cell>
          <cell r="P75">
            <v>45807</v>
          </cell>
          <cell r="Q75">
            <v>46537</v>
          </cell>
        </row>
        <row r="76">
          <cell r="A76" t="str">
            <v>CONTRATO 75 DE 2025</v>
          </cell>
          <cell r="B76" t="str">
            <v>ÁNGELA MARÍA CASTILLO LOZADA</v>
          </cell>
          <cell r="C76" t="str">
            <v>PN</v>
          </cell>
          <cell r="E76" t="str">
            <v>Contratación directa</v>
          </cell>
          <cell r="F76" t="str">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ell>
          <cell r="G76">
            <v>30000000</v>
          </cell>
          <cell r="J76" t="str">
            <v>GESTIÓN JURÍDICA</v>
          </cell>
          <cell r="O76">
            <v>45812</v>
          </cell>
          <cell r="P76">
            <v>45814</v>
          </cell>
          <cell r="Q76">
            <v>45905</v>
          </cell>
        </row>
        <row r="77">
          <cell r="A77" t="str">
            <v xml:space="preserve">CONTRATO 76 DE 2025 </v>
          </cell>
          <cell r="B77" t="str">
            <v>GRUPO EMPRESARIAL LCS SAS</v>
          </cell>
          <cell r="C77" t="str">
            <v>PJ</v>
          </cell>
          <cell r="E77" t="str">
            <v>Mínima cuantía</v>
          </cell>
          <cell r="F77" t="str">
            <v>Suministrar elementos de ferretería, materiales de construcción, herramientas y otros, para desarrollar las actividades de mantenimiento preventivo y correctivo locativo y de muebles de la Comisión de Regulación de Comunicaciones</v>
          </cell>
          <cell r="G77">
            <v>10600000</v>
          </cell>
          <cell r="J77" t="str">
            <v>GESTIÓN ADM. Y FIN</v>
          </cell>
          <cell r="O77">
            <v>45825</v>
          </cell>
          <cell r="P77">
            <v>45828</v>
          </cell>
          <cell r="Q77">
            <v>46011</v>
          </cell>
        </row>
        <row r="78">
          <cell r="A78" t="str">
            <v>CONTRATO 77 DE 2025</v>
          </cell>
          <cell r="B78" t="str">
            <v>FREDDY RODRIGUEZ</v>
          </cell>
          <cell r="C78" t="str">
            <v>PN</v>
          </cell>
          <cell r="E78" t="str">
            <v>Contratación directa</v>
          </cell>
          <cell r="F78" t="str">
            <v>Prestar los servicios profesionales como Ingeniero Senior especializado para apoyar la CRC en la implementación y finalización del proyecto de migración de Drupal para la plataforma de datos abiertos Post Data de la entidad</v>
          </cell>
          <cell r="G78">
            <v>84969600</v>
          </cell>
          <cell r="J78" t="str">
            <v>TECNOLOGÍAS Y SIST. DE INF.</v>
          </cell>
          <cell r="O78">
            <v>45832</v>
          </cell>
          <cell r="P78">
            <v>45833</v>
          </cell>
          <cell r="Q78">
            <v>46016</v>
          </cell>
        </row>
        <row r="79">
          <cell r="A79" t="str">
            <v>CONTRATO 78 DE 2025</v>
          </cell>
          <cell r="B79" t="str">
            <v>SVAIT S.A.S</v>
          </cell>
          <cell r="C79" t="str">
            <v>PJ</v>
          </cell>
          <cell r="E79" t="str">
            <v>SASI/SAM</v>
          </cell>
          <cell r="F79" t="str">
            <v>Renovar el licenciamiento de los productos arcserve udp premium edition - socket y arcserve udp advanced edition - server os instance, adquirir nuevo licenciamiento arcserve software as a services para backup - saas backup de microsoft 365, e incluir la prestación de servicios gestionados y soporte técnico especializado, así como elaborar y entregar un documento técnico que consolide y actualice la política de backups de la entidad, con el fin de implementar, operar, mantener y soportar la estrategia de respaldo y recuperación de información de la Comisión de Regulación de Comunicaciones –CRC.</v>
          </cell>
          <cell r="G79">
            <v>226700000</v>
          </cell>
          <cell r="J79" t="str">
            <v>TECNOLOGÍAS Y SIST. DE INF.</v>
          </cell>
          <cell r="O79">
            <v>45833</v>
          </cell>
          <cell r="P79">
            <v>45839</v>
          </cell>
          <cell r="Q79">
            <v>46203</v>
          </cell>
        </row>
        <row r="80">
          <cell r="A80" t="str">
            <v>CONTRATO 79 DE 2025</v>
          </cell>
          <cell r="B80" t="str">
            <v>UT PS BONGO 2025</v>
          </cell>
          <cell r="C80" t="str">
            <v>PJ</v>
          </cell>
          <cell r="E80" t="str">
            <v>SASI/SAM</v>
          </cell>
          <cell r="F80" t="str">
            <v>Renovación del licenciamiento del software de Gestión de Servicios de TI – ITSM Aranda Service Desk y Aranda Client Management Suite</v>
          </cell>
          <cell r="G80">
            <v>66065000</v>
          </cell>
          <cell r="J80" t="str">
            <v>TECNOLOGÍAS Y SIST. DE INF.</v>
          </cell>
          <cell r="O80">
            <v>45845</v>
          </cell>
          <cell r="P80">
            <v>45853</v>
          </cell>
          <cell r="Q80">
            <v>46205</v>
          </cell>
        </row>
        <row r="81">
          <cell r="A81" t="str">
            <v>CONTRATO 80 DE 2025</v>
          </cell>
          <cell r="B81" t="str">
            <v>GESTION AMBIENTAL DE COLOMBIA SAS ESP</v>
          </cell>
          <cell r="C81" t="str">
            <v>PJ</v>
          </cell>
          <cell r="E81" t="str">
            <v>Mínima cuantía</v>
          </cell>
          <cell r="F81" t="str">
            <v>Prestación del servicio de recolección, transporte, almacenamiento, tratamiento y/o disposición final de los residuos peligrosos incluidos RAEE, generados en la Comisión de Regulación de Comunicaciones., de conformidad con la Invitación Pública No. 81 de 2025 y la oferta presentada por el contratista que forman parte integral del presente contrato</v>
          </cell>
          <cell r="G81">
            <v>857000</v>
          </cell>
          <cell r="J81" t="str">
            <v>GESTIÓN ADM. Y FIN</v>
          </cell>
          <cell r="O81">
            <v>45835</v>
          </cell>
          <cell r="P81">
            <v>45839</v>
          </cell>
          <cell r="Q81">
            <v>46006</v>
          </cell>
        </row>
        <row r="82">
          <cell r="A82" t="str">
            <v>CONTRATO 81 DE 2025</v>
          </cell>
          <cell r="B82" t="str">
            <v xml:space="preserve">NELSON ANDRÉS MEJÍA NARVAEZ </v>
          </cell>
          <cell r="C82" t="str">
            <v>PN</v>
          </cell>
          <cell r="E82" t="str">
            <v>Contratación directa</v>
          </cell>
          <cell r="F82" t="str">
            <v>prestar sus servicios profesionales, brindando acompañamiento jurídico en las etapas precontractual, contractual y poscontractual de los procesos de selección que adelante la Comisión de Regulación de Comunicaciones, en sus distintas modalidades, con el fin de contribuir al cumplimiento de las iniciativas contempladas en la Agenda Regulatoria 2025 y el Plan de Acción</v>
          </cell>
          <cell r="G82">
            <v>55200000</v>
          </cell>
          <cell r="J82" t="str">
            <v>CE- CONTRATACIÓN</v>
          </cell>
          <cell r="O82">
            <v>45840</v>
          </cell>
          <cell r="P82">
            <v>45846</v>
          </cell>
          <cell r="Q82">
            <v>46022</v>
          </cell>
        </row>
        <row r="83">
          <cell r="A83" t="str">
            <v xml:space="preserve">CONTRATO 82 DE 2025 </v>
          </cell>
          <cell r="B83" t="str">
            <v>COMINFOR S A S</v>
          </cell>
          <cell r="C83" t="str">
            <v>PJ</v>
          </cell>
          <cell r="E83" t="str">
            <v>Mínima cuantía</v>
          </cell>
          <cell r="F83" t="str">
            <v xml:space="preserve">Realizar el servicio de Mantenimiento preventivo y correctivo con suministro de repuestos, partes y accesorios nuevos y originales no remanufacturados, para los equipos eléctricos y electrónicos de la Comisión de Regulación de Comunicaciones, de conformidad con la Invitación Pública 82 de 2025 y la oferta presentada por el contratista que forman parte integral del presente contrato.  </v>
          </cell>
          <cell r="G83">
            <v>9780000</v>
          </cell>
          <cell r="J83" t="str">
            <v>GESTIÓN ADM. Y FIN</v>
          </cell>
          <cell r="O83">
            <v>45845</v>
          </cell>
          <cell r="P83">
            <v>45849</v>
          </cell>
          <cell r="Q83">
            <v>45991</v>
          </cell>
        </row>
        <row r="84">
          <cell r="A84" t="str">
            <v>CONTRATO 83 DE 2025</v>
          </cell>
          <cell r="B84" t="str">
            <v>ICONTEC</v>
          </cell>
          <cell r="C84" t="str">
            <v>PJ</v>
          </cell>
          <cell r="E84" t="str">
            <v>Contratación directa</v>
          </cell>
          <cell r="F84" t="str">
            <v>Desarrollar la auditoría externa de renovación y ampliación de la certificación con relación a la Norma Técnica de Calidad NTC ISO 9001:2015, para la CRC.</v>
          </cell>
          <cell r="G84">
            <v>14752430</v>
          </cell>
          <cell r="J84" t="str">
            <v>PLANEACIÓN Y GESTIÓN</v>
          </cell>
          <cell r="O84">
            <v>45853</v>
          </cell>
          <cell r="P84">
            <v>45855</v>
          </cell>
          <cell r="Q84">
            <v>46006</v>
          </cell>
        </row>
        <row r="85">
          <cell r="A85" t="str">
            <v>CONTRATO 84 DE 2025</v>
          </cell>
          <cell r="B85" t="str">
            <v>GIGA COLOMBIA SAS</v>
          </cell>
          <cell r="C85" t="str">
            <v>PJ</v>
          </cell>
          <cell r="E85" t="str">
            <v>Contratación directa</v>
          </cell>
          <cell r="F85" t="str">
            <v>Renovación de los servicios de soporte, mantenimiento y actualización del sistema de Gestión Documental ONBASE por un (1) año y adquisición de bolsa de horas para la Comisión de Regulación de Comunicaciones.</v>
          </cell>
          <cell r="G85">
            <v>318423219</v>
          </cell>
          <cell r="J85" t="str">
            <v>GESTIÓN ADM. Y FIN / TECNOLOGÍA Y SIST. DE INF.</v>
          </cell>
          <cell r="O85">
            <v>45854</v>
          </cell>
          <cell r="P85">
            <v>45870</v>
          </cell>
          <cell r="Q85">
            <v>46234</v>
          </cell>
        </row>
        <row r="86">
          <cell r="A86" t="str">
            <v xml:space="preserve">CONTRATO 85 DE 2025 </v>
          </cell>
          <cell r="B86" t="str">
            <v xml:space="preserve">WEXLER S.A.S. </v>
          </cell>
          <cell r="C86" t="str">
            <v>PJ</v>
          </cell>
          <cell r="E86" t="str">
            <v>SASI/SAM</v>
          </cell>
          <cell r="F86" t="str">
            <v>Renovar las licencias y el servicio de soporte técnico por un (1) año de: un(1) firewall on premise Fortigate 200F, seis(6) switch modelo Fortiswitch448D FPOE, un(1) WAF Fortiweb VM4CPU y un(1) Firewall virtual Fortigate VM04V, que incluya el fortalecimiento, la configuración y apoyo a la gestión de los equipos de comunicaciones y de seguridad perimetral que protegen la infraestructura híbrida y 
usuarios finales de la entidad; renovación de los servicios de licenciamiento y soporte en modalidad 7x24 
de la solución fortianalyzer (VM-Series) identificada con serial FAZVMSTM23001050;así como el 
suministro y reemplazo (en modalidad de retoma) de los catorce (14) Access Point modelo FortiAP 421E 
por el modelo 431F con su respectiva instalación, configuración, licenciamiento y soporte; la actualización 
de la solución actual Forticlient ZTNA edición EPP/ATP a solución ZTNA con EDR incluyendo despliegue, 
licenciamiento y soporte; y el suministro de 40 horas de servicios profesionales para la gestión de 
configuraciones, parametrizaciones y soporte técnico de toda la solución de acuerdo con las necesidades 
de la Entidad durante la ejecución del contrato.</v>
          </cell>
          <cell r="G86">
            <v>385250036</v>
          </cell>
          <cell r="J86" t="str">
            <v>TECNOLOGÍAS Y SIST. DE INF.</v>
          </cell>
          <cell r="O86">
            <v>45875</v>
          </cell>
          <cell r="P86">
            <v>45880</v>
          </cell>
          <cell r="Q86">
            <v>46245</v>
          </cell>
        </row>
        <row r="87">
          <cell r="A87" t="str">
            <v>CONTRATO 86 DE 2025- OC 149633</v>
          </cell>
          <cell r="B87" t="str">
            <v>GRAN IMAGEN SAS</v>
          </cell>
          <cell r="C87" t="str">
            <v>PJ</v>
          </cell>
          <cell r="E87" t="str">
            <v>AMP/IAD/CGS</v>
          </cell>
          <cell r="F87" t="str">
            <v>Contratar el suministro de Periféricos con características técnicas que garanticen ergonomía, 
funcionalidad y durabilidad, con el fin de fortalecer los puestos de trabajo de los funcionarios de la 
CRC, en cumplimiento de los lineamientos institucionales y normativos vigentes</v>
          </cell>
          <cell r="G87">
            <v>52407600</v>
          </cell>
          <cell r="J87" t="str">
            <v>TECNOLOGÍAS Y SIST. DE INF. / GESTIÓN ADM. Y FIN.</v>
          </cell>
          <cell r="O87">
            <v>45868</v>
          </cell>
          <cell r="P87">
            <v>45875</v>
          </cell>
          <cell r="Q87">
            <v>46022</v>
          </cell>
        </row>
        <row r="88">
          <cell r="A88" t="str">
            <v xml:space="preserve">CONTRATO 87 DE 2025 </v>
          </cell>
          <cell r="B88" t="str">
            <v>CNC</v>
          </cell>
          <cell r="C88" t="str">
            <v>PJ</v>
          </cell>
          <cell r="E88" t="str">
            <v>Contratación directa</v>
          </cell>
          <cell r="F88" t="str">
            <v>Adquirir el acceso a los datos del ECAR, para las dos mediciones semestrales del año 2025, a través de los cuales se podrán realizar análisis sobre las preferencias de uso y consumo de los oyentes del servicio de radiodifusión sonora en diferentes ciudades del país y de esta manera entender las nuevas dinámicas del sector, la evolución tecnológica y transformación digital.</v>
          </cell>
          <cell r="G88">
            <v>102090090</v>
          </cell>
          <cell r="J88" t="str">
            <v>ANALÍTICA DE DATOS</v>
          </cell>
          <cell r="O88">
            <v>45875</v>
          </cell>
          <cell r="P88">
            <v>45881</v>
          </cell>
          <cell r="Q88">
            <v>46006</v>
          </cell>
        </row>
        <row r="89">
          <cell r="A89" t="str">
            <v xml:space="preserve">CONTRATO 88 DE 2025 </v>
          </cell>
          <cell r="B89" t="str">
            <v>GRUPO LOS LAGOS S.A.S</v>
          </cell>
          <cell r="C89" t="str">
            <v>PJ</v>
          </cell>
          <cell r="E89" t="str">
            <v>Mínima cuantía</v>
          </cell>
          <cell r="F89" t="str">
            <v>Contratar el suministro de elementos de papelería y otros artículos de oficina, para el normal funcionamiento de la Comisión de Regulación de Comunicaciones.</v>
          </cell>
          <cell r="G89">
            <v>2332200</v>
          </cell>
          <cell r="J89" t="str">
            <v>GESTIÓN ADM. Y FIN</v>
          </cell>
          <cell r="O89">
            <v>45874</v>
          </cell>
          <cell r="P89">
            <v>45882</v>
          </cell>
          <cell r="Q89">
            <v>46006</v>
          </cell>
        </row>
        <row r="90">
          <cell r="A90" t="str">
            <v xml:space="preserve">CONTRATO 89 DE 2025 </v>
          </cell>
          <cell r="B90" t="str">
            <v xml:space="preserve">OSWALDO BEJARANDO </v>
          </cell>
          <cell r="C90" t="str">
            <v>PN</v>
          </cell>
          <cell r="E90" t="str">
            <v>Contratación directa</v>
          </cell>
          <cell r="F90" t="str">
            <v xml:space="preserve">Prestación de servicios profesionales especializados en materia de telecomunicaciones, para apoyar el desarrollo de iniciativas misionales de la Sesión de Comisión de Comunicaciones de la CRC, de acuerdo con lo previsto en el Plan de Acción de la CRC para el año 2025, en actividades tales como el diseño e implementación de mecanismos de recolección de información sobre las redes de transporte y acceso local en el marco del proyecto «Definición del Mercado Portador Local y Condiciones para su Desarrollo», y el apoyo técnico para la gestión de la defensa judicial de la entidad. </v>
          </cell>
          <cell r="G90">
            <v>71400000</v>
          </cell>
          <cell r="J90" t="str">
            <v>GESTIÓN JURÍDICA</v>
          </cell>
          <cell r="O90">
            <v>45874</v>
          </cell>
          <cell r="P90">
            <v>45882</v>
          </cell>
          <cell r="Q90">
            <v>46003</v>
          </cell>
        </row>
        <row r="91">
          <cell r="A91" t="str">
            <v>CONTRATO 90 DE 2025</v>
          </cell>
          <cell r="B91" t="str">
            <v xml:space="preserve">SSL NETWORK SAS </v>
          </cell>
          <cell r="C91" t="str">
            <v>PJ</v>
          </cell>
          <cell r="E91" t="str">
            <v>Mínima cuantía</v>
          </cell>
          <cell r="F91" t="str">
            <v>Adquisición, asistencia en la instalación y configuración de los Certificados Digitales de Sitio Seguro SSL tipo Wildcard OV (Organization Validation) por dos (2) años.</v>
          </cell>
          <cell r="G91">
            <v>13205000</v>
          </cell>
          <cell r="J91" t="str">
            <v>TECNOLOGÍAS Y SIST. DE INF.</v>
          </cell>
          <cell r="O91">
            <v>45880</v>
          </cell>
          <cell r="P91">
            <v>45880</v>
          </cell>
          <cell r="Q91">
            <v>46613</v>
          </cell>
        </row>
        <row r="92">
          <cell r="A92" t="str">
            <v>CONTRATO 91 DE 2025</v>
          </cell>
          <cell r="B92" t="str">
            <v>GRUPO TEIDOT</v>
          </cell>
          <cell r="C92" t="str">
            <v>PJ</v>
          </cell>
          <cell r="E92" t="str">
            <v>Mínima cuantía</v>
          </cell>
          <cell r="F92" t="str">
            <v>Contratar el servicio de almacenamiento, custodia, recepción, transporte y codificación e inventario de las unidades documentales del archivo de la Comisión de Regulación de Comunicaciones.</v>
          </cell>
          <cell r="G92">
            <v>26463996</v>
          </cell>
          <cell r="J92" t="str">
            <v>GESTIÓN ADM. Y FIN</v>
          </cell>
          <cell r="O92">
            <v>45880</v>
          </cell>
          <cell r="P92">
            <v>45885</v>
          </cell>
          <cell r="Q92">
            <v>46234</v>
          </cell>
        </row>
        <row r="93">
          <cell r="A93" t="str">
            <v xml:space="preserve">CONTRATO 92 DE 2025 </v>
          </cell>
          <cell r="B93" t="str">
            <v xml:space="preserve">ICONTEC </v>
          </cell>
          <cell r="C93" t="str">
            <v xml:space="preserve">PJ </v>
          </cell>
          <cell r="E93" t="str">
            <v>Contratación directa</v>
          </cell>
          <cell r="F93" t="str">
            <v>"Inscripción de cuatro (4) servidores públicos de los procesos de Gestión Organizacional y Evaluación Independiente, pertenecientes a la coordinación de Planeación y Gestión y a la coordinación de Control Interno al “XVI Foro Internacional de la Calidad”, en modalidad virtual, que se llevará a cabo los días 27, 28 y 29 de agosto de 2025, por parte del ICONTEC. "</v>
          </cell>
          <cell r="G93">
            <v>3094000</v>
          </cell>
          <cell r="J93" t="str">
            <v>GESTIÓN ADM. Y FIN</v>
          </cell>
          <cell r="O93">
            <v>45894</v>
          </cell>
          <cell r="P93">
            <v>45896</v>
          </cell>
          <cell r="Q93">
            <v>45898</v>
          </cell>
        </row>
        <row r="94">
          <cell r="A94" t="str">
            <v>CONTRATO 93 DE 2025</v>
          </cell>
          <cell r="B94" t="str">
            <v>DIGITAL MEDIA SAS</v>
          </cell>
          <cell r="C94" t="str">
            <v>PJ</v>
          </cell>
          <cell r="E94" t="str">
            <v>Mínima cuantía</v>
          </cell>
          <cell r="F94" t="str">
            <v>Adquisición de dotación de vestuario y calzado para los servidores públicos de la Comisión de Regulación de Comunicaciones, que tengan o adquieran el derecho en la vigencia 2025</v>
          </cell>
          <cell r="G94">
            <v>9481920</v>
          </cell>
          <cell r="J94" t="str">
            <v>GESTIÓN ADM. Y FIN</v>
          </cell>
          <cell r="O94">
            <v>45888</v>
          </cell>
          <cell r="P94">
            <v>45897</v>
          </cell>
          <cell r="Q94">
            <v>46006</v>
          </cell>
        </row>
        <row r="95">
          <cell r="A95" t="str">
            <v>CONTRATO 94 DE 2025</v>
          </cell>
          <cell r="B95" t="str">
            <v>ASEGURADORA SOLIDARIA</v>
          </cell>
          <cell r="C95" t="str">
            <v>PJ</v>
          </cell>
          <cell r="E95" t="str">
            <v>Licitación Pública</v>
          </cell>
          <cell r="F95" t="str">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sus funciones. - GRUPO 2</v>
          </cell>
          <cell r="G95">
            <v>2170800</v>
          </cell>
          <cell r="J95" t="str">
            <v>GESTIÓN ADM. Y FIN</v>
          </cell>
          <cell r="O95">
            <v>45896</v>
          </cell>
          <cell r="P95">
            <v>45897</v>
          </cell>
          <cell r="Q95">
            <v>46325</v>
          </cell>
        </row>
        <row r="96">
          <cell r="A96" t="str">
            <v>CONTRATO 95 DE 2025</v>
          </cell>
          <cell r="B96" t="str">
            <v>AXA COLPATRIA</v>
          </cell>
          <cell r="C96" t="str">
            <v>PJ</v>
          </cell>
          <cell r="E96" t="str">
            <v>Licitación Pública</v>
          </cell>
          <cell r="F96" t="str">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sus funciones. GRUPO 1</v>
          </cell>
          <cell r="G96">
            <v>441263115</v>
          </cell>
          <cell r="J96" t="str">
            <v>GESTIÓN ADM. Y FIN</v>
          </cell>
          <cell r="O96">
            <v>45896</v>
          </cell>
          <cell r="P96">
            <v>45897</v>
          </cell>
          <cell r="Q96">
            <v>46852</v>
          </cell>
        </row>
        <row r="97">
          <cell r="A97" t="str">
            <v>CONTRATO 96 DE 2025</v>
          </cell>
          <cell r="B97" t="str">
            <v>STATISTA INC.</v>
          </cell>
          <cell r="C97" t="str">
            <v>PJ</v>
          </cell>
          <cell r="E97" t="str">
            <v>Contratación directa</v>
          </cell>
          <cell r="F97" t="str">
            <v>Contratar la suscripción a la plataforma web de STATISTA www.statista.com que provee información global de indicadores y estadísticas sobre diferentes sectores de la economía.</v>
          </cell>
          <cell r="G97">
            <v>155400000</v>
          </cell>
          <cell r="J97" t="str">
            <v>ANALÍTICA DE DATOS</v>
          </cell>
          <cell r="O97">
            <v>45891</v>
          </cell>
          <cell r="P97">
            <v>45894</v>
          </cell>
          <cell r="Q97">
            <v>46227</v>
          </cell>
        </row>
        <row r="98">
          <cell r="A98" t="str">
            <v>CONTRATO 97 DE 2025</v>
          </cell>
          <cell r="B98" t="str">
            <v>SYSTEM NET INGENIERIA SAS</v>
          </cell>
          <cell r="C98" t="str">
            <v>PJ</v>
          </cell>
          <cell r="E98" t="str">
            <v>Mínima cuantía</v>
          </cell>
          <cell r="F98" t="str">
            <v>prestación del servicio de mantenimiento preventivo y correctivo para los equipos de tecnología de información y comunicaciones utilizados por la Comisión de Regulación de Comunicaciones – CRC, incluyendo el suministro e instalación de repuestos, partes y/o accesorios originales no remanufacturados, con el fin de asegurar su funcionamiento continuo y confiable</v>
          </cell>
          <cell r="G98">
            <v>21650000</v>
          </cell>
          <cell r="J98" t="str">
            <v>TECNOLOGÍAS Y SIST. DE INF.</v>
          </cell>
          <cell r="O98">
            <v>45902</v>
          </cell>
          <cell r="P98">
            <v>45903</v>
          </cell>
          <cell r="Q98">
            <v>46006</v>
          </cell>
        </row>
        <row r="99">
          <cell r="A99" t="str">
            <v>CONTRATO 98 DE 2025</v>
          </cell>
          <cell r="B99" t="str">
            <v xml:space="preserve">NET APPLICATIONS </v>
          </cell>
          <cell r="C99" t="str">
            <v>PJ</v>
          </cell>
          <cell r="E99" t="str">
            <v>Contratación directa</v>
          </cell>
          <cell r="F99" t="str">
            <v>Prestación de servicios para adquirir una bolsa de horas que le permita a la entidad implementar el ajuste y/o actualización de los robots que resuelven el trámite de Homologación de Equipos Terminales Móviles – ETM.</v>
          </cell>
          <cell r="G99">
            <v>3903200</v>
          </cell>
          <cell r="J99" t="str">
            <v>TECNOLOGÍAS Y SIST. DE INF.</v>
          </cell>
          <cell r="O99">
            <v>45916</v>
          </cell>
          <cell r="P99">
            <v>45924</v>
          </cell>
          <cell r="Q99">
            <v>46006</v>
          </cell>
        </row>
        <row r="100">
          <cell r="A100" t="str">
            <v>CONTRATO 99 DE 2025</v>
          </cell>
          <cell r="B100" t="str">
            <v xml:space="preserve">MÓNICA MEJIA	</v>
          </cell>
          <cell r="C100" t="str">
            <v>PN</v>
          </cell>
          <cell r="E100" t="str">
            <v>Contratación directa</v>
          </cell>
          <cell r="F100" t="str">
            <v>apoyar el Grupo Interno de Trabajo de Control Interno de la CRC en la planeación, ejecución y seguimiento del Plan Anual de Auditoría para la vigencia 2025, con enfoque basado en riesgos, verificando la eficacia de los controles definidos, y asegurar su alineación con la normativa aplicable, los objetivos estratégicos y el sistema de gestión institucional</v>
          </cell>
          <cell r="G100">
            <v>26000000</v>
          </cell>
          <cell r="J100" t="str">
            <v>CONTROL INTERNO</v>
          </cell>
          <cell r="O100">
            <v>45915</v>
          </cell>
          <cell r="P100">
            <v>45916</v>
          </cell>
          <cell r="Q100">
            <v>46022</v>
          </cell>
        </row>
        <row r="101">
          <cell r="A101" t="str">
            <v>CONTRATO 100 DE 2025</v>
          </cell>
          <cell r="B101" t="str">
            <v>M@ICROTEL</v>
          </cell>
          <cell r="C101" t="str">
            <v>PJ</v>
          </cell>
          <cell r="E101" t="str">
            <v>SASI/SAM</v>
          </cell>
          <cell r="F101" t="str">
            <v xml:space="preserve">Contratar adquisición de dispositivos tecnológicos con instalación, en el marco de la renovación tecnológica, adecuación física, funcional y renovación de los servicios de videoconferencia para las salas de reuniones de la Comisión de Regulación de Comunicaciones – CRC. </v>
          </cell>
          <cell r="G101">
            <v>223340000</v>
          </cell>
          <cell r="J101" t="str">
            <v>TECNOLOGÍAS Y SIST. DE INF. / GESTIÓN ADM. Y FIN.</v>
          </cell>
          <cell r="O101">
            <v>45924</v>
          </cell>
          <cell r="P101">
            <v>45930</v>
          </cell>
          <cell r="Q101">
            <v>46016</v>
          </cell>
        </row>
        <row r="102">
          <cell r="A102" t="str">
            <v xml:space="preserve">CONTRATO 101 DE 2025 </v>
          </cell>
          <cell r="B102" t="str">
            <v>PRONOSTICOS SAS</v>
          </cell>
          <cell r="C102" t="str">
            <v>PJ</v>
          </cell>
          <cell r="E102" t="str">
            <v>Mínima cuantía</v>
          </cell>
          <cell r="F102" t="str">
            <v>Contratar los servicios de consultoría especializada en el diseño, levantamiento, depuración, procesamiento y análisis de datos estadísticos, con el fin de llevar a cabo la medición a través de encuestas de la satisfacción de los grupos de valor frente a la prestación de servicios por parte de la CRC durante el 2025.</v>
          </cell>
          <cell r="G102">
            <v>9996588</v>
          </cell>
          <cell r="J102" t="str">
            <v>PLANEACIÓN Y GESTIÓN</v>
          </cell>
          <cell r="O102">
            <v>45931</v>
          </cell>
          <cell r="P102">
            <v>45932</v>
          </cell>
          <cell r="Q102">
            <v>46008</v>
          </cell>
        </row>
        <row r="103">
          <cell r="A103" t="str">
            <v>CONTRATO 102 DE 2025</v>
          </cell>
          <cell r="B103" t="str">
            <v>AYMSOFT SAS</v>
          </cell>
          <cell r="C103" t="str">
            <v>PJ</v>
          </cell>
          <cell r="E103" t="str">
            <v>Contratación directa</v>
          </cell>
          <cell r="F103" t="str">
            <v>Renovacion software , mantenimiento, soporte</v>
          </cell>
          <cell r="G103">
            <v>43033588</v>
          </cell>
          <cell r="J103" t="str">
            <v>TECNOLOGÍAS Y SIST. DE INF. / GESTIÓN ADM. Y FIN.</v>
          </cell>
          <cell r="O103">
            <v>45931</v>
          </cell>
          <cell r="P103">
            <v>45932</v>
          </cell>
          <cell r="Q103">
            <v>46007</v>
          </cell>
        </row>
        <row r="104">
          <cell r="A104" t="str">
            <v>CONTRATO 103 DE 2025</v>
          </cell>
          <cell r="B104" t="str">
            <v>SECURITY &amp; FIRE SAS</v>
          </cell>
          <cell r="C104" t="str">
            <v>PJ</v>
          </cell>
          <cell r="E104" t="str">
            <v>Mínima cuantía</v>
          </cell>
          <cell r="F104" t="str">
            <v>Prestar el servicio de inspección, pruebas y mantenimiento preventivo y correctivo, con suministro de repuestos a todo costo, para el sistema de detección de incendios ubicados en la sede de la Comisión de Regulación de Comunicaciones – CRC</v>
          </cell>
          <cell r="G104">
            <v>8784257</v>
          </cell>
          <cell r="J104" t="str">
            <v>GESTIÓN ADM. Y FIN</v>
          </cell>
          <cell r="O104">
            <v>45931</v>
          </cell>
          <cell r="P104">
            <v>45944</v>
          </cell>
          <cell r="Q104">
            <v>46006</v>
          </cell>
        </row>
        <row r="105">
          <cell r="A105" t="str">
            <v>CONTRATO 104 DE 2025</v>
          </cell>
          <cell r="B105" t="str">
            <v xml:space="preserve">CORPORACION COLOMBIA COMPRA DIGITAL </v>
          </cell>
          <cell r="C105" t="str">
            <v>PJ</v>
          </cell>
          <cell r="E105" t="str">
            <v>Contratación directa</v>
          </cell>
          <cell r="F105" t="str">
            <v>Contratar los servicios especializados para diseñar e implementar la fase inicial del modelo de Gobierno de Datos de la CRC y construir un Mapa de Ruta en concordancia con los lineamientos del Marco de Referencia de Arquitectura Empresarial del Estado colombiano (MRAE) y el DAMA (Data Management Association) y así mismo, ejecutar las actividades iniciales que permitan avanzar de manera efectiva en su implementación institucional, dando cumplimiento a los marcos normativos vigentes.</v>
          </cell>
          <cell r="G105">
            <v>201110000</v>
          </cell>
          <cell r="J105" t="str">
            <v>TECNOLOGÍAS Y SIST. DE INF.</v>
          </cell>
          <cell r="O105">
            <v>45944</v>
          </cell>
          <cell r="P105">
            <v>45945</v>
          </cell>
          <cell r="Q105">
            <v>46022</v>
          </cell>
        </row>
        <row r="106">
          <cell r="A106" t="str">
            <v xml:space="preserve">CONTRATO 105 DE 2025 - OC 154591 </v>
          </cell>
          <cell r="B106" t="str">
            <v>COBRANZA NACIONAL DE CREDITOS SAS</v>
          </cell>
          <cell r="C106" t="str">
            <v>PJ</v>
          </cell>
          <cell r="E106" t="str">
            <v>AMP/IAD/CGS</v>
          </cell>
          <cell r="F106" t="str">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ell>
          <cell r="G106">
            <v>412397680.11000001</v>
          </cell>
          <cell r="J106" t="str">
            <v>TECNOLOGÍAS Y SIST. DE INF.</v>
          </cell>
          <cell r="O106">
            <v>45965</v>
          </cell>
          <cell r="P106">
            <v>45965</v>
          </cell>
          <cell r="Q106">
            <v>46240</v>
          </cell>
        </row>
        <row r="107">
          <cell r="A107" t="str">
            <v>CONTRATO 106 DE 2025 - OC 154645</v>
          </cell>
          <cell r="B107" t="str">
            <v>CONSORCIO @ C&amp;D</v>
          </cell>
          <cell r="C107" t="str">
            <v>PJ</v>
          </cell>
          <cell r="E107" t="str">
            <v>AMP/IAD/CGS</v>
          </cell>
          <cell r="F107" t="str">
            <v>Contratar el servicio integral de aseo, cafetería, mantenimiento preventivo y correctivo de la planta física de la Comisión de Regulación de Comunicaciones – CRC, las cuales se pueden mencionar cambio de luminarias, ajuste a puestos de trabajo, instalación y desinstalación de pantallas, repisas y elementos en las paredes, pintura de las paredes de las oficinas y aseo y limpieza de elementos n alturas, entre otros, así como el suministro de insumos de aseo y cafetería.</v>
          </cell>
          <cell r="G107">
            <v>142034696.86000001</v>
          </cell>
          <cell r="J107" t="str">
            <v>GESTIÓN ADM. Y FIN</v>
          </cell>
          <cell r="O107">
            <v>45965</v>
          </cell>
          <cell r="P107">
            <v>45965</v>
          </cell>
          <cell r="Q107">
            <v>46234</v>
          </cell>
        </row>
        <row r="108">
          <cell r="A108" t="str">
            <v>CONTRATO 107 DE 2025 - OC 154787</v>
          </cell>
          <cell r="B108" t="str">
            <v>QUALITY GROUP SERVICES SAS</v>
          </cell>
          <cell r="C108" t="str">
            <v>PJ</v>
          </cell>
          <cell r="E108" t="str">
            <v>AMP/IAD/CGS</v>
          </cell>
          <cell r="F108" t="str">
            <v>Contratar el suministro de computadores portátiles con especificaciones técnicas avanzadas, que cumplan estándares de calidad, alto rendimiento y durabilidad en un marco de renovación tecnológica en la Comisión de Regulación de Comunicaciones - CRC</v>
          </cell>
          <cell r="G108">
            <v>126079647</v>
          </cell>
          <cell r="J108" t="str">
            <v>TECNOLOGÍAS Y SIST. DE INF.</v>
          </cell>
          <cell r="O108">
            <v>45967</v>
          </cell>
          <cell r="P108">
            <v>45972</v>
          </cell>
          <cell r="Q108">
            <v>46022</v>
          </cell>
        </row>
        <row r="109">
          <cell r="A109" t="str">
            <v xml:space="preserve">CONTRATO 108 DE 2025 </v>
          </cell>
          <cell r="B109" t="str">
            <v>MULTIFARMACEUTICA SAS</v>
          </cell>
          <cell r="C109" t="str">
            <v>PJ</v>
          </cell>
          <cell r="E109" t="str">
            <v>Mínima cuantía</v>
          </cell>
          <cell r="F109" t="str">
            <v>Suministro de elementos para la dotación de los botiquines de la Comisión de Regulación de Comunicaciones que sirvan como insumo para brindar una respuesta oportuna ante aquellos eventos de emergencia menor dentro de las instalaciones y durante la movilización de los vehículos autorizados por la CRC.</v>
          </cell>
          <cell r="G109">
            <v>794607</v>
          </cell>
          <cell r="J109" t="str">
            <v>GESTIÓN ADM. Y FIN</v>
          </cell>
          <cell r="O109">
            <v>45974</v>
          </cell>
          <cell r="P109">
            <v>45981</v>
          </cell>
          <cell r="Q109">
            <v>46003</v>
          </cell>
        </row>
        <row r="110">
          <cell r="A110" t="str">
            <v xml:space="preserve">CONTRATO 109 DE 2025 </v>
          </cell>
          <cell r="B110" t="str">
            <v>NATURA SOFTWARE</v>
          </cell>
          <cell r="C110" t="str">
            <v>PJ</v>
          </cell>
          <cell r="E110" t="str">
            <v>Contratación directa</v>
          </cell>
          <cell r="F110" t="str">
            <v>Renovar el servicio de soporte, mantenimiento y actualización técnica de las licencias del sistema de atención virtual AGENTI, por el término de un (1) año, para la Comisión de Regulación de Comunicaciones (CRC).</v>
          </cell>
          <cell r="G110">
            <v>39939302</v>
          </cell>
          <cell r="J110" t="str">
            <v>TECNOLOGÍAS Y SIST. DE INF.</v>
          </cell>
          <cell r="O110">
            <v>45982</v>
          </cell>
          <cell r="P110">
            <v>45982</v>
          </cell>
          <cell r="Q110">
            <v>46376</v>
          </cell>
        </row>
        <row r="111">
          <cell r="A111" t="str">
            <v xml:space="preserve">CONTRATO 110 DE 2025 </v>
          </cell>
          <cell r="B111" t="str">
            <v>RAFAEL POVEDA</v>
          </cell>
          <cell r="C111" t="str">
            <v>PN</v>
          </cell>
          <cell r="E111" t="str">
            <v>Contratación directa</v>
          </cell>
          <cell r="F111" t="str">
            <v xml:space="preserve">
PRESTAR SERVICIOS PROFESIONALES PARA FORTALECER LA COMUNICACIÓN INSTITUCIONAL DE LA CRC DURANTE EL CIERRE DEL AÑO 2025, MEDIANTE ACOMPAÑAMIENTO ESTRATÉGICO, ANÁLISIS DE ENTORNO POLÍTICO-MEDIÁTICO, CONSTRUCCIÓN Y REVISIÓN DE MENSAJES INSTITUCIONALES, PREPARACIÓN DE VOCERÍAS, IDENTIFICACIÓN DE RIESGOS Y DESARROLLO DE UNA RUTA NARRATIVA PARA DOS TEMAS REGULATORIOS DE ALTA EXPOSICIÓN PÚBLICA. 
</v>
          </cell>
          <cell r="G111">
            <v>18000000</v>
          </cell>
          <cell r="J111" t="str">
            <v>RELACIONES CON GRUPOS DE VALOR</v>
          </cell>
          <cell r="O111">
            <v>45992</v>
          </cell>
          <cell r="P111">
            <v>46000</v>
          </cell>
          <cell r="Q111">
            <v>46022</v>
          </cell>
        </row>
        <row r="112">
          <cell r="A112" t="str">
            <v>CONTRATO 111 DE 2025 - OC 156400</v>
          </cell>
          <cell r="B112" t="str">
            <v xml:space="preserve">CONSORCIO IAD DINAMICO SOFTWAREONE </v>
          </cell>
          <cell r="C112" t="str">
            <v>PJ</v>
          </cell>
          <cell r="E112" t="str">
            <v>AMP/IAD/CGS</v>
          </cell>
          <cell r="F112" t="str">
            <v>Renovar la suscripción de los productos Microsoft 365 Copilot, Power Automate Premium; Planner and Project 3, Planner and Project 5, así como la renovación y adquisición de licencias adicionales del producto Office 365 E1 plus más Teams por el término de un (1) año.</v>
          </cell>
          <cell r="G112">
            <v>172143924</v>
          </cell>
          <cell r="J112" t="str">
            <v>TECNOLOGÍAS Y SIST. DE INF.</v>
          </cell>
          <cell r="O112">
            <v>45988</v>
          </cell>
          <cell r="P112">
            <v>45988</v>
          </cell>
          <cell r="Q112">
            <v>46376</v>
          </cell>
        </row>
        <row r="113">
          <cell r="A113" t="str">
            <v xml:space="preserve">CONTRATO 112 DE 2025 </v>
          </cell>
          <cell r="B113" t="str">
            <v>INGENIERIA E INFRAESTRUCTURA DE COLOMBIA SAS</v>
          </cell>
          <cell r="C113" t="str">
            <v>PJ</v>
          </cell>
          <cell r="E113" t="str">
            <v>Mínima cuantía</v>
          </cell>
          <cell r="F113" t="str">
            <v>Prestar los servicios de conectividad para dos (2) enlaces dedicados de internet de 200 Mbps cada uno, que permitan garantizar las conexiones a internet y la nube pública Microsoft Azure de la Comisión de Regulación de Comunicaciones</v>
          </cell>
          <cell r="G113">
            <v>27109390</v>
          </cell>
          <cell r="J113" t="str">
            <v>TECNOLOGÍAS Y SIST. DE INF.</v>
          </cell>
          <cell r="O113">
            <v>46001</v>
          </cell>
          <cell r="P113">
            <v>46016</v>
          </cell>
          <cell r="Q113">
            <v>46197</v>
          </cell>
        </row>
        <row r="114">
          <cell r="A114" t="str">
            <v>CONTRAT0 113 DE 2025</v>
          </cell>
          <cell r="B114" t="str">
            <v>PRONALTEX SAS</v>
          </cell>
          <cell r="C114" t="str">
            <v>PJ</v>
          </cell>
          <cell r="E114" t="str">
            <v>Mínima cuantía</v>
          </cell>
          <cell r="F114" t="str">
            <v>Servicio de mantenimiento preventivo y correctivo de los extintores pertenecientes a la Comisión de Regulación de Comunicaciones, que se encuentran ubicados en las instalaciones o asignados a los vehículos, para brindar una respuesta oportuna ante aquellos eventos de emergencia menor dentro de las instalaciones y durante la movilización de los vehículos autorizados por la CRC</v>
          </cell>
          <cell r="G114">
            <v>323680</v>
          </cell>
          <cell r="J114" t="str">
            <v>GESTIÓN ADM. Y FIN</v>
          </cell>
          <cell r="O114">
            <v>46001</v>
          </cell>
          <cell r="P114">
            <v>46008</v>
          </cell>
          <cell r="Q114">
            <v>46015</v>
          </cell>
        </row>
        <row r="115">
          <cell r="A115" t="str">
            <v>CONTRATO 113 DE 2025 - OC 158492</v>
          </cell>
          <cell r="B115" t="str">
            <v>PENSEMOS</v>
          </cell>
          <cell r="C115" t="str">
            <v>PJ</v>
          </cell>
          <cell r="E115" t="str">
            <v>AMP/IAD/CGS</v>
          </cell>
          <cell r="F115" t="str">
            <v>Contratar la suscripción, soporte,actualización y mantenimiento de una herramientaintegral para la implementación y seguimiento delSistema Integrado de Gestión, en modalidad SAASpara la Comisión de Regulación de Comunicaciones– CRC por un año.</v>
          </cell>
          <cell r="G115">
            <v>149982000</v>
          </cell>
          <cell r="J115" t="str">
            <v>PLANEACIÓN Y GESTIÓN / TECNOLOGÍAS Y SIST. DE INF.</v>
          </cell>
          <cell r="O115">
            <v>46013</v>
          </cell>
          <cell r="P115">
            <v>46013</v>
          </cell>
          <cell r="Q115">
            <v>46378</v>
          </cell>
        </row>
        <row r="116">
          <cell r="A116" t="str">
            <v>CONTRAT0 114 DE 2025</v>
          </cell>
          <cell r="B116" t="str">
            <v>DAFP-U. CARTAGENA</v>
          </cell>
          <cell r="C116" t="str">
            <v>PJ</v>
          </cell>
          <cell r="E116" t="str">
            <v>Contratación directa</v>
          </cell>
          <cell r="F116" t="str">
            <v>DESARROLLAR EL CONCURSO PÚBLICO PARA LA SELECCIÓN DE UN (1) COMISIONADO (PERFIL ABOGADO) DE LA SESIÓN DE COMISIÓN DE COMUNICACIONES DE LA COMISIÓN DE REGULACIÓN DE COMUNICACIONES, CONFORME A LO ESTABLECIDO EN LA NORMATIVA VIGENTE.</v>
          </cell>
          <cell r="G116">
            <v>20000000</v>
          </cell>
          <cell r="J116" t="str">
            <v>COORDINACIÓN EJECUTIVA</v>
          </cell>
          <cell r="O116">
            <v>46010</v>
          </cell>
          <cell r="P116">
            <v>46015</v>
          </cell>
          <cell r="Q116">
            <v>46104</v>
          </cell>
        </row>
      </sheetData>
      <sheetData sheetId="3">
        <row r="1">
          <cell r="A1" t="str">
            <v xml:space="preserve">CONTRATO No (CON AÑO). </v>
          </cell>
          <cell r="B1" t="str">
            <v>NOMBRE DEL CONTRATISTA</v>
          </cell>
          <cell r="C1" t="str">
            <v>No. DEL OTROSI O DE LA MODIFICACIÓN</v>
          </cell>
          <cell r="D1" t="str">
            <v>RAZÓN DE LA ELABORACION DEL OTROSI</v>
          </cell>
          <cell r="E1" t="str">
            <v>FECHA OTROSÍ</v>
          </cell>
          <cell r="F1" t="str">
            <v>ADICIÓN / REDUCCIÓN</v>
          </cell>
          <cell r="G1" t="str">
            <v>FECHA DE PRORROGA (HASTA)/FEHA DE TERMINACIÓN ANTICIPADA</v>
          </cell>
          <cell r="H1" t="str">
            <v>FECHA DE SUPENSIÓN (DESDE)</v>
          </cell>
          <cell r="I1" t="str">
            <v>FECHA DE SUPENSIÓN (HASTA)</v>
          </cell>
          <cell r="J1" t="str">
            <v>ACTUALIZACIÓN DE GARANTÍAS (SI/NO)</v>
          </cell>
          <cell r="K1" t="str">
            <v>ABOGADO</v>
          </cell>
          <cell r="L1" t="str">
            <v>OBSERVACIONES</v>
          </cell>
        </row>
        <row r="2">
          <cell r="A2" t="str">
            <v>CONTRATO 38 DE 2025</v>
          </cell>
          <cell r="B2" t="str">
            <v>LOGISTICA Y GESTION DE NEGOCIOS SAS</v>
          </cell>
          <cell r="C2">
            <v>1</v>
          </cell>
          <cell r="D2" t="str">
            <v>ADICIÓN</v>
          </cell>
          <cell r="E2">
            <v>45719</v>
          </cell>
          <cell r="F2">
            <v>18200000</v>
          </cell>
          <cell r="G2" t="str">
            <v>N/A</v>
          </cell>
          <cell r="H2" t="str">
            <v>N/A</v>
          </cell>
          <cell r="I2" t="str">
            <v>N/A</v>
          </cell>
          <cell r="J2" t="str">
            <v>SI</v>
          </cell>
          <cell r="K2" t="str">
            <v>LUCERO CASTELLANOS</v>
          </cell>
          <cell r="L2" t="str">
            <v>La póliza del otrosi fue aprobada por DW en Secop II, el día 04/03/2025</v>
          </cell>
        </row>
        <row r="3">
          <cell r="A3" t="str">
            <v>CONTRATO 43 DE 2025</v>
          </cell>
          <cell r="B3" t="str">
            <v>BPM CONSULTING S.A.S</v>
          </cell>
          <cell r="C3">
            <v>1</v>
          </cell>
          <cell r="D3" t="str">
            <v>ADICIÓN Y PRÓRROGA</v>
          </cell>
          <cell r="E3">
            <v>45736</v>
          </cell>
          <cell r="F3">
            <v>16154250</v>
          </cell>
          <cell r="G3">
            <v>45777</v>
          </cell>
          <cell r="H3" t="str">
            <v>N/A</v>
          </cell>
          <cell r="I3" t="str">
            <v>N/A</v>
          </cell>
          <cell r="J3" t="str">
            <v>SI</v>
          </cell>
          <cell r="K3" t="str">
            <v>LUCERO CASTELLANOS</v>
          </cell>
          <cell r="L3" t="str">
            <v>La póliza del otrosi fue aprobada por DW en Secop II, el día 26/03/2025</v>
          </cell>
        </row>
        <row r="4">
          <cell r="A4" t="str">
            <v>CONTRATO 32 DE 2025</v>
          </cell>
          <cell r="B4" t="str">
            <v xml:space="preserve">EDNA JULIETA RIVEROS </v>
          </cell>
          <cell r="C4">
            <v>1</v>
          </cell>
          <cell r="D4" t="str">
            <v xml:space="preserve">TERMINACIÓN ANTICIPADA </v>
          </cell>
          <cell r="E4">
            <v>45776</v>
          </cell>
          <cell r="F4">
            <v>-27333333</v>
          </cell>
          <cell r="G4">
            <v>45776</v>
          </cell>
          <cell r="H4" t="str">
            <v>N/A</v>
          </cell>
          <cell r="I4" t="str">
            <v>N/A</v>
          </cell>
          <cell r="J4" t="str">
            <v>SI</v>
          </cell>
          <cell r="K4" t="str">
            <v xml:space="preserve">JOHAN HERRERA </v>
          </cell>
          <cell r="L4" t="str">
            <v xml:space="preserve">El contro inicial tuvo un valor de 60.000.000, el cual se redujo en un valor de $ 32.666.667. Causa de terminación aniticIpada, muerte de la contratista. </v>
          </cell>
        </row>
        <row r="5">
          <cell r="A5" t="str">
            <v>CONTRATO 168 DE 2023</v>
          </cell>
          <cell r="B5" t="str">
            <v xml:space="preserve">AXA COLPATRIA </v>
          </cell>
          <cell r="C5">
            <v>1</v>
          </cell>
          <cell r="D5" t="str">
            <v xml:space="preserve">ADICIÓN </v>
          </cell>
          <cell r="E5">
            <v>45761</v>
          </cell>
          <cell r="F5">
            <v>2169600</v>
          </cell>
          <cell r="G5" t="str">
            <v>N/A</v>
          </cell>
          <cell r="H5" t="str">
            <v>N/A</v>
          </cell>
          <cell r="I5" t="str">
            <v>N/A</v>
          </cell>
          <cell r="J5" t="str">
            <v>N/A</v>
          </cell>
          <cell r="K5" t="str">
            <v xml:space="preserve">JOHAN HERRERA </v>
          </cell>
          <cell r="L5" t="str">
            <v>No aplica modificación de garantías por ser un contrato de seguro</v>
          </cell>
        </row>
        <row r="6">
          <cell r="A6" t="str">
            <v>CONTRATO 45 DE 2025</v>
          </cell>
          <cell r="B6" t="str">
            <v>UNE</v>
          </cell>
          <cell r="C6">
            <v>1</v>
          </cell>
          <cell r="D6" t="str">
            <v>ADICIÓN Y PRÓRROGA</v>
          </cell>
          <cell r="E6">
            <v>45800</v>
          </cell>
          <cell r="F6">
            <v>5900000</v>
          </cell>
          <cell r="G6">
            <v>45832</v>
          </cell>
          <cell r="H6" t="str">
            <v>N/A</v>
          </cell>
          <cell r="I6" t="str">
            <v>N/A</v>
          </cell>
          <cell r="J6" t="str">
            <v>SI</v>
          </cell>
          <cell r="K6" t="str">
            <v>LUCERO CASTELLANOS</v>
          </cell>
        </row>
        <row r="7">
          <cell r="A7" t="str">
            <v>CONTRATO 55 DE 2025 - OC 142992</v>
          </cell>
          <cell r="B7" t="str">
            <v>CONSORCIO KIOS</v>
          </cell>
          <cell r="C7">
            <v>1</v>
          </cell>
          <cell r="D7" t="str">
            <v>ADICIÓN Y PRÓRROGA</v>
          </cell>
          <cell r="E7">
            <v>45845</v>
          </cell>
          <cell r="F7">
            <v>39607619.890000001</v>
          </cell>
          <cell r="G7">
            <v>45976</v>
          </cell>
          <cell r="H7" t="str">
            <v>N/A</v>
          </cell>
          <cell r="I7" t="str">
            <v>N/A</v>
          </cell>
          <cell r="J7" t="str">
            <v>SI</v>
          </cell>
          <cell r="K7" t="str">
            <v>LUCERO CASTELLANOS</v>
          </cell>
        </row>
        <row r="8">
          <cell r="A8" t="str">
            <v>CONTRATO 28 DE 2025</v>
          </cell>
          <cell r="B8" t="str">
            <v>ROBERTO BALTRA CONSULTORIAS E.I.R.L.</v>
          </cell>
          <cell r="C8">
            <v>1</v>
          </cell>
          <cell r="D8" t="str">
            <v xml:space="preserve">MODIFICACIÓN PLAZOS ENTREGA PRODUCTOS </v>
          </cell>
          <cell r="E8">
            <v>45862</v>
          </cell>
          <cell r="F8">
            <v>0</v>
          </cell>
          <cell r="G8" t="str">
            <v xml:space="preserve">N/A </v>
          </cell>
          <cell r="H8" t="str">
            <v xml:space="preserve">N/A </v>
          </cell>
          <cell r="I8" t="str">
            <v xml:space="preserve">N/A </v>
          </cell>
          <cell r="J8" t="str">
            <v xml:space="preserve">N/A </v>
          </cell>
          <cell r="K8" t="str">
            <v xml:space="preserve">JOHAN HERRERA </v>
          </cell>
        </row>
        <row r="9">
          <cell r="A9" t="str">
            <v>CONTRATO 50 DE 2025</v>
          </cell>
          <cell r="B9" t="str">
            <v>MARIA CAMILA GUTIERREZ</v>
          </cell>
          <cell r="C9">
            <v>1</v>
          </cell>
          <cell r="D9" t="str">
            <v>ADICIÓN Y PRÓRROGA</v>
          </cell>
          <cell r="E9" t="str">
            <v>N/A</v>
          </cell>
          <cell r="F9">
            <v>51000000</v>
          </cell>
          <cell r="G9">
            <v>46011</v>
          </cell>
          <cell r="H9" t="str">
            <v>N/A</v>
          </cell>
          <cell r="I9" t="str">
            <v>N/A</v>
          </cell>
          <cell r="J9" t="str">
            <v>N/A</v>
          </cell>
          <cell r="K9" t="str">
            <v>LUCERO CASTELLANOS</v>
          </cell>
        </row>
        <row r="10">
          <cell r="A10" t="str">
            <v>CONTRATO 18 DE 2025</v>
          </cell>
          <cell r="B10" t="str">
            <v>JORGE SANTOS</v>
          </cell>
          <cell r="C10">
            <v>1</v>
          </cell>
          <cell r="D10" t="str">
            <v>REDUCCION PRESUPUESTO</v>
          </cell>
          <cell r="E10">
            <v>45958</v>
          </cell>
          <cell r="F10">
            <v>-38425000</v>
          </cell>
          <cell r="G10" t="str">
            <v>N/A</v>
          </cell>
          <cell r="H10" t="str">
            <v>N/A</v>
          </cell>
          <cell r="I10" t="str">
            <v>N/A</v>
          </cell>
          <cell r="J10" t="str">
            <v>N/A</v>
          </cell>
          <cell r="K10" t="str">
            <v>GREGORIO GUTIERREZ</v>
          </cell>
          <cell r="L10" t="str">
            <v xml:space="preserve">NO aplica modificación de garantías </v>
          </cell>
        </row>
        <row r="11">
          <cell r="A11" t="str">
            <v>CONTRATO 30 DE 2025</v>
          </cell>
          <cell r="B11" t="str">
            <v>TACHYON SAS</v>
          </cell>
          <cell r="C11">
            <v>1</v>
          </cell>
          <cell r="D11" t="str">
            <v>ADICIÓN</v>
          </cell>
          <cell r="E11">
            <v>45959</v>
          </cell>
          <cell r="F11">
            <v>76850000</v>
          </cell>
          <cell r="G11" t="str">
            <v>N/A</v>
          </cell>
          <cell r="H11" t="str">
            <v xml:space="preserve">N/A </v>
          </cell>
          <cell r="I11" t="str">
            <v xml:space="preserve">N/A </v>
          </cell>
          <cell r="J11" t="str">
            <v>N/A</v>
          </cell>
          <cell r="K11" t="str">
            <v>GREGORIO GUTIERREZ</v>
          </cell>
          <cell r="L11" t="str">
            <v xml:space="preserve">NO aplica modificación de garantías </v>
          </cell>
        </row>
        <row r="12">
          <cell r="A12" t="str">
            <v>CONTRATO 84 DE 2025</v>
          </cell>
          <cell r="B12" t="str">
            <v>GIGA COLOMBIA S.A.S</v>
          </cell>
          <cell r="C12">
            <v>1</v>
          </cell>
          <cell r="D12" t="str">
            <v>ADICIÓN</v>
          </cell>
          <cell r="E12">
            <v>45960</v>
          </cell>
          <cell r="F12">
            <v>65719381.5</v>
          </cell>
          <cell r="G12" t="str">
            <v>N/A</v>
          </cell>
          <cell r="H12" t="str">
            <v>N/A</v>
          </cell>
          <cell r="I12" t="str">
            <v>N/A</v>
          </cell>
          <cell r="J12" t="str">
            <v>N/A</v>
          </cell>
          <cell r="K12" t="str">
            <v>JENNY ROJAS</v>
          </cell>
          <cell r="L12" t="str">
            <v>La póliza se aprueba manualmente por Margarita Gil</v>
          </cell>
        </row>
        <row r="13">
          <cell r="A13" t="str">
            <v>CTO 112 DE 2024</v>
          </cell>
          <cell r="B13" t="str">
            <v xml:space="preserve">IMPRENTA NACIONAL </v>
          </cell>
          <cell r="C13">
            <v>1</v>
          </cell>
          <cell r="D13" t="str">
            <v>ADICIÓN</v>
          </cell>
          <cell r="F13">
            <v>1104942</v>
          </cell>
          <cell r="G13" t="str">
            <v>N/A</v>
          </cell>
          <cell r="H13" t="str">
            <v>N/A</v>
          </cell>
          <cell r="I13" t="str">
            <v>N/A</v>
          </cell>
          <cell r="J13" t="str">
            <v>N/A</v>
          </cell>
          <cell r="K13" t="str">
            <v>LUCERO CASTELLANOS</v>
          </cell>
          <cell r="L13" t="str">
            <v>NINGUNA</v>
          </cell>
        </row>
        <row r="14">
          <cell r="A14" t="str">
            <v>CONTRATO 116 DE 2024</v>
          </cell>
          <cell r="B14" t="str">
            <v>EMPRESA 472</v>
          </cell>
          <cell r="C14">
            <v>1</v>
          </cell>
          <cell r="D14" t="str">
            <v>ADICIÓN</v>
          </cell>
          <cell r="E14">
            <v>45995</v>
          </cell>
          <cell r="F14">
            <v>22933387</v>
          </cell>
          <cell r="G14" t="str">
            <v>N/A</v>
          </cell>
          <cell r="H14" t="str">
            <v>N/A</v>
          </cell>
          <cell r="I14" t="str">
            <v>N/A</v>
          </cell>
          <cell r="J14" t="str">
            <v>N/A</v>
          </cell>
          <cell r="K14" t="str">
            <v xml:space="preserve">JOHAN HERRERA </v>
          </cell>
          <cell r="L14" t="str">
            <v xml:space="preserve">No aplica modificación de garantías, ya que no se exigen por ser un contrato interadministrativo </v>
          </cell>
        </row>
        <row r="15">
          <cell r="A15" t="str">
            <v>CONTRATO 18 DE 2025</v>
          </cell>
          <cell r="B15" t="str">
            <v>JORGE SANTOS RODRIGUEZ</v>
          </cell>
          <cell r="C15">
            <v>2</v>
          </cell>
          <cell r="D15" t="str">
            <v>REDUCCION PRESUPUESTO</v>
          </cell>
          <cell r="E15">
            <v>45994</v>
          </cell>
          <cell r="F15">
            <v>-13646740</v>
          </cell>
          <cell r="G15" t="str">
            <v>N/A</v>
          </cell>
          <cell r="H15" t="str">
            <v>N/A</v>
          </cell>
          <cell r="I15" t="str">
            <v>N/A</v>
          </cell>
          <cell r="J15" t="str">
            <v>N/A</v>
          </cell>
          <cell r="K15" t="str">
            <v>GREGORIO GUTIERREZ</v>
          </cell>
          <cell r="L15" t="str">
            <v>No aplica modificación de garantia</v>
          </cell>
        </row>
        <row r="16">
          <cell r="A16" t="str">
            <v>CONTRATO 19 DE 2025</v>
          </cell>
          <cell r="B16" t="str">
            <v>ALVARO RIASCOS</v>
          </cell>
          <cell r="C16">
            <v>1</v>
          </cell>
          <cell r="D16" t="str">
            <v>ADICIÓN</v>
          </cell>
          <cell r="E16">
            <v>46008</v>
          </cell>
          <cell r="F16">
            <v>17326760</v>
          </cell>
          <cell r="G16" t="str">
            <v>N/A</v>
          </cell>
          <cell r="H16" t="str">
            <v>N/A</v>
          </cell>
          <cell r="I16" t="str">
            <v>N/A</v>
          </cell>
          <cell r="J16" t="str">
            <v>N/A</v>
          </cell>
          <cell r="K16" t="str">
            <v>GREGORIO GUTIERREZ</v>
          </cell>
          <cell r="L16" t="str">
            <v>No aplica modificación de garantia</v>
          </cell>
        </row>
        <row r="17">
          <cell r="A17" t="str">
            <v>CONTRATO 54 DE 2025 - OC 142256</v>
          </cell>
          <cell r="B17" t="str">
            <v>COLOMBIA TELECOMUNICACIONES</v>
          </cell>
          <cell r="C17">
            <v>1</v>
          </cell>
          <cell r="D17" t="str">
            <v>ADICIÓN Y PRÓRROGA</v>
          </cell>
          <cell r="E17">
            <v>46013</v>
          </cell>
          <cell r="F17">
            <v>347450119.72000003</v>
          </cell>
          <cell r="G17">
            <v>46096</v>
          </cell>
          <cell r="H17" t="str">
            <v>N/A</v>
          </cell>
          <cell r="I17" t="str">
            <v>N/A</v>
          </cell>
          <cell r="J17" t="str">
            <v>SI</v>
          </cell>
          <cell r="K17" t="str">
            <v>ANDRES MEJIA</v>
          </cell>
        </row>
        <row r="18">
          <cell r="B18" t="str">
            <v/>
          </cell>
        </row>
        <row r="19">
          <cell r="B19" t="str">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CRC 2015"/>
      <sheetName val="ListaTipoContratacion"/>
      <sheetName val="ClasedeContratacion"/>
      <sheetName val="Identificacion"/>
    </sheetNames>
    <sheetDataSet>
      <sheetData sheetId="0"/>
      <sheetData sheetId="1">
        <row r="4">
          <cell r="C4" t="str">
            <v>Acuerdo Marco de Precios</v>
          </cell>
        </row>
        <row r="5">
          <cell r="C5" t="str">
            <v>Concurso de Méritos - Abierto</v>
          </cell>
        </row>
        <row r="6">
          <cell r="C6" t="str">
            <v>Concurso de Méritos - por Precalificacion</v>
          </cell>
        </row>
        <row r="7">
          <cell r="C7" t="str">
            <v>Contratación Directa</v>
          </cell>
        </row>
        <row r="8">
          <cell r="C8" t="str">
            <v>Licitación Publica</v>
          </cell>
        </row>
        <row r="9">
          <cell r="C9" t="str">
            <v>Mínima Cuantía</v>
          </cell>
        </row>
        <row r="10">
          <cell r="C10" t="str">
            <v>Selección Abreviada de Menor Cuantía</v>
          </cell>
        </row>
        <row r="11">
          <cell r="C11" t="str">
            <v>Selección Abreviada -Subasta Inversa</v>
          </cell>
        </row>
        <row r="12">
          <cell r="C12"/>
        </row>
      </sheetData>
      <sheetData sheetId="2"/>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8052689&amp;isFromPublicArea=True&amp;isModal=False" TargetMode="External"/><Relationship Id="rId13" Type="http://schemas.openxmlformats.org/officeDocument/2006/relationships/hyperlink" Target="https://operaciones.colombiacompra.gov.co/tienda-virtual-del-estado-colombiano/ordenes-compra/144583" TargetMode="External"/><Relationship Id="rId18" Type="http://schemas.openxmlformats.org/officeDocument/2006/relationships/hyperlink" Target="https://community.secop.gov.co/Public/Tendering/OpportunityDetail/Index?noticeUID=CO1.NTC.8380224&amp;isFromPublicArea=True&amp;isModal=true&amp;asPopupView=true" TargetMode="External"/><Relationship Id="rId26" Type="http://schemas.openxmlformats.org/officeDocument/2006/relationships/hyperlink" Target="https://operaciones.colombiacompra.gov.co/tienda-virtual-del-estado-colombiano/ordenes-compra/154591" TargetMode="External"/><Relationship Id="rId3" Type="http://schemas.openxmlformats.org/officeDocument/2006/relationships/hyperlink" Target="https://operaciones.colombiacompra.gov.co/tienda-virtual-del-estado-colombiano/ordenes-compra/149633" TargetMode="External"/><Relationship Id="rId21" Type="http://schemas.openxmlformats.org/officeDocument/2006/relationships/hyperlink" Target="https://community.secop.gov.co/Public/Tendering/OpportunityDetail/Index?noticeUID=CO1.NTC.8548159&amp;isFromPublicArea=True&amp;isModal=true&amp;asPopupView=true" TargetMode="External"/><Relationship Id="rId7" Type="http://schemas.openxmlformats.org/officeDocument/2006/relationships/hyperlink" Target="https://community.secop.gov.co/Public/Tendering/OpportunityDetail/Index?noticeUID=CO1.NTC.7880490&amp;isFromPublicArea=True&amp;isModal=False" TargetMode="External"/><Relationship Id="rId12" Type="http://schemas.openxmlformats.org/officeDocument/2006/relationships/hyperlink" Target="https://operaciones.colombiacompra.gov.co/tienda-virtual-del-estado-colombiano/ordenes-compra/145071" TargetMode="External"/><Relationship Id="rId17" Type="http://schemas.openxmlformats.org/officeDocument/2006/relationships/hyperlink" Target="https://community.secop.gov.co/Public/Tendering/OpportunityDetail/Index?noticeUID=CO1.NTC.8558136&amp;isFromPublicArea=True&amp;isModal=true&amp;asPopupView=true" TargetMode="External"/><Relationship Id="rId25" Type="http://schemas.openxmlformats.org/officeDocument/2006/relationships/hyperlink" Target="https://community.secop.gov.co/Public/Tendering/OpportunityDetail/Index?noticeUID=CO1.NTC.8927503&amp;isFromPublicArea=True&amp;isModal=true&amp;asPopupView=true" TargetMode="External"/><Relationship Id="rId2" Type="http://schemas.openxmlformats.org/officeDocument/2006/relationships/hyperlink" Target="https://community.secop.gov.co/Public/Tendering/OpportunityDetail/Index?noticeUID=CO1.NTC.8646095&amp;isFromPublicArea=True&amp;isModal=true&amp;asPopupView=true" TargetMode="External"/><Relationship Id="rId16" Type="http://schemas.openxmlformats.org/officeDocument/2006/relationships/hyperlink" Target="https://community.secop.gov.co/Public/Tendering/OpportunityDetail/Index?noticeUID=CO1.NTC.8292600&amp;isFromPublicArea=True&amp;isModal=true&amp;asPopupView=true" TargetMode="External"/><Relationship Id="rId20" Type="http://schemas.openxmlformats.org/officeDocument/2006/relationships/hyperlink" Target="https://community.secop.gov.co/Public/Tendering/OpportunityDetail/Index?noticeUID=CO1.NTC.8770354&amp;isFromPublicArea=True&amp;isModal=true&amp;asPopupView=true" TargetMode="External"/><Relationship Id="rId29" Type="http://schemas.openxmlformats.org/officeDocument/2006/relationships/hyperlink" Target="https://community.secop.gov.co/Public/Tendering/OpportunityDetail/Index?noticeUID=CO1.NTC.7311308&amp;isFromPublicArea=True&amp;isModal=true&amp;asPopupView=true" TargetMode="External"/><Relationship Id="rId1" Type="http://schemas.openxmlformats.org/officeDocument/2006/relationships/hyperlink" Target="https://community.secop.gov.co/Public/Tendering/OpportunityDetail/Index?noticeUID=CO1.NTC.7372849&amp;isFromPublicArea=True&amp;isModal=true&amp;asPopupView=true" TargetMode="External"/><Relationship Id="rId6" Type="http://schemas.openxmlformats.org/officeDocument/2006/relationships/hyperlink" Target="https://community.secop.gov.co/Public/Tendering/OpportunityDetail/Index?noticeUID=CO1.NTC.7823089&amp;isFromPublicArea=True&amp;isModal=False" TargetMode="External"/><Relationship Id="rId11" Type="http://schemas.openxmlformats.org/officeDocument/2006/relationships/hyperlink" Target="https://community.secop.gov.co/Public/Tendering/OpportunityDetail/Index?noticeUID=CO1.NTC.8065554&amp;isFromPublicArea=True&amp;isModal=False" TargetMode="External"/><Relationship Id="rId24" Type="http://schemas.openxmlformats.org/officeDocument/2006/relationships/hyperlink" Target="https://community.secop.gov.co/Public/Tendering/OpportunityDetail/Index?noticeUID=CO1.NTC.8767781&amp;isFromPublicArea=True&amp;isModal=true&amp;asPopupView=true" TargetMode="External"/><Relationship Id="rId5" Type="http://schemas.openxmlformats.org/officeDocument/2006/relationships/hyperlink" Target="https://operaciones.colombiacompra.gov.co/tienda-virtual-del-estado-colombiano/ordenes-compra/146667" TargetMode="External"/><Relationship Id="rId15" Type="http://schemas.openxmlformats.org/officeDocument/2006/relationships/hyperlink" Target="https://community.secop.gov.co/Public/Tendering/OpportunityDetail/Index?noticeUID=CO1.NTC.8234358&amp;isFromPublicArea=True&amp;isModal=true&amp;asPopupView=true" TargetMode="External"/><Relationship Id="rId23" Type="http://schemas.openxmlformats.org/officeDocument/2006/relationships/hyperlink" Target="https://community.secop.gov.co/Public/Tendering/OpportunityDetail/Index?noticeUID=CO1.NTC.8909380&amp;isFromPublicArea=True&amp;isModal=true&amp;asPopupView=true" TargetMode="External"/><Relationship Id="rId28" Type="http://schemas.openxmlformats.org/officeDocument/2006/relationships/hyperlink" Target="https://operaciones.colombiacompra.gov.co/tienda-virtual-del-estado-colombiano/ordenes-compra/154787" TargetMode="External"/><Relationship Id="rId10" Type="http://schemas.openxmlformats.org/officeDocument/2006/relationships/hyperlink" Target="https://community.secop.gov.co/Public/Tendering/OpportunityDetail/Index?noticeUID=CO1.NTC.7834014&amp;isFromPublicArea=True&amp;isModal=False" TargetMode="External"/><Relationship Id="rId19" Type="http://schemas.openxmlformats.org/officeDocument/2006/relationships/hyperlink" Target="https://community.secop.gov.co/Public/Tendering/OpportunityDetail/Index?noticeUID=CO1.NTC.8771593&amp;isFromPublicArea=True&amp;isModal=true&amp;asPopupView=true" TargetMode="External"/><Relationship Id="rId31" Type="http://schemas.openxmlformats.org/officeDocument/2006/relationships/hyperlink" Target="https://operaciones.colombiacompra.gov.co/tienda-virtual-del-estado-colombiano/ordenes-compra/158492" TargetMode="External"/><Relationship Id="rId4" Type="http://schemas.openxmlformats.org/officeDocument/2006/relationships/hyperlink" Target="https://community.secop.gov.co/Public/Tendering/OpportunityDetail/Index?noticeUID=CO1.NTC.7850315&amp;isFromPublicArea=True&amp;isModal=true&amp;asPopupView=true" TargetMode="External"/><Relationship Id="rId9" Type="http://schemas.openxmlformats.org/officeDocument/2006/relationships/hyperlink" Target="https://community.secop.gov.co/Public/Tendering/OpportunityDetail/Index?noticeUID=CO1.NTC.8063544&amp;isFromPublicArea=True&amp;isModal=False" TargetMode="External"/><Relationship Id="rId14" Type="http://schemas.openxmlformats.org/officeDocument/2006/relationships/hyperlink" Target="https://operaciones.colombiacompra.gov.co/tienda-virtual-del-estado-colombiano/ordenes-compra/142256" TargetMode="External"/><Relationship Id="rId22" Type="http://schemas.openxmlformats.org/officeDocument/2006/relationships/hyperlink" Target="https://community.secop.gov.co/Public/Tendering/OpportunityDetail/Index?noticeUID=CO1.NTC.8767759&amp;isFromPublicArea=True&amp;isModal=true&amp;asPopupView=true" TargetMode="External"/><Relationship Id="rId27" Type="http://schemas.openxmlformats.org/officeDocument/2006/relationships/hyperlink" Target="https://operaciones.colombiacompra.gov.co/tienda-virtual-del-estado-colombiano/ordenes-compra/154645" TargetMode="External"/><Relationship Id="rId30" Type="http://schemas.openxmlformats.org/officeDocument/2006/relationships/hyperlink" Target="https://operaciones.colombiacompra.gov.co/tienda-virtual-del-estado-colombiano/ordenes-compra/1564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EFDBD-7F4A-4569-B52F-863C1327440E}">
  <sheetPr>
    <tabColor theme="8" tint="0.59999389629810485"/>
  </sheetPr>
  <dimension ref="A1:X116"/>
  <sheetViews>
    <sheetView tabSelected="1" zoomScale="70" zoomScaleNormal="70" workbookViewId="0">
      <pane xSplit="1" topLeftCell="B1" activePane="topRight" state="frozen"/>
      <selection pane="topRight" activeCell="W116" sqref="W116"/>
    </sheetView>
  </sheetViews>
  <sheetFormatPr baseColWidth="10" defaultColWidth="11.453125" defaultRowHeight="54.75" customHeight="1" x14ac:dyDescent="0.35"/>
  <cols>
    <col min="1" max="1" width="26.453125" style="3" bestFit="1" customWidth="1"/>
    <col min="2" max="2" width="25.7265625" style="4" customWidth="1"/>
    <col min="3" max="3" width="19.453125" style="4" customWidth="1"/>
    <col min="4" max="4" width="50.54296875" style="5" customWidth="1"/>
    <col min="5" max="5" width="22.54296875" style="6" customWidth="1"/>
    <col min="6" max="6" width="17.7265625" style="7" customWidth="1"/>
    <col min="7" max="7" width="22.90625" style="6" customWidth="1"/>
    <col min="8" max="8" width="23.81640625" style="6" customWidth="1"/>
    <col min="9" max="9" width="21.1796875" style="6" customWidth="1"/>
    <col min="10" max="10" width="15.7265625" style="8" customWidth="1"/>
    <col min="11" max="11" width="15.7265625" style="6" customWidth="1"/>
    <col min="12" max="14" width="15.7265625" style="2" customWidth="1"/>
    <col min="15" max="15" width="16.54296875" style="2" customWidth="1"/>
    <col min="16" max="16" width="18" style="2" customWidth="1"/>
    <col min="17" max="17" width="33.81640625" style="2" customWidth="1"/>
    <col min="18" max="18" width="15.7265625" style="2" customWidth="1"/>
    <col min="19" max="19" width="11.453125" style="2"/>
    <col min="20" max="20" width="12" style="2" customWidth="1"/>
    <col min="21" max="21" width="16.81640625" style="2" customWidth="1"/>
    <col min="22" max="22" width="18.453125" style="2" customWidth="1"/>
    <col min="25" max="16384" width="11.453125" style="2"/>
  </cols>
  <sheetData>
    <row r="1" spans="1:22" s="1" customFormat="1" ht="73.5" customHeight="1" x14ac:dyDescent="0.35">
      <c r="A1" s="9" t="s">
        <v>0</v>
      </c>
      <c r="B1" s="10" t="s">
        <v>1</v>
      </c>
      <c r="C1" s="11" t="s">
        <v>2</v>
      </c>
      <c r="D1" s="11" t="s">
        <v>3</v>
      </c>
      <c r="E1" s="12" t="s">
        <v>4</v>
      </c>
      <c r="F1" s="11" t="s">
        <v>5</v>
      </c>
      <c r="G1" s="12" t="s">
        <v>6</v>
      </c>
      <c r="H1" s="12" t="s">
        <v>7</v>
      </c>
      <c r="I1" s="12" t="s">
        <v>8</v>
      </c>
      <c r="J1" s="13" t="s">
        <v>9</v>
      </c>
      <c r="K1" s="12" t="s">
        <v>10</v>
      </c>
      <c r="L1" s="11" t="s">
        <v>11</v>
      </c>
      <c r="M1" s="11" t="s">
        <v>12</v>
      </c>
      <c r="N1" s="14" t="s">
        <v>13</v>
      </c>
      <c r="O1" s="11" t="s">
        <v>14</v>
      </c>
      <c r="P1" s="11" t="s">
        <v>15</v>
      </c>
      <c r="Q1" s="11" t="s">
        <v>16</v>
      </c>
      <c r="R1" s="11" t="s">
        <v>17</v>
      </c>
      <c r="S1" s="15" t="s">
        <v>18</v>
      </c>
      <c r="T1" s="15" t="s">
        <v>19</v>
      </c>
      <c r="U1" s="15" t="s">
        <v>20</v>
      </c>
      <c r="V1" s="15" t="s">
        <v>21</v>
      </c>
    </row>
    <row r="2" spans="1:22" ht="61.5" customHeight="1" x14ac:dyDescent="0.35">
      <c r="A2" s="16" t="str">
        <f>[1]Contratos!A2</f>
        <v>CONTRATO 01 DE 2025</v>
      </c>
      <c r="B2" s="17" t="str">
        <f>[1]Contratos!B2</f>
        <v>KAREM JULIETH MOLINA</v>
      </c>
      <c r="C2" s="17" t="str">
        <f>[1]Contratos!E2</f>
        <v>Contratación Directa</v>
      </c>
      <c r="D2" s="18" t="str">
        <f>[1]Contratos!F2</f>
        <v>BRINDAR APOYO TÉCNICO A LA COORDINACIÓN DE GESTIÓN ADMINISTRATIVA Y FINANCIERA EN TEMAS OPERATIVOS Y LOGÍSTICOS RELACIONADOS COMO SON LA ATENCIÓN A LA RECEPCIÓN, ASÍ COMO EN ACTIVIDADES OPERATIVAS RELACIONADAS CON LA GESTIÓN DE BIENES Y SERVICIOS DE LA CRC, Y TALENTO HUMANO, ENTRE OTROS.</v>
      </c>
      <c r="E2" s="19">
        <f>[1]Contratos!G2</f>
        <v>44071164</v>
      </c>
      <c r="F2" s="20" t="str">
        <f>IFERROR(VLOOKUP(A2, [1]Otrosí!A:F, 6, FALSE), "0")</f>
        <v>0</v>
      </c>
      <c r="G2" s="19">
        <f>SUM(E2:F2)</f>
        <v>44071164</v>
      </c>
      <c r="H2" s="21">
        <v>42479705</v>
      </c>
      <c r="I2" s="19">
        <f>G2-H2</f>
        <v>1591459</v>
      </c>
      <c r="J2" s="22">
        <f>H2/G2</f>
        <v>0.96388888208171675</v>
      </c>
      <c r="K2" s="23">
        <f>[1]Contratos!O2</f>
        <v>45667</v>
      </c>
      <c r="L2" s="23">
        <f>[1]Contratos!P2</f>
        <v>45671</v>
      </c>
      <c r="M2" s="23">
        <f>[1]Contratos!Q2</f>
        <v>46022</v>
      </c>
      <c r="N2" s="24" t="str">
        <f>IFERROR(VLOOKUP(A2, [1]Otrosí!A:L, 7, FALSE), "N/A")</f>
        <v>N/A</v>
      </c>
      <c r="O2" s="25" t="s">
        <v>22</v>
      </c>
      <c r="P2" s="26" t="s">
        <v>23</v>
      </c>
      <c r="Q2" s="27" t="s">
        <v>24</v>
      </c>
      <c r="R2" s="28" t="s">
        <v>25</v>
      </c>
      <c r="S2" s="17" t="str">
        <f>[1]Contratos!C2</f>
        <v>PN</v>
      </c>
      <c r="T2" s="17" t="str">
        <f>[1]Contratos!J2</f>
        <v>GESTIÓN ADM. Y FIN</v>
      </c>
      <c r="U2" s="29" t="s">
        <v>26</v>
      </c>
      <c r="V2" s="30">
        <v>1014180931</v>
      </c>
    </row>
    <row r="3" spans="1:22" ht="61.5" customHeight="1" x14ac:dyDescent="0.35">
      <c r="A3" s="16" t="str">
        <f>[1]Contratos!A3</f>
        <v>CONTRATO 02 DE 2025</v>
      </c>
      <c r="B3" s="17" t="str">
        <f>[1]Contratos!B3</f>
        <v>CAROLINA GONZALEZ</v>
      </c>
      <c r="C3" s="17" t="str">
        <f>[1]Contratos!E3</f>
        <v>Contratación Directa</v>
      </c>
      <c r="D3" s="18" t="str">
        <f>[1]Contratos!F3</f>
        <v xml:space="preserve">
BRINDAR APOYO TÉCNICO A LA COORDINACIÓN DE GESTIÓN ADMINISTRATIVA Y FINANCIERA EN TEMAS OPERATIVOS Y LOGÍSTICOS RELACIONADOS COMO SON LA ATENCIÓN A LA RECEPCIÓN, ASÍ COMO EN ACTIVIDADES OPERATIVAS RELACIONADAS CON LA GESTIÓN DOCUMENTAL DE LA CRC, Y TALENTO HUMANO, ENTRE OTROS.
</v>
      </c>
      <c r="E3" s="19">
        <f>[1]Contratos!G3</f>
        <v>44071164</v>
      </c>
      <c r="F3" s="20" t="str">
        <f>IFERROR(VLOOKUP(A3, [1]Otrosí!A:F, 6, FALSE), "0")</f>
        <v>0</v>
      </c>
      <c r="G3" s="19">
        <f>SUM(E3:F3)</f>
        <v>44071164</v>
      </c>
      <c r="H3" s="21">
        <v>42479705</v>
      </c>
      <c r="I3" s="19">
        <f t="shared" ref="I3:I66" si="0">G3-H3</f>
        <v>1591459</v>
      </c>
      <c r="J3" s="22">
        <f>H3/G3</f>
        <v>0.96388888208171675</v>
      </c>
      <c r="K3" s="23">
        <f>[1]Contratos!O3</f>
        <v>45667</v>
      </c>
      <c r="L3" s="23">
        <f>[1]Contratos!P3</f>
        <v>45671</v>
      </c>
      <c r="M3" s="23">
        <f>[1]Contratos!Q3</f>
        <v>46022</v>
      </c>
      <c r="N3" s="24" t="str">
        <f>IFERROR(VLOOKUP(A3, [1]Otrosí!A:L, 7, FALSE), "N/A")</f>
        <v>N/A</v>
      </c>
      <c r="O3" s="25" t="s">
        <v>22</v>
      </c>
      <c r="P3" s="26" t="s">
        <v>23</v>
      </c>
      <c r="Q3" s="27" t="s">
        <v>27</v>
      </c>
      <c r="R3" s="28" t="s">
        <v>25</v>
      </c>
      <c r="S3" s="17" t="str">
        <f>[1]Contratos!C3</f>
        <v>PN</v>
      </c>
      <c r="T3" s="17" t="str">
        <f>[1]Contratos!J3</f>
        <v>GESTIÓN ADM. Y FIN</v>
      </c>
      <c r="U3" s="29" t="s">
        <v>26</v>
      </c>
      <c r="V3" s="30">
        <v>52250896</v>
      </c>
    </row>
    <row r="4" spans="1:22" ht="61.5" customHeight="1" x14ac:dyDescent="0.35">
      <c r="A4" s="16" t="str">
        <f>[1]Contratos!A4</f>
        <v>CONTRATO 03 DE 2025</v>
      </c>
      <c r="B4" s="17" t="str">
        <f>[1]Contratos!B4</f>
        <v xml:space="preserve">LILIAM AMPARO CUBILLOS </v>
      </c>
      <c r="C4" s="17" t="str">
        <f>[1]Contratos!E4</f>
        <v>Contratación Directa</v>
      </c>
      <c r="D4" s="18" t="str">
        <f>[1]Contratos!F4</f>
        <v>Prestación de servicios profesionales para brindar apoyo jurídico especializado en el desarrollo de las actividades misionales de las Sesiones de Comisión de Comunicaciones y Contenidos Audiovisuales de la Comisión de Regulación de Comunicaciones – CRC –principalmente, en el liderazgo, análisis y trámite de actuaciones administrativas de complejidad alta en materia de solución de controversias, terminación de relaciones de interconexión, sancionatorios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
      <c r="E4" s="19">
        <f>[1]Contratos!G4</f>
        <v>235998400</v>
      </c>
      <c r="F4" s="20" t="str">
        <f>IFERROR(VLOOKUP(A4, [1]Otrosí!A:F, 6, FALSE), "0")</f>
        <v>0</v>
      </c>
      <c r="G4" s="19">
        <f>SUM(E4:F4)</f>
        <v>235998400</v>
      </c>
      <c r="H4" s="21">
        <v>235998400</v>
      </c>
      <c r="I4" s="19">
        <f t="shared" si="0"/>
        <v>0</v>
      </c>
      <c r="J4" s="22">
        <f>H4/G4</f>
        <v>1</v>
      </c>
      <c r="K4" s="23">
        <f>[1]Contratos!O4</f>
        <v>45667</v>
      </c>
      <c r="L4" s="23">
        <f>[1]Contratos!P4</f>
        <v>45671</v>
      </c>
      <c r="M4" s="23">
        <f>[1]Contratos!Q4</f>
        <v>46019</v>
      </c>
      <c r="N4" s="24" t="str">
        <f>IFERROR(VLOOKUP(A4, [1]Otrosí!A:L, 7, FALSE), "N/A")</f>
        <v>N/A</v>
      </c>
      <c r="O4" s="25" t="s">
        <v>22</v>
      </c>
      <c r="P4" s="26" t="s">
        <v>28</v>
      </c>
      <c r="Q4" s="31" t="s">
        <v>29</v>
      </c>
      <c r="R4" s="28" t="s">
        <v>25</v>
      </c>
      <c r="S4" s="17" t="str">
        <f>[1]Contratos!C4</f>
        <v>PN</v>
      </c>
      <c r="T4" s="17" t="str">
        <f>[1]Contratos!J4</f>
        <v>GESTIÓN JURÍDICA</v>
      </c>
      <c r="U4" s="29" t="s">
        <v>26</v>
      </c>
      <c r="V4" s="30">
        <v>52708167</v>
      </c>
    </row>
    <row r="5" spans="1:22" ht="61.5" customHeight="1" x14ac:dyDescent="0.35">
      <c r="A5" s="16" t="str">
        <f>[1]Contratos!A5</f>
        <v>CONTRATO 04 DE 2025</v>
      </c>
      <c r="B5" s="17" t="str">
        <f>[1]Contratos!B5</f>
        <v xml:space="preserve">JUAN CAMILO PEÑA </v>
      </c>
      <c r="C5" s="17" t="str">
        <f>[1]Contratos!E5</f>
        <v>Contratación Directa</v>
      </c>
      <c r="D5" s="18" t="str">
        <f>[1]Contratos!F5</f>
        <v xml:space="preserve">Prestar servicios profesionales para implementar, desarrollar y gestionar la Estrategia Digital de la CRC, incluyendo sus canales digitales y redes sociales, con el fin de promover su quehacer regulatorio, fortalecer la comunicación externa en coordinación con la Estrategia de Comunicación 2025, atender oportunamente a los usuarios en temas de derechos y deberes, y fomentar una comunicación clara y alineada con los objetivos estratégicos de la entidad. </v>
      </c>
      <c r="E5" s="19">
        <f>[1]Contratos!G5</f>
        <v>128941692</v>
      </c>
      <c r="F5" s="20" t="str">
        <f>IFERROR(VLOOKUP(A5, [1]Otrosí!A:F, 6, FALSE), "0")</f>
        <v>0</v>
      </c>
      <c r="G5" s="19">
        <f>SUM(E5:F5)</f>
        <v>128941692</v>
      </c>
      <c r="H5" s="21">
        <v>128941691</v>
      </c>
      <c r="I5" s="19">
        <f t="shared" si="0"/>
        <v>1</v>
      </c>
      <c r="J5" s="22">
        <f t="shared" ref="J5:J68" si="1">H5/G5</f>
        <v>0.9999999922445566</v>
      </c>
      <c r="K5" s="23">
        <f>[1]Contratos!O5</f>
        <v>45672</v>
      </c>
      <c r="L5" s="23">
        <f>[1]Contratos!P5</f>
        <v>45673</v>
      </c>
      <c r="M5" s="23">
        <f>[1]Contratos!Q5</f>
        <v>46022</v>
      </c>
      <c r="N5" s="24" t="str">
        <f>IFERROR(VLOOKUP(A5, [1]Otrosí!A:L, 7, FALSE), "N/A")</f>
        <v>N/A</v>
      </c>
      <c r="O5" s="25" t="s">
        <v>22</v>
      </c>
      <c r="P5" s="26" t="s">
        <v>28</v>
      </c>
      <c r="Q5" s="27" t="s">
        <v>30</v>
      </c>
      <c r="R5" s="28" t="s">
        <v>25</v>
      </c>
      <c r="S5" s="17" t="str">
        <f>[1]Contratos!C5</f>
        <v>PN</v>
      </c>
      <c r="T5" s="17" t="str">
        <f>[1]Contratos!J5</f>
        <v>RELACIONES CON GRUPOS DE VALOR</v>
      </c>
      <c r="U5" s="29" t="s">
        <v>26</v>
      </c>
      <c r="V5" s="30">
        <v>1014182808</v>
      </c>
    </row>
    <row r="6" spans="1:22" ht="61.5" customHeight="1" x14ac:dyDescent="0.35">
      <c r="A6" s="16" t="str">
        <f>[1]Contratos!A6</f>
        <v>CONTRATO 05 DE 2025</v>
      </c>
      <c r="B6" s="17" t="str">
        <f>[1]Contratos!B6</f>
        <v>ERIK ANDRÉS BARBOSA PARRA</v>
      </c>
      <c r="C6" s="17" t="str">
        <f>[1]Contratos!E6</f>
        <v>Contratación Directa</v>
      </c>
      <c r="D6" s="18" t="str">
        <f>[1]Contratos!F6</f>
        <v>Prestar servicios profesionales para apoyar los procesos y acciones relacionadas con la Estrategia de Comunicaciones de la Comisión de Regulación de Comunicaciones (CRC) durante la vigencia 2025, en cooperación con la Coordinación de Relaciones con Grupos de Valor, incluye la creación de piezas 
estáticas y dinámicas, como infografías, banners y animaciones tipo GIF, destinadas a campañas internas y externas, así como la elaboración de piezas gráficas, la conceptualización y ejecución de la estrategia interna, externa y digital, y la generación de contenidos para redes sociales y otros  canales. También comprende el diseño profesional y la diagramación de documentos oficiales e institucionales, presentaciones, y la definición de actividades y recomendaciones para fortalecer la comunicación en todos sus frentes.</v>
      </c>
      <c r="E6" s="19">
        <f>[1]Contratos!G6</f>
        <v>141067752</v>
      </c>
      <c r="F6" s="20" t="str">
        <f>IFERROR(VLOOKUP(A6, [1]Otrosí!A:F, 6, FALSE), "0")</f>
        <v>0</v>
      </c>
      <c r="G6" s="19">
        <f>SUM(E6:F6)</f>
        <v>141067752</v>
      </c>
      <c r="H6" s="21">
        <v>141067751</v>
      </c>
      <c r="I6" s="19">
        <f t="shared" si="0"/>
        <v>1</v>
      </c>
      <c r="J6" s="22">
        <f t="shared" si="1"/>
        <v>0.99999999291120767</v>
      </c>
      <c r="K6" s="23">
        <f>[1]Contratos!O6</f>
        <v>45672</v>
      </c>
      <c r="L6" s="23">
        <f>[1]Contratos!P6</f>
        <v>45679</v>
      </c>
      <c r="M6" s="23">
        <f>[1]Contratos!Q6</f>
        <v>46022</v>
      </c>
      <c r="N6" s="24" t="str">
        <f>IFERROR(VLOOKUP(A6, [1]Otrosí!A:L, 7, FALSE), "N/A")</f>
        <v>N/A</v>
      </c>
      <c r="O6" s="25" t="s">
        <v>22</v>
      </c>
      <c r="P6" s="26" t="s">
        <v>28</v>
      </c>
      <c r="Q6" s="27" t="s">
        <v>31</v>
      </c>
      <c r="R6" s="28" t="s">
        <v>25</v>
      </c>
      <c r="S6" s="17" t="str">
        <f>[1]Contratos!C6</f>
        <v>PN</v>
      </c>
      <c r="T6" s="17" t="str">
        <f>[1]Contratos!J6</f>
        <v>RELACIONES CON GRUPOS DE VALOR</v>
      </c>
      <c r="U6" s="29" t="s">
        <v>26</v>
      </c>
      <c r="V6" s="30">
        <v>80816060</v>
      </c>
    </row>
    <row r="7" spans="1:22" ht="61.5" customHeight="1" x14ac:dyDescent="0.35">
      <c r="A7" s="16" t="str">
        <f>[1]Contratos!A7</f>
        <v>CONTRATO 06 DE 2025</v>
      </c>
      <c r="B7" s="17" t="str">
        <f>[1]Contratos!B7</f>
        <v xml:space="preserve">ERICK FRANCKS ESPEJO SILVA </v>
      </c>
      <c r="C7" s="17" t="str">
        <f>[1]Contratos!E7</f>
        <v>Contratación Directa</v>
      </c>
      <c r="D7" s="18" t="str">
        <f>[1]Contratos!F7</f>
        <v>Prestar servicios profesionales como realizador audiovisual para la CRC, apoyando la estrategia de comunicaciones 2025 a través de la creación de videos institucionales, gráficos y animaciones alineados con la identidad visual, optimizados para redes sociales y plataformas digitales. El contratista cubrirá eventos, conceptualizará guiones y gestionará un banco de imágenes y videos para el equipo de comunicaciones, asegurando calidad, coherencia y cumplimiento de los lineamientos institucionales, utilizando sus propios equipos para mayor autonomía.</v>
      </c>
      <c r="E7" s="19">
        <f>[1]Contratos!G7</f>
        <v>109537178</v>
      </c>
      <c r="F7" s="20" t="str">
        <f>IFERROR(VLOOKUP(A7, [1]Otrosí!A:F, 6, FALSE), "0")</f>
        <v>0</v>
      </c>
      <c r="G7" s="19">
        <f>SUM(E7:F7)</f>
        <v>109537178</v>
      </c>
      <c r="H7" s="21">
        <v>109219678</v>
      </c>
      <c r="I7" s="19">
        <f t="shared" si="0"/>
        <v>317500</v>
      </c>
      <c r="J7" s="22">
        <f t="shared" si="1"/>
        <v>0.99710144075466323</v>
      </c>
      <c r="K7" s="23">
        <f>[1]Contratos!O7</f>
        <v>45672</v>
      </c>
      <c r="L7" s="23">
        <f>[1]Contratos!P7</f>
        <v>45674</v>
      </c>
      <c r="M7" s="23">
        <f>[1]Contratos!Q7</f>
        <v>46022</v>
      </c>
      <c r="N7" s="24" t="str">
        <f>IFERROR(VLOOKUP(A7, [1]Otrosí!A:L, 7, FALSE), "N/A")</f>
        <v>N/A</v>
      </c>
      <c r="O7" s="25" t="s">
        <v>22</v>
      </c>
      <c r="P7" s="26" t="s">
        <v>28</v>
      </c>
      <c r="Q7" s="27" t="s">
        <v>32</v>
      </c>
      <c r="R7" s="28" t="s">
        <v>25</v>
      </c>
      <c r="S7" s="17" t="str">
        <f>[1]Contratos!C7</f>
        <v>PN</v>
      </c>
      <c r="T7" s="17" t="str">
        <f>[1]Contratos!J7</f>
        <v>RELACIONES CON GRUPOS DE VALOR</v>
      </c>
      <c r="U7" s="29" t="s">
        <v>26</v>
      </c>
      <c r="V7" s="30">
        <v>1136883773</v>
      </c>
    </row>
    <row r="8" spans="1:22" ht="61.5" customHeight="1" x14ac:dyDescent="0.35">
      <c r="A8" s="16" t="str">
        <f>[1]Contratos!A8</f>
        <v>CONTRATO 07 DE 2025</v>
      </c>
      <c r="B8" s="17" t="str">
        <f>[1]Contratos!B8</f>
        <v>MÓNICA TATIANA MOJÍCA LIZARAZO</v>
      </c>
      <c r="C8" s="17" t="str">
        <f>[1]Contratos!E8</f>
        <v>Contratación Directa</v>
      </c>
      <c r="D8" s="18" t="str">
        <f>[1]Contratos!F8</f>
        <v>Prestación de servicios profesionales en materia de gestión y desarrollo de actividades asociadas al fortalecimiento de la innovación en la entidad, la observación y revisión de contenidos audiovisuales dentro del proceso de vigilancia de TV abierta, así como apoyo en el diseño y desarrollo de estrategias 
de pedagogía regulatoria, de acuerdo con el Plan de Acción CRC para el año 2025.</v>
      </c>
      <c r="E8" s="19">
        <f>[1]Contratos!G8</f>
        <v>57500000</v>
      </c>
      <c r="F8" s="20" t="str">
        <f>IFERROR(VLOOKUP(A8, [1]Otrosí!A:F, 6, FALSE), "0")</f>
        <v>0</v>
      </c>
      <c r="G8" s="19">
        <f>SUM(E8:F8)</f>
        <v>57500000</v>
      </c>
      <c r="H8" s="21">
        <v>57500000</v>
      </c>
      <c r="I8" s="19">
        <f t="shared" si="0"/>
        <v>0</v>
      </c>
      <c r="J8" s="22">
        <f t="shared" si="1"/>
        <v>1</v>
      </c>
      <c r="K8" s="23">
        <f>[1]Contratos!O8</f>
        <v>45672</v>
      </c>
      <c r="L8" s="23">
        <f>[1]Contratos!P8</f>
        <v>45673</v>
      </c>
      <c r="M8" s="23">
        <f>[1]Contratos!Q8</f>
        <v>46022</v>
      </c>
      <c r="N8" s="24" t="str">
        <f>IFERROR(VLOOKUP(A8, [1]Otrosí!A:L, 7, FALSE), "N/A")</f>
        <v>N/A</v>
      </c>
      <c r="O8" s="25" t="s">
        <v>22</v>
      </c>
      <c r="P8" s="26" t="s">
        <v>28</v>
      </c>
      <c r="Q8" s="27" t="s">
        <v>33</v>
      </c>
      <c r="R8" s="28" t="s">
        <v>25</v>
      </c>
      <c r="S8" s="17" t="str">
        <f>[1]Contratos!C8</f>
        <v>PN</v>
      </c>
      <c r="T8" s="17" t="str">
        <f>[1]Contratos!J8</f>
        <v>IMPLEMENTACIÓN REGULATORIA / PEDAGOGÍA REGULATORIA</v>
      </c>
      <c r="U8" s="29" t="s">
        <v>26</v>
      </c>
      <c r="V8" s="30">
        <v>1000137216</v>
      </c>
    </row>
    <row r="9" spans="1:22" ht="61.5" customHeight="1" x14ac:dyDescent="0.35">
      <c r="A9" s="16" t="str">
        <f>[1]Contratos!A9</f>
        <v>CONTRATO 08 DE 2025</v>
      </c>
      <c r="B9" s="17" t="str">
        <f>[1]Contratos!B9</f>
        <v xml:space="preserve">JUAN DAVID BOTERO </v>
      </c>
      <c r="C9" s="17" t="str">
        <f>[1]Contratos!E9</f>
        <v>Contratación Directa</v>
      </c>
      <c r="D9" s="18" t="str">
        <f>[1]Contratos!F9</f>
        <v>Prestación de servicios profesionales en áreas de urbanismo, ordenamiento territorial y diseño arquitectónico para apoyar las labores de la CRC en cumplimiento de sus funciones en materia de identificación de barreras, obstáculos que restrinjan el despliegue de infraestructura en los municipios del país, a su vez apoyo y revisión, ajustes para la actualización del Reglamento Técnico para Redes Internas de Telecomunicaciones, como el apoyo en aquellos temas relevantes al campo arquitectónico</v>
      </c>
      <c r="E9" s="19">
        <f>[1]Contratos!G9</f>
        <v>109653995</v>
      </c>
      <c r="F9" s="20" t="str">
        <f>IFERROR(VLOOKUP(A9, [1]Otrosí!A:F, 6, FALSE), "0")</f>
        <v>0</v>
      </c>
      <c r="G9" s="19">
        <f>SUM(E9:F9)</f>
        <v>109653995</v>
      </c>
      <c r="H9" s="21">
        <v>108064707</v>
      </c>
      <c r="I9" s="19">
        <f t="shared" si="0"/>
        <v>1589288</v>
      </c>
      <c r="J9" s="22">
        <f t="shared" si="1"/>
        <v>0.98550633745719884</v>
      </c>
      <c r="K9" s="23">
        <f>[1]Contratos!O9</f>
        <v>45672</v>
      </c>
      <c r="L9" s="23">
        <f>[1]Contratos!P9</f>
        <v>45678</v>
      </c>
      <c r="M9" s="23">
        <f>[1]Contratos!Q9</f>
        <v>46022</v>
      </c>
      <c r="N9" s="24" t="str">
        <f>IFERROR(VLOOKUP(A9, [1]Otrosí!A:L, 7, FALSE), "N/A")</f>
        <v>N/A</v>
      </c>
      <c r="O9" s="25" t="s">
        <v>22</v>
      </c>
      <c r="P9" s="26" t="s">
        <v>28</v>
      </c>
      <c r="Q9" s="27" t="s">
        <v>34</v>
      </c>
      <c r="R9" s="28" t="s">
        <v>25</v>
      </c>
      <c r="S9" s="17" t="str">
        <f>[1]Contratos!C9</f>
        <v>PN</v>
      </c>
      <c r="T9" s="17" t="str">
        <f>[1]Contratos!J9</f>
        <v>DISEÑO REGULATORIO / IMPLEMENTACIÓN REGULATORIA</v>
      </c>
      <c r="U9" s="29" t="s">
        <v>26</v>
      </c>
      <c r="V9" s="30">
        <v>71313369</v>
      </c>
    </row>
    <row r="10" spans="1:22" ht="61.5" customHeight="1" x14ac:dyDescent="0.35">
      <c r="A10" s="16" t="str">
        <f>[1]Contratos!A10</f>
        <v>CONTRATO 09 DE 2025</v>
      </c>
      <c r="B10" s="17" t="str">
        <f>[1]Contratos!B10</f>
        <v xml:space="preserve">JULIANA VINASCO ZAPATA </v>
      </c>
      <c r="C10" s="17" t="str">
        <f>[1]Contratos!E10</f>
        <v>Contratación Directa</v>
      </c>
      <c r="D10" s="18" t="str">
        <f>[1]Contratos!F10</f>
        <v>Prestación de servicios profesionales para apoyar en el diseño y ejecución de estrategias relacionadas con la dimensión de gestión del conocimiento e innovación del MIPG. Las actividades incluyen el desarrollo de metodologías y herramientas de innovación, la administración de contenidos educativos en plataformas virtuales que faciliten la comprensión y apropiación del marco regulatorio, y la coordinación de procesos de innovación para la mejora regulatoria y la captura de activos de gestión del conocimiento, alineados con la Agenda Regulatoria y el Plan de Acción de la CRC para el año 2025.</v>
      </c>
      <c r="E10" s="19">
        <f>[1]Contratos!G10</f>
        <v>154203500</v>
      </c>
      <c r="F10" s="20" t="str">
        <f>IFERROR(VLOOKUP(A10, [1]Otrosí!A:F, 6, FALSE), "0")</f>
        <v>0</v>
      </c>
      <c r="G10" s="19">
        <f>SUM(E10:F10)</f>
        <v>154203500</v>
      </c>
      <c r="H10" s="21">
        <v>153756533</v>
      </c>
      <c r="I10" s="19">
        <f t="shared" si="0"/>
        <v>446967</v>
      </c>
      <c r="J10" s="22">
        <f t="shared" si="1"/>
        <v>0.99710144711371662</v>
      </c>
      <c r="K10" s="23">
        <f>[1]Contratos!O10</f>
        <v>45672</v>
      </c>
      <c r="L10" s="23">
        <f>[1]Contratos!P10</f>
        <v>45674</v>
      </c>
      <c r="M10" s="23">
        <f>[1]Contratos!Q10</f>
        <v>46022</v>
      </c>
      <c r="N10" s="24" t="str">
        <f>IFERROR(VLOOKUP(A10, [1]Otrosí!A:L, 7, FALSE), "N/A")</f>
        <v>N/A</v>
      </c>
      <c r="O10" s="25" t="s">
        <v>22</v>
      </c>
      <c r="P10" s="26" t="s">
        <v>28</v>
      </c>
      <c r="Q10" s="27" t="s">
        <v>35</v>
      </c>
      <c r="R10" s="28" t="s">
        <v>25</v>
      </c>
      <c r="S10" s="17" t="str">
        <f>[1]Contratos!C10</f>
        <v>PN</v>
      </c>
      <c r="T10" s="17" t="str">
        <f>[1]Contratos!J10</f>
        <v>IMPLEMENTACIÓN REGULATORIA</v>
      </c>
      <c r="U10" s="29" t="s">
        <v>26</v>
      </c>
      <c r="V10" s="30">
        <v>1088306511</v>
      </c>
    </row>
    <row r="11" spans="1:22" ht="61.5" customHeight="1" x14ac:dyDescent="0.35">
      <c r="A11" s="16" t="str">
        <f>[1]Contratos!A11</f>
        <v>CONTRATO 10 DE 2025</v>
      </c>
      <c r="B11" s="17" t="str">
        <f>[1]Contratos!B11</f>
        <v xml:space="preserve">JUAN MANUEL VELASCO </v>
      </c>
      <c r="C11" s="17" t="str">
        <f>[1]Contratos!E11</f>
        <v>Contratación Directa</v>
      </c>
      <c r="D11" s="18" t="str">
        <f>[1]Contratos!F11</f>
        <v xml:space="preserve">	EL CONTRATISTA se obliga con LA COMISIÓN a Prestar servicios profesionales como administrador de medios digitales y gestor de contenidos de la CRC, con el propósito de apoyar la gestión y acompañamiento en la difusión y promoción efectiva del quehacer regulatorio de la Entidad. Este servicio también buscará fortalecer la comunicación externa, en coordinación con la Coordinación de Relaciones con los Grupos de Valor, responsable de liderar la Estrategia de Comunicación durante la vigencia 2025.</v>
      </c>
      <c r="E11" s="19">
        <f>[1]Contratos!G11</f>
        <v>124577660</v>
      </c>
      <c r="F11" s="20" t="str">
        <f>IFERROR(VLOOKUP(A11, [1]Otrosí!A:F, 6, FALSE), "0")</f>
        <v>0</v>
      </c>
      <c r="G11" s="19">
        <f>SUM(E11:F11)</f>
        <v>124577660</v>
      </c>
      <c r="H11" s="21">
        <v>124577660</v>
      </c>
      <c r="I11" s="19">
        <f t="shared" si="0"/>
        <v>0</v>
      </c>
      <c r="J11" s="22">
        <f t="shared" si="1"/>
        <v>1</v>
      </c>
      <c r="K11" s="23">
        <f>[1]Contratos!O11</f>
        <v>45672</v>
      </c>
      <c r="L11" s="23">
        <f>[1]Contratos!P11</f>
        <v>45674</v>
      </c>
      <c r="M11" s="23">
        <f>[1]Contratos!Q11</f>
        <v>46022</v>
      </c>
      <c r="N11" s="24" t="str">
        <f>IFERROR(VLOOKUP(A11, [1]Otrosí!A:L, 7, FALSE), "N/A")</f>
        <v>N/A</v>
      </c>
      <c r="O11" s="25" t="s">
        <v>22</v>
      </c>
      <c r="P11" s="26" t="s">
        <v>28</v>
      </c>
      <c r="Q11" s="27" t="s">
        <v>36</v>
      </c>
      <c r="R11" s="28" t="s">
        <v>25</v>
      </c>
      <c r="S11" s="17" t="str">
        <f>[1]Contratos!C11</f>
        <v>PN</v>
      </c>
      <c r="T11" s="17" t="str">
        <f>[1]Contratos!J11</f>
        <v>RELACIONES CON GRUPOS DE VALOR</v>
      </c>
      <c r="U11" s="29" t="s">
        <v>26</v>
      </c>
      <c r="V11" s="30">
        <v>80111868</v>
      </c>
    </row>
    <row r="12" spans="1:22" ht="61.5" customHeight="1" x14ac:dyDescent="0.35">
      <c r="A12" s="16" t="str">
        <f>[1]Contratos!A12</f>
        <v>CONTRATO 11 DE 2025</v>
      </c>
      <c r="B12" s="17" t="str">
        <f>[1]Contratos!B12</f>
        <v>IVAN ZAMORA</v>
      </c>
      <c r="C12" s="17" t="str">
        <f>[1]Contratos!E12</f>
        <v>Contratación Directa</v>
      </c>
      <c r="D12" s="18" t="str">
        <f>[1]Contratos!F12</f>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
      <c r="E12" s="19">
        <f>[1]Contratos!G12</f>
        <v>48760000</v>
      </c>
      <c r="F12" s="20" t="str">
        <f>IFERROR(VLOOKUP(A12, [1]Otrosí!A:F, 6, FALSE), "0")</f>
        <v>0</v>
      </c>
      <c r="G12" s="19">
        <f>SUM(E12:F12)</f>
        <v>48760000</v>
      </c>
      <c r="H12" s="21">
        <v>48760000</v>
      </c>
      <c r="I12" s="19">
        <f t="shared" si="0"/>
        <v>0</v>
      </c>
      <c r="J12" s="22">
        <f t="shared" si="1"/>
        <v>1</v>
      </c>
      <c r="K12" s="23">
        <f>[1]Contratos!O12</f>
        <v>45672</v>
      </c>
      <c r="L12" s="23">
        <f>[1]Contratos!P12</f>
        <v>45673</v>
      </c>
      <c r="M12" s="23">
        <f>[1]Contratos!Q12</f>
        <v>46022</v>
      </c>
      <c r="N12" s="24" t="str">
        <f>IFERROR(VLOOKUP(A12, [1]Otrosí!A:L, 7, FALSE), "N/A")</f>
        <v>N/A</v>
      </c>
      <c r="O12" s="25" t="s">
        <v>22</v>
      </c>
      <c r="P12" s="26" t="s">
        <v>28</v>
      </c>
      <c r="Q12" s="27" t="s">
        <v>37</v>
      </c>
      <c r="R12" s="28" t="s">
        <v>25</v>
      </c>
      <c r="S12" s="17" t="str">
        <f>[1]Contratos!C12</f>
        <v>PN</v>
      </c>
      <c r="T12" s="17" t="str">
        <f>[1]Contratos!J12</f>
        <v>RELACIONES CON GRUPOS DE VALOR</v>
      </c>
      <c r="U12" s="29" t="s">
        <v>26</v>
      </c>
      <c r="V12" s="30">
        <v>1014193374</v>
      </c>
    </row>
    <row r="13" spans="1:22" ht="61.5" customHeight="1" x14ac:dyDescent="0.35">
      <c r="A13" s="16" t="str">
        <f>[1]Contratos!A13</f>
        <v>CONTRATO 12 DE 2025</v>
      </c>
      <c r="B13" s="17" t="str">
        <f>[1]Contratos!B13</f>
        <v>JAVIER OVALLE</v>
      </c>
      <c r="C13" s="17" t="str">
        <f>[1]Contratos!E13</f>
        <v>Contratación Directa</v>
      </c>
      <c r="D13" s="18" t="str">
        <f>[1]Contratos!F13</f>
        <v xml:space="preserve">EL CONTRATISTA se obliga con LA
COMISIÓN a prestar servicios de apoyo a la gestión para brindar soporte técnico en el análisis de
solicitudes de homologación de equipos terminales móviles (ETM) y la emisión de conceptos técnicos
de viabilidad, en cumplimiento de las directrices establecidas en el Plan de Acción 2025 de la Comisión
de Regulación de Comunicaciones, asegurando la adecuada implementación de las normas y
lineamientos aplicables. </v>
      </c>
      <c r="E13" s="19">
        <f>[1]Contratos!G13</f>
        <v>41848144</v>
      </c>
      <c r="F13" s="20" t="str">
        <f>IFERROR(VLOOKUP(A13, [1]Otrosí!A:F, 6, FALSE), "0")</f>
        <v>0</v>
      </c>
      <c r="G13" s="19">
        <f>SUM(E13:F13)</f>
        <v>41848144</v>
      </c>
      <c r="H13" s="21">
        <v>41848143</v>
      </c>
      <c r="I13" s="19">
        <f t="shared" si="0"/>
        <v>1</v>
      </c>
      <c r="J13" s="22">
        <f t="shared" si="1"/>
        <v>0.99999997610407765</v>
      </c>
      <c r="K13" s="23">
        <f>[1]Contratos!O13</f>
        <v>45672</v>
      </c>
      <c r="L13" s="23">
        <f>[1]Contratos!P13</f>
        <v>45673</v>
      </c>
      <c r="M13" s="23">
        <f>[1]Contratos!Q13</f>
        <v>46022</v>
      </c>
      <c r="N13" s="24" t="str">
        <f>IFERROR(VLOOKUP(A13, [1]Otrosí!A:L, 7, FALSE), "N/A")</f>
        <v>N/A</v>
      </c>
      <c r="O13" s="25" t="s">
        <v>22</v>
      </c>
      <c r="P13" s="26" t="s">
        <v>28</v>
      </c>
      <c r="Q13" s="27" t="s">
        <v>38</v>
      </c>
      <c r="R13" s="28" t="s">
        <v>25</v>
      </c>
      <c r="S13" s="17" t="str">
        <f>[1]Contratos!C13</f>
        <v>PN</v>
      </c>
      <c r="T13" s="17" t="str">
        <f>[1]Contratos!J13</f>
        <v>RELACIONES CON GRUPOS DE VALOR</v>
      </c>
      <c r="U13" s="29" t="s">
        <v>26</v>
      </c>
      <c r="V13" s="30">
        <v>1136885834</v>
      </c>
    </row>
    <row r="14" spans="1:22" ht="61.5" customHeight="1" x14ac:dyDescent="0.35">
      <c r="A14" s="16" t="str">
        <f>[1]Contratos!A14</f>
        <v>CONTRATO 13 DE 2025</v>
      </c>
      <c r="B14" s="17" t="str">
        <f>[1]Contratos!B14</f>
        <v>SERGIO BOHORQUEZ</v>
      </c>
      <c r="C14" s="17" t="str">
        <f>[1]Contratos!E14</f>
        <v>Contratación Directa</v>
      </c>
      <c r="D14" s="18" t="str">
        <f>[1]Contratos!F14</f>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
      <c r="E14" s="19">
        <f>[1]Contratos!G14</f>
        <v>48760000</v>
      </c>
      <c r="F14" s="20" t="str">
        <f>IFERROR(VLOOKUP(A14, [1]Otrosí!A:F, 6, FALSE), "0")</f>
        <v>0</v>
      </c>
      <c r="G14" s="19">
        <f>SUM(E14:F14)</f>
        <v>48760000</v>
      </c>
      <c r="H14" s="21">
        <v>48760000</v>
      </c>
      <c r="I14" s="19">
        <f t="shared" si="0"/>
        <v>0</v>
      </c>
      <c r="J14" s="22">
        <f t="shared" si="1"/>
        <v>1</v>
      </c>
      <c r="K14" s="23">
        <f>[1]Contratos!O14</f>
        <v>45672</v>
      </c>
      <c r="L14" s="23">
        <f>[1]Contratos!P14</f>
        <v>45673</v>
      </c>
      <c r="M14" s="23">
        <f>[1]Contratos!Q14</f>
        <v>46022</v>
      </c>
      <c r="N14" s="24" t="str">
        <f>IFERROR(VLOOKUP(A14, [1]Otrosí!A:L, 7, FALSE), "N/A")</f>
        <v>N/A</v>
      </c>
      <c r="O14" s="25" t="s">
        <v>22</v>
      </c>
      <c r="P14" s="26" t="s">
        <v>28</v>
      </c>
      <c r="Q14" s="27" t="s">
        <v>39</v>
      </c>
      <c r="R14" s="28" t="s">
        <v>25</v>
      </c>
      <c r="S14" s="17" t="str">
        <f>[1]Contratos!C14</f>
        <v>PN</v>
      </c>
      <c r="T14" s="17" t="str">
        <f>[1]Contratos!J14</f>
        <v>RELACIONES CON GRUPOS DE VALOR</v>
      </c>
      <c r="U14" s="29" t="s">
        <v>26</v>
      </c>
      <c r="V14" s="30">
        <v>1019074760</v>
      </c>
    </row>
    <row r="15" spans="1:22" ht="61.5" customHeight="1" x14ac:dyDescent="0.35">
      <c r="A15" s="16" t="str">
        <f>[1]Contratos!A15</f>
        <v>CONTRATO 14 DE 2025</v>
      </c>
      <c r="B15" s="17" t="str">
        <f>[1]Contratos!B15</f>
        <v>JUAN CAMILO CARDENAS</v>
      </c>
      <c r="C15" s="17" t="str">
        <f>[1]Contratos!E15</f>
        <v>Contratación Directa</v>
      </c>
      <c r="D15" s="18" t="str">
        <f>[1]Contratos!F15</f>
        <v xml:space="preserve"> 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
      <c r="E15" s="19">
        <f>[1]Contratos!G15</f>
        <v>48760000</v>
      </c>
      <c r="F15" s="20" t="str">
        <f>IFERROR(VLOOKUP(A15, [1]Otrosí!A:F, 6, FALSE), "0")</f>
        <v>0</v>
      </c>
      <c r="G15" s="19">
        <f>SUM(E15:F15)</f>
        <v>48760000</v>
      </c>
      <c r="H15" s="21">
        <v>48760000</v>
      </c>
      <c r="I15" s="19">
        <f t="shared" si="0"/>
        <v>0</v>
      </c>
      <c r="J15" s="22">
        <f t="shared" si="1"/>
        <v>1</v>
      </c>
      <c r="K15" s="23">
        <f>[1]Contratos!O15</f>
        <v>45672</v>
      </c>
      <c r="L15" s="23">
        <f>[1]Contratos!P15</f>
        <v>45673</v>
      </c>
      <c r="M15" s="23">
        <f>[1]Contratos!Q15</f>
        <v>46022</v>
      </c>
      <c r="N15" s="24" t="str">
        <f>IFERROR(VLOOKUP(A15, [1]Otrosí!A:L, 7, FALSE), "N/A")</f>
        <v>N/A</v>
      </c>
      <c r="O15" s="25" t="s">
        <v>22</v>
      </c>
      <c r="P15" s="26" t="s">
        <v>28</v>
      </c>
      <c r="Q15" s="27" t="s">
        <v>40</v>
      </c>
      <c r="R15" s="28" t="s">
        <v>25</v>
      </c>
      <c r="S15" s="17" t="str">
        <f>[1]Contratos!C15</f>
        <v>PN</v>
      </c>
      <c r="T15" s="17" t="str">
        <f>[1]Contratos!J15</f>
        <v>RELACIONES CON GRUPOS DE VALOR</v>
      </c>
      <c r="U15" s="29" t="s">
        <v>26</v>
      </c>
      <c r="V15" s="30">
        <v>1020810119</v>
      </c>
    </row>
    <row r="16" spans="1:22" ht="61.5" customHeight="1" x14ac:dyDescent="0.35">
      <c r="A16" s="16" t="str">
        <f>[1]Contratos!A16</f>
        <v>CONTRATO 15 DE 2025</v>
      </c>
      <c r="B16" s="17" t="str">
        <f>[1]Contratos!B16</f>
        <v>JUAN CARLOS NIÑO</v>
      </c>
      <c r="C16" s="17" t="str">
        <f>[1]Contratos!E16</f>
        <v>Contratación Directa</v>
      </c>
      <c r="D16" s="18" t="str">
        <f>[1]Contratos!F16</f>
        <v>EL CONTRATISTA se obliga
con LA COMISIÓN a prestar sus servicios profesionales especializados en contabilidad, auditoría,
análisis y revisión de información financiera de los agentes regulados por la CRC, así como en Normas
Internacionales de la Información Financiera (NIIF), para apoyar el desarrollo de proyectos regulatorios
y otras actividades misionales, como el observatorio de inversión en telecomunicaciones, de acuerdo
con lo previsto con lo previsto en la Agenda Regulatoria 2025-2026 y el Plan de Acción de la CRC para
el año 2025</v>
      </c>
      <c r="E16" s="19">
        <f>[1]Contratos!G16</f>
        <v>150477600</v>
      </c>
      <c r="F16" s="20" t="str">
        <f>IFERROR(VLOOKUP(A16, [1]Otrosí!A:F, 6, FALSE), "0")</f>
        <v>0</v>
      </c>
      <c r="G16" s="19">
        <f>SUM(E16:F16)</f>
        <v>150477600</v>
      </c>
      <c r="H16" s="21">
        <v>150477600</v>
      </c>
      <c r="I16" s="19">
        <f t="shared" si="0"/>
        <v>0</v>
      </c>
      <c r="J16" s="22">
        <f t="shared" si="1"/>
        <v>1</v>
      </c>
      <c r="K16" s="23">
        <f>[1]Contratos!O16</f>
        <v>45672</v>
      </c>
      <c r="L16" s="23">
        <f>[1]Contratos!P16</f>
        <v>45678</v>
      </c>
      <c r="M16" s="23">
        <f>[1]Contratos!Q16</f>
        <v>46022</v>
      </c>
      <c r="N16" s="24" t="str">
        <f>IFERROR(VLOOKUP(A16, [1]Otrosí!A:L, 7, FALSE), "N/A")</f>
        <v>N/A</v>
      </c>
      <c r="O16" s="25" t="s">
        <v>22</v>
      </c>
      <c r="P16" s="26" t="s">
        <v>28</v>
      </c>
      <c r="Q16" s="27" t="s">
        <v>41</v>
      </c>
      <c r="R16" s="28" t="s">
        <v>25</v>
      </c>
      <c r="S16" s="17" t="str">
        <f>[1]Contratos!C16</f>
        <v>PN</v>
      </c>
      <c r="T16" s="17" t="str">
        <f>[1]Contratos!J16</f>
        <v>DISEÑO REGULATORIO / ANALÍTICA DE DATOS</v>
      </c>
      <c r="U16" s="29" t="s">
        <v>26</v>
      </c>
      <c r="V16" s="30">
        <v>79444625</v>
      </c>
    </row>
    <row r="17" spans="1:22" ht="61.5" customHeight="1" x14ac:dyDescent="0.35">
      <c r="A17" s="16" t="str">
        <f>[1]Contratos!A17</f>
        <v>CONTRATO 16 DE 2025</v>
      </c>
      <c r="B17" s="17" t="str">
        <f>[1]Contratos!B17</f>
        <v>ITS SOLUCIONES S.A.S</v>
      </c>
      <c r="C17" s="17" t="str">
        <f>[1]Contratos!E17</f>
        <v>Contratación Directa</v>
      </c>
      <c r="D17" s="18" t="str">
        <f>[1]Contratos!F17</f>
        <v>Renovación del servicio de soporte, mantenimiento y la adquisición de 24 horas de desarrollo y/o capacitación para la Herramienta de Gestión Estratégica hasta el 31 de diciembre de 2025, para la Comisión de Regulación de Comunicaciones.</v>
      </c>
      <c r="E17" s="19">
        <f>[1]Contratos!G17</f>
        <v>26816000</v>
      </c>
      <c r="F17" s="20" t="str">
        <f>IFERROR(VLOOKUP(A17, [1]Otrosí!A:F, 6, FALSE), "0")</f>
        <v>0</v>
      </c>
      <c r="G17" s="19">
        <f>SUM(E17:F17)</f>
        <v>26816000</v>
      </c>
      <c r="H17" s="21">
        <v>24316000</v>
      </c>
      <c r="I17" s="19">
        <f t="shared" si="0"/>
        <v>2500000</v>
      </c>
      <c r="J17" s="22">
        <f t="shared" si="1"/>
        <v>0.90677207637231505</v>
      </c>
      <c r="K17" s="23">
        <f>[1]Contratos!O17</f>
        <v>45674</v>
      </c>
      <c r="L17" s="23">
        <f>[1]Contratos!P17</f>
        <v>45678</v>
      </c>
      <c r="M17" s="23">
        <f>[1]Contratos!Q17</f>
        <v>46022</v>
      </c>
      <c r="N17" s="24" t="str">
        <f>IFERROR(VLOOKUP(A17, [1]Otrosí!A:L, 7, FALSE), "N/A")</f>
        <v>N/A</v>
      </c>
      <c r="O17" s="25" t="s">
        <v>22</v>
      </c>
      <c r="P17" s="26" t="s">
        <v>28</v>
      </c>
      <c r="Q17" s="27" t="s">
        <v>42</v>
      </c>
      <c r="R17" s="28" t="s">
        <v>25</v>
      </c>
      <c r="S17" s="17" t="str">
        <f>[1]Contratos!C17</f>
        <v>PJ</v>
      </c>
      <c r="T17" s="17" t="str">
        <f>[1]Contratos!J17</f>
        <v>PLANEACIÓN Y GESTIÓN / TECNOLOGÍAS Y SIST. DE INF.</v>
      </c>
      <c r="U17" s="29" t="s">
        <v>43</v>
      </c>
      <c r="V17" s="30">
        <v>830085746</v>
      </c>
    </row>
    <row r="18" spans="1:22" ht="61.5" customHeight="1" x14ac:dyDescent="0.35">
      <c r="A18" s="16" t="str">
        <f>[1]Contratos!A18</f>
        <v>CONTRATO 17 DE 2025</v>
      </c>
      <c r="B18" s="17" t="str">
        <f>[1]Contratos!B18</f>
        <v>CAMILO ERNESTO VALENCIA SUESCÚN</v>
      </c>
      <c r="C18" s="17" t="str">
        <f>[1]Contratos!E18</f>
        <v>Contratación Directa</v>
      </c>
      <c r="D18" s="18" t="str">
        <f>[1]Contratos!F18</f>
        <v>Prestación de servicios jurídicos altamente especializados desde la perspectiva del derecho de telecomunicaciones, la regulación económica y el derecho de la competencia, con el propósito de apoyar la prevención del daño antijurídico de la entidad, asesorando la estrategia de defensa judicial de la CRC en los procesos judiciales de alta complejidad en curso, y de manera preventiva, asesorando el proceso de análisis y adopción de decisiones regulatorias generales y particulares a cargo de las Sesiones de Comisión de la CRC en ejercicio de las competencias legales atribuidas a esta Entidad</v>
      </c>
      <c r="E18" s="19">
        <f>[1]Contratos!G18</f>
        <v>472953500</v>
      </c>
      <c r="F18" s="20" t="str">
        <f>IFERROR(VLOOKUP(A18, [1]Otrosí!A:F, 6, FALSE), "0")</f>
        <v>0</v>
      </c>
      <c r="G18" s="19">
        <f>SUM(E18:F18)</f>
        <v>472953500</v>
      </c>
      <c r="H18" s="21">
        <v>472007593</v>
      </c>
      <c r="I18" s="19">
        <f t="shared" si="0"/>
        <v>945907</v>
      </c>
      <c r="J18" s="22">
        <f t="shared" si="1"/>
        <v>0.998</v>
      </c>
      <c r="K18" s="23">
        <f>[1]Contratos!O18</f>
        <v>45681</v>
      </c>
      <c r="L18" s="23">
        <f>[1]Contratos!P18</f>
        <v>45691</v>
      </c>
      <c r="M18" s="23">
        <f>[1]Contratos!Q18</f>
        <v>46022</v>
      </c>
      <c r="N18" s="24" t="str">
        <f>IFERROR(VLOOKUP(A18, [1]Otrosí!A:L, 7, FALSE), "N/A")</f>
        <v>N/A</v>
      </c>
      <c r="O18" s="25" t="s">
        <v>22</v>
      </c>
      <c r="P18" s="26" t="s">
        <v>28</v>
      </c>
      <c r="Q18" s="27" t="s">
        <v>44</v>
      </c>
      <c r="R18" s="28" t="s">
        <v>25</v>
      </c>
      <c r="S18" s="17" t="str">
        <f>[1]Contratos!C18</f>
        <v>PN</v>
      </c>
      <c r="T18" s="17" t="str">
        <f>[1]Contratos!J18</f>
        <v>DISEÑO REGULATORIO / GESTIÓN JURÍDICA</v>
      </c>
      <c r="U18" s="29" t="s">
        <v>26</v>
      </c>
      <c r="V18" s="30">
        <v>75077160</v>
      </c>
    </row>
    <row r="19" spans="1:22" ht="61.5" customHeight="1" x14ac:dyDescent="0.35">
      <c r="A19" s="16" t="str">
        <f>[1]Contratos!A19</f>
        <v>CONTRATO 18 DE 2025</v>
      </c>
      <c r="B19" s="17" t="str">
        <f>[1]Contratos!B19</f>
        <v>JORGE SANTOS RODRIGUEZ</v>
      </c>
      <c r="C19" s="17" t="str">
        <f>[1]Contratos!E19</f>
        <v>Contratación Directa</v>
      </c>
      <c r="D19" s="18" t="str">
        <f>[1]Contratos!F19</f>
        <v>Contratación de prestación de servicios jurídicos altamente especializados para brindar asesoría jurídica en materia de derecho administrativo, sancionatorio, disciplinario en aspectos de alta complejidad que requiera la CRC,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v>
      </c>
      <c r="E19" s="19">
        <f>[1]Contratos!G19</f>
        <v>238817950</v>
      </c>
      <c r="F19" s="20">
        <f>IFERROR(VLOOKUP(A19, [1]Otrosí!A:F, 6, FALSE), "0")+([1]Otrosí!F15)</f>
        <v>-52071740</v>
      </c>
      <c r="G19" s="19">
        <f>SUM(E19:F19)</f>
        <v>186746210</v>
      </c>
      <c r="H19" s="32">
        <v>186278001</v>
      </c>
      <c r="I19" s="19">
        <f t="shared" si="0"/>
        <v>468209</v>
      </c>
      <c r="J19" s="22">
        <f t="shared" si="1"/>
        <v>0.99749280587809519</v>
      </c>
      <c r="K19" s="23">
        <f>[1]Contratos!O19</f>
        <v>45674</v>
      </c>
      <c r="L19" s="23">
        <f>[1]Contratos!P19</f>
        <v>45677</v>
      </c>
      <c r="M19" s="23">
        <f>[1]Contratos!Q19</f>
        <v>46022</v>
      </c>
      <c r="N19" s="24" t="str">
        <f>IFERROR(VLOOKUP(A19, [1]Otrosí!A:L, 7, FALSE), "N/A")</f>
        <v>N/A</v>
      </c>
      <c r="O19" s="25" t="s">
        <v>22</v>
      </c>
      <c r="P19" s="26" t="s">
        <v>28</v>
      </c>
      <c r="Q19" s="27" t="s">
        <v>45</v>
      </c>
      <c r="R19" s="28" t="s">
        <v>25</v>
      </c>
      <c r="S19" s="17" t="str">
        <f>[1]Contratos!C19</f>
        <v>PN</v>
      </c>
      <c r="T19" s="17" t="str">
        <f>[1]Contratos!J19</f>
        <v>GESTIÓN JURÍDICA</v>
      </c>
      <c r="U19" s="29" t="s">
        <v>26</v>
      </c>
      <c r="V19" s="30">
        <v>80088885</v>
      </c>
    </row>
    <row r="20" spans="1:22" ht="61.5" customHeight="1" x14ac:dyDescent="0.35">
      <c r="A20" s="16" t="str">
        <f>[1]Contratos!A20</f>
        <v>CONTRATO 19 DE 2025</v>
      </c>
      <c r="B20" s="17" t="str">
        <f>[1]Contratos!B20</f>
        <v>ALVARO JOSÉ  RIASCOS VILLEGAS</v>
      </c>
      <c r="C20" s="17" t="str">
        <f>[1]Contratos!E20</f>
        <v>Contratación Directa</v>
      </c>
      <c r="D20" s="18" t="str">
        <f>[1]Contratos!F20</f>
        <v>Prestación de servicios profesionales altamente especializados en materia de economía y análisis cuantitativo, para apoyar el desarrollo de proyectos regulatorios y demás actividades que se adelantan enmarcadas en el Plan de Acción de la Entidad para el año 2025 y la Agenda Regulatoria 2025-2026</v>
      </c>
      <c r="E20" s="19">
        <f>[1]Contratos!G20</f>
        <v>236274000</v>
      </c>
      <c r="F20" s="20">
        <f>IFERROR(VLOOKUP(A20, [1]Otrosí!A:F, 6, FALSE), "0")</f>
        <v>17326760</v>
      </c>
      <c r="G20" s="19">
        <f>SUM(E20:F20)</f>
        <v>253600760</v>
      </c>
      <c r="H20" s="21">
        <v>253600760</v>
      </c>
      <c r="I20" s="19">
        <f t="shared" si="0"/>
        <v>0</v>
      </c>
      <c r="J20" s="22">
        <f t="shared" si="1"/>
        <v>1</v>
      </c>
      <c r="K20" s="23">
        <f>[1]Contratos!O20</f>
        <v>45674</v>
      </c>
      <c r="L20" s="23">
        <f>[1]Contratos!P20</f>
        <v>45679</v>
      </c>
      <c r="M20" s="23">
        <f>[1]Contratos!Q20</f>
        <v>46022</v>
      </c>
      <c r="N20" s="24" t="str">
        <f>IFERROR(VLOOKUP(A20, [1]Otrosí!A:L, 7, FALSE), "N/A")</f>
        <v>N/A</v>
      </c>
      <c r="O20" s="25" t="s">
        <v>22</v>
      </c>
      <c r="P20" s="26" t="s">
        <v>28</v>
      </c>
      <c r="Q20" s="27" t="s">
        <v>46</v>
      </c>
      <c r="R20" s="28" t="s">
        <v>25</v>
      </c>
      <c r="S20" s="17" t="str">
        <f>[1]Contratos!C20</f>
        <v>PN</v>
      </c>
      <c r="T20" s="17" t="str">
        <f>[1]Contratos!J20</f>
        <v>DISEÑO REGULATORIO / ANALÍTICA DE DATOS</v>
      </c>
      <c r="U20" s="29" t="s">
        <v>26</v>
      </c>
      <c r="V20" s="30">
        <v>16763217</v>
      </c>
    </row>
    <row r="21" spans="1:22" ht="61.5" customHeight="1" x14ac:dyDescent="0.35">
      <c r="A21" s="16" t="str">
        <f>[1]Contratos!A21</f>
        <v>CONTRATO 20 DE 2025</v>
      </c>
      <c r="B21" s="17" t="str">
        <f>[1]Contratos!B21</f>
        <v>GUILLERMO ALBERTO CRUZ ALEMÁN</v>
      </c>
      <c r="C21" s="17" t="str">
        <f>[1]Contratos!E21</f>
        <v>Contratación Directa</v>
      </c>
      <c r="D21" s="18" t="str">
        <f>[1]Contratos!F21</f>
        <v>Prestación de servicios profesionales altamente especializados en materia de economía y regulación de mercados de telecomunicaciones, para apoyar el desarrollo de proyectos regulatorios y demás actividades que se adelantan enmarcados en el Plan de Acción de la Entidad para el año 2025 y en la Agenda Regulatoria 2025-2026, así como para apoyar el trámite de solución de controversias y de actividades asociadas a la defensa judicial de la CRC, tratándose de procesos judiciales en los que se analicen las decisiones regulatorias proferidas por esta entidad.</v>
      </c>
      <c r="E21" s="19">
        <f>[1]Contratos!G21</f>
        <v>214491000</v>
      </c>
      <c r="F21" s="20" t="str">
        <f>IFERROR(VLOOKUP(A21, [1]Otrosí!A:F, 6, FALSE), "0")</f>
        <v>0</v>
      </c>
      <c r="G21" s="19">
        <f>SUM(E21:F21)</f>
        <v>214491000</v>
      </c>
      <c r="H21" s="21">
        <v>214491000</v>
      </c>
      <c r="I21" s="19">
        <f t="shared" si="0"/>
        <v>0</v>
      </c>
      <c r="J21" s="22">
        <f t="shared" si="1"/>
        <v>1</v>
      </c>
      <c r="K21" s="23">
        <f>[1]Contratos!O21</f>
        <v>45674</v>
      </c>
      <c r="L21" s="23">
        <f>[1]Contratos!P21</f>
        <v>45679</v>
      </c>
      <c r="M21" s="23">
        <f>[1]Contratos!Q21</f>
        <v>46022</v>
      </c>
      <c r="N21" s="24" t="str">
        <f>IFERROR(VLOOKUP(A21, [1]Otrosí!A:L, 7, FALSE), "N/A")</f>
        <v>N/A</v>
      </c>
      <c r="O21" s="25" t="s">
        <v>22</v>
      </c>
      <c r="P21" s="26" t="s">
        <v>28</v>
      </c>
      <c r="Q21" s="27" t="s">
        <v>47</v>
      </c>
      <c r="R21" s="28" t="s">
        <v>25</v>
      </c>
      <c r="S21" s="17" t="str">
        <f>[1]Contratos!C21</f>
        <v>PN</v>
      </c>
      <c r="T21" s="17" t="str">
        <f>[1]Contratos!J21</f>
        <v>DISEÑO REGULATORIO / GESTIÓN JURÍDICA</v>
      </c>
      <c r="U21" s="29" t="s">
        <v>26</v>
      </c>
      <c r="V21" s="30">
        <v>79782673</v>
      </c>
    </row>
    <row r="22" spans="1:22" ht="61.5" customHeight="1" x14ac:dyDescent="0.35">
      <c r="A22" s="16" t="str">
        <f>[1]Contratos!A22</f>
        <v>CONTRATO 21 DE 2025</v>
      </c>
      <c r="B22" s="17" t="str">
        <f>[1]Contratos!B22</f>
        <v>JUAN MANUEL ROLDAN PEREA</v>
      </c>
      <c r="C22" s="17" t="str">
        <f>[1]Contratos!E22</f>
        <v>Contratación Directa</v>
      </c>
      <c r="D22" s="18" t="str">
        <f>[1]Contratos!F22</f>
        <v>Contratación de prestación de servicios profesionales altamente especializados en materia de análisis de tendencias regulatorias de mercados de telecomunicaciones para apoyar el desarrollo de proyectos y estudios de las coordinaciones Diseño regulatorio y Prospectiva estratégica, previstos en el Plan de Acción de la Entidad para el año 2025 y en la Agenda Regulatoria 2025-2026</v>
      </c>
      <c r="E22" s="19">
        <f>[1]Contratos!G22</f>
        <v>189718800</v>
      </c>
      <c r="F22" s="20" t="str">
        <f>IFERROR(VLOOKUP(A22, [1]Otrosí!A:F, 6, FALSE), "0")</f>
        <v>0</v>
      </c>
      <c r="G22" s="19">
        <f>SUM(E22:F22)</f>
        <v>189718800</v>
      </c>
      <c r="H22" s="21">
        <v>189718799</v>
      </c>
      <c r="I22" s="19">
        <f t="shared" si="0"/>
        <v>1</v>
      </c>
      <c r="J22" s="22">
        <f t="shared" si="1"/>
        <v>0.99999999472904111</v>
      </c>
      <c r="K22" s="23">
        <f>[1]Contratos!O22</f>
        <v>45674</v>
      </c>
      <c r="L22" s="23">
        <f>[1]Contratos!P22</f>
        <v>45681</v>
      </c>
      <c r="M22" s="23">
        <f>[1]Contratos!Q22</f>
        <v>46022</v>
      </c>
      <c r="N22" s="24" t="str">
        <f>IFERROR(VLOOKUP(A22, [1]Otrosí!A:L, 7, FALSE), "N/A")</f>
        <v>N/A</v>
      </c>
      <c r="O22" s="25" t="s">
        <v>22</v>
      </c>
      <c r="P22" s="26" t="s">
        <v>28</v>
      </c>
      <c r="Q22" s="27" t="s">
        <v>48</v>
      </c>
      <c r="R22" s="28" t="s">
        <v>25</v>
      </c>
      <c r="S22" s="17" t="str">
        <f>[1]Contratos!C22</f>
        <v>PN</v>
      </c>
      <c r="T22" s="17" t="str">
        <f>[1]Contratos!J22</f>
        <v>DISEÑO REGULATORIO</v>
      </c>
      <c r="U22" s="29" t="s">
        <v>26</v>
      </c>
      <c r="V22" s="30">
        <v>79949417</v>
      </c>
    </row>
    <row r="23" spans="1:22" ht="61.5" customHeight="1" x14ac:dyDescent="0.35">
      <c r="A23" s="16" t="str">
        <f>[1]Contratos!A23</f>
        <v>CONTRATO 22 DE 2025</v>
      </c>
      <c r="B23" s="17" t="str">
        <f>[1]Contratos!B23</f>
        <v>JUAN NICOLÁS AYALA RODRÍGUEZ</v>
      </c>
      <c r="C23" s="17" t="str">
        <f>[1]Contratos!E23</f>
        <v>Contratación Directa</v>
      </c>
      <c r="D23" s="18" t="str">
        <f>[1]Contratos!F23</f>
        <v>“Brindar apoyo a la Comisión de Regulación de Comunicaciones – CRC a través de la prestación de servicios profesionales para apoyar la implementación y gestión del modelo de Seguridad y Privacidad de la Información, así como apoyo en el liderazgo para la implementación del Plan de Continuidad del Negocio de la Entidad, de acuerdo con las metas específicas planeadas en la presente contratación</v>
      </c>
      <c r="E23" s="19">
        <f>[1]Contratos!G23</f>
        <v>154525500</v>
      </c>
      <c r="F23" s="20" t="str">
        <f>IFERROR(VLOOKUP(A23, [1]Otrosí!A:F, 6, FALSE), "0")</f>
        <v>0</v>
      </c>
      <c r="G23" s="19">
        <f>SUM(E23:F23)</f>
        <v>154525500</v>
      </c>
      <c r="H23" s="21">
        <v>154077600</v>
      </c>
      <c r="I23" s="19">
        <f t="shared" si="0"/>
        <v>447900</v>
      </c>
      <c r="J23" s="22">
        <f t="shared" si="1"/>
        <v>0.99710144927536237</v>
      </c>
      <c r="K23" s="23">
        <f>[1]Contratos!O23</f>
        <v>45674</v>
      </c>
      <c r="L23" s="23">
        <f>[1]Contratos!P23</f>
        <v>45674</v>
      </c>
      <c r="M23" s="23">
        <f>[1]Contratos!Q23</f>
        <v>46022</v>
      </c>
      <c r="N23" s="24" t="str">
        <f>IFERROR(VLOOKUP(A23, [1]Otrosí!A:L, 7, FALSE), "N/A")</f>
        <v>N/A</v>
      </c>
      <c r="O23" s="25" t="s">
        <v>22</v>
      </c>
      <c r="P23" s="26" t="s">
        <v>28</v>
      </c>
      <c r="Q23" s="27" t="s">
        <v>49</v>
      </c>
      <c r="R23" s="28" t="s">
        <v>25</v>
      </c>
      <c r="S23" s="17" t="str">
        <f>[1]Contratos!C23</f>
        <v>PN</v>
      </c>
      <c r="T23" s="17" t="str">
        <f>[1]Contratos!J23</f>
        <v>TECNOLOGÍAS Y SIST. DE INF.</v>
      </c>
      <c r="U23" s="29" t="s">
        <v>26</v>
      </c>
      <c r="V23" s="30">
        <v>1023883423</v>
      </c>
    </row>
    <row r="24" spans="1:22" ht="61.5" customHeight="1" x14ac:dyDescent="0.35">
      <c r="A24" s="16" t="str">
        <f>[1]Contratos!A24</f>
        <v>CONTRATO 23 DE 2025</v>
      </c>
      <c r="B24" s="17" t="str">
        <f>[1]Contratos!B24</f>
        <v>JOHANN RINCON</v>
      </c>
      <c r="C24" s="17" t="str">
        <f>[1]Contratos!E24</f>
        <v>Contratación Directa</v>
      </c>
      <c r="D24" s="18" t="str">
        <f>[1]Contratos!F24</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4" s="19">
        <f>[1]Contratos!G24</f>
        <v>152498993</v>
      </c>
      <c r="F24" s="20" t="str">
        <f>IFERROR(VLOOKUP(A24, [1]Otrosí!A:F, 6, FALSE), "0")</f>
        <v>0</v>
      </c>
      <c r="G24" s="19">
        <f>SUM(E24:F24)</f>
        <v>152498993</v>
      </c>
      <c r="H24" s="21">
        <v>152056967</v>
      </c>
      <c r="I24" s="19">
        <f t="shared" si="0"/>
        <v>442026</v>
      </c>
      <c r="J24" s="22">
        <f t="shared" si="1"/>
        <v>0.99710144971252368</v>
      </c>
      <c r="K24" s="23">
        <f>[1]Contratos!O24</f>
        <v>45673</v>
      </c>
      <c r="L24" s="23">
        <f>[1]Contratos!P24</f>
        <v>45674</v>
      </c>
      <c r="M24" s="23">
        <f>[1]Contratos!Q24</f>
        <v>46022</v>
      </c>
      <c r="N24" s="24" t="str">
        <f>IFERROR(VLOOKUP(A24, [1]Otrosí!A:L, 7, FALSE), "N/A")</f>
        <v>N/A</v>
      </c>
      <c r="O24" s="25" t="s">
        <v>22</v>
      </c>
      <c r="P24" s="26" t="s">
        <v>28</v>
      </c>
      <c r="Q24" s="27" t="s">
        <v>50</v>
      </c>
      <c r="R24" s="28" t="s">
        <v>25</v>
      </c>
      <c r="S24" s="17" t="str">
        <f>[1]Contratos!C24</f>
        <v>PN</v>
      </c>
      <c r="T24" s="17" t="str">
        <f>[1]Contratos!J24</f>
        <v>TECNOLOGÍAS Y SIST. DE INF.</v>
      </c>
      <c r="U24" s="29" t="s">
        <v>26</v>
      </c>
      <c r="V24" s="30">
        <v>88241099</v>
      </c>
    </row>
    <row r="25" spans="1:22" ht="61.5" customHeight="1" x14ac:dyDescent="0.35">
      <c r="A25" s="16" t="str">
        <f>[1]Contratos!A25</f>
        <v>CONTRATO 24 DE 2025</v>
      </c>
      <c r="B25" s="17" t="str">
        <f>[1]Contratos!B25</f>
        <v>WILMER ALEJANDRO OSORIO</v>
      </c>
      <c r="C25" s="17" t="str">
        <f>[1]Contratos!E25</f>
        <v>Contratación Directa</v>
      </c>
      <c r="D25" s="18" t="str">
        <f>[1]Contratos!F25</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5" s="19">
        <f>[1]Contratos!G25</f>
        <v>152498993</v>
      </c>
      <c r="F25" s="20" t="str">
        <f>IFERROR(VLOOKUP(A25, [1]Otrosí!A:F, 6, FALSE), "0")</f>
        <v>0</v>
      </c>
      <c r="G25" s="19">
        <f>SUM(E25:F25)</f>
        <v>152498993</v>
      </c>
      <c r="H25" s="21">
        <v>152056967</v>
      </c>
      <c r="I25" s="19">
        <f t="shared" si="0"/>
        <v>442026</v>
      </c>
      <c r="J25" s="22">
        <f t="shared" si="1"/>
        <v>0.99710144971252368</v>
      </c>
      <c r="K25" s="23">
        <f>[1]Contratos!O25</f>
        <v>45673</v>
      </c>
      <c r="L25" s="23">
        <f>[1]Contratos!P25</f>
        <v>45674</v>
      </c>
      <c r="M25" s="23">
        <f>[1]Contratos!Q25</f>
        <v>46022</v>
      </c>
      <c r="N25" s="24" t="str">
        <f>IFERROR(VLOOKUP(A25, [1]Otrosí!A:L, 7, FALSE), "N/A")</f>
        <v>N/A</v>
      </c>
      <c r="O25" s="25" t="s">
        <v>22</v>
      </c>
      <c r="P25" s="26" t="s">
        <v>28</v>
      </c>
      <c r="Q25" s="27" t="s">
        <v>51</v>
      </c>
      <c r="R25" s="28" t="s">
        <v>25</v>
      </c>
      <c r="S25" s="17" t="str">
        <f>[1]Contratos!C25</f>
        <v>PN</v>
      </c>
      <c r="T25" s="17" t="str">
        <f>[1]Contratos!J25</f>
        <v>TECNOLOGÍAS Y SIST. DE INF.</v>
      </c>
      <c r="U25" s="29" t="s">
        <v>26</v>
      </c>
      <c r="V25" s="30">
        <v>1075229443</v>
      </c>
    </row>
    <row r="26" spans="1:22" ht="61.5" customHeight="1" x14ac:dyDescent="0.35">
      <c r="A26" s="16" t="str">
        <f>[1]Contratos!A26</f>
        <v>CONTRATO 25 DE 2025</v>
      </c>
      <c r="B26" s="17" t="str">
        <f>[1]Contratos!B26</f>
        <v>JAIRO MONTEALEGRE</v>
      </c>
      <c r="C26" s="17" t="str">
        <f>[1]Contratos!E26</f>
        <v>Contratación Directa</v>
      </c>
      <c r="D26" s="18" t="str">
        <f>[1]Contratos!F26</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6" s="19">
        <f>[1]Contratos!G26</f>
        <v>152498993</v>
      </c>
      <c r="F26" s="20" t="str">
        <f>IFERROR(VLOOKUP(A26, [1]Otrosí!A:F, 6, FALSE), "0")</f>
        <v>0</v>
      </c>
      <c r="G26" s="19">
        <f>SUM(E26:F26)</f>
        <v>152498993</v>
      </c>
      <c r="H26" s="21">
        <v>152056967</v>
      </c>
      <c r="I26" s="19">
        <f t="shared" si="0"/>
        <v>442026</v>
      </c>
      <c r="J26" s="22">
        <f t="shared" si="1"/>
        <v>0.99710144971252368</v>
      </c>
      <c r="K26" s="23">
        <f>[1]Contratos!O26</f>
        <v>45673</v>
      </c>
      <c r="L26" s="23">
        <f>[1]Contratos!P26</f>
        <v>45674</v>
      </c>
      <c r="M26" s="23">
        <f>[1]Contratos!Q26</f>
        <v>46022</v>
      </c>
      <c r="N26" s="24" t="str">
        <f>IFERROR(VLOOKUP(A26, [1]Otrosí!A:L, 7, FALSE), "N/A")</f>
        <v>N/A</v>
      </c>
      <c r="O26" s="25" t="s">
        <v>22</v>
      </c>
      <c r="P26" s="26" t="s">
        <v>28</v>
      </c>
      <c r="Q26" s="27" t="s">
        <v>52</v>
      </c>
      <c r="R26" s="28" t="s">
        <v>25</v>
      </c>
      <c r="S26" s="17" t="str">
        <f>[1]Contratos!C26</f>
        <v>PN</v>
      </c>
      <c r="T26" s="17" t="str">
        <f>[1]Contratos!J26</f>
        <v>TECNOLOGÍAS Y SIST. DE INF.</v>
      </c>
      <c r="U26" s="29" t="s">
        <v>26</v>
      </c>
      <c r="V26" s="30">
        <v>79652208</v>
      </c>
    </row>
    <row r="27" spans="1:22" ht="61.5" customHeight="1" x14ac:dyDescent="0.35">
      <c r="A27" s="16" t="str">
        <f>[1]Contratos!A27</f>
        <v>CONTRATO 26 DE 2025</v>
      </c>
      <c r="B27" s="17" t="str">
        <f>[1]Contratos!B27</f>
        <v>OMAR DUARTE</v>
      </c>
      <c r="C27" s="17" t="str">
        <f>[1]Contratos!E27</f>
        <v>Contratación Directa</v>
      </c>
      <c r="D27" s="18" t="str">
        <f>[1]Contratos!F27</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7" s="19">
        <f>[1]Contratos!G27</f>
        <v>152498993</v>
      </c>
      <c r="F27" s="20" t="str">
        <f>IFERROR(VLOOKUP(A27, [1]Otrosí!A:F, 6, FALSE), "0")</f>
        <v>0</v>
      </c>
      <c r="G27" s="19">
        <f>SUM(E27:F27)</f>
        <v>152498993</v>
      </c>
      <c r="H27" s="21">
        <v>152056967</v>
      </c>
      <c r="I27" s="19">
        <f t="shared" si="0"/>
        <v>442026</v>
      </c>
      <c r="J27" s="22">
        <f t="shared" si="1"/>
        <v>0.99710144971252368</v>
      </c>
      <c r="K27" s="23">
        <f>[1]Contratos!O27</f>
        <v>45673</v>
      </c>
      <c r="L27" s="23">
        <f>[1]Contratos!P27</f>
        <v>45674</v>
      </c>
      <c r="M27" s="23">
        <f>[1]Contratos!Q27</f>
        <v>46022</v>
      </c>
      <c r="N27" s="24" t="str">
        <f>IFERROR(VLOOKUP(A27, [1]Otrosí!A:L, 7, FALSE), "N/A")</f>
        <v>N/A</v>
      </c>
      <c r="O27" s="25" t="s">
        <v>22</v>
      </c>
      <c r="P27" s="26" t="s">
        <v>28</v>
      </c>
      <c r="Q27" s="27" t="s">
        <v>53</v>
      </c>
      <c r="R27" s="28" t="s">
        <v>25</v>
      </c>
      <c r="S27" s="17" t="str">
        <f>[1]Contratos!C27</f>
        <v>PN</v>
      </c>
      <c r="T27" s="17" t="str">
        <f>[1]Contratos!J27</f>
        <v>TECNOLOGÍAS Y SIST. DE INF.</v>
      </c>
      <c r="U27" s="29" t="s">
        <v>26</v>
      </c>
      <c r="V27" s="30">
        <v>6664398</v>
      </c>
    </row>
    <row r="28" spans="1:22" ht="61.5" customHeight="1" x14ac:dyDescent="0.35">
      <c r="A28" s="16" t="str">
        <f>[1]Contratos!A28</f>
        <v>CONTRATO 27 DE 2025</v>
      </c>
      <c r="B28" s="17" t="str">
        <f>[1]Contratos!B28</f>
        <v xml:space="preserve">SANTIAGO BERMUDEZ </v>
      </c>
      <c r="C28" s="17" t="str">
        <f>[1]Contratos!E28</f>
        <v>Contratación Directa</v>
      </c>
      <c r="D28" s="18" t="str">
        <f>[1]Contratos!F28</f>
        <v>Prestación de servicios profesionales para apoyar el desarrollo de herramientas de análisis de datos, relacionadas con el procesamiento y visualización de datos, de acuerdo con lo previsto en la Agenda Regulatoria 2025-2026 y el Plan de Acción de la CRC para el año 2025</v>
      </c>
      <c r="E28" s="19">
        <f>[1]Contratos!G28</f>
        <v>64363200</v>
      </c>
      <c r="F28" s="20" t="str">
        <f>IFERROR(VLOOKUP(A28, [1]Otrosí!A:F, 6, FALSE), "0")</f>
        <v>0</v>
      </c>
      <c r="G28" s="19">
        <f>SUM(E28:F28)</f>
        <v>64363200</v>
      </c>
      <c r="H28" s="21">
        <v>63430400</v>
      </c>
      <c r="I28" s="19">
        <f t="shared" si="0"/>
        <v>932800</v>
      </c>
      <c r="J28" s="22">
        <f t="shared" si="1"/>
        <v>0.98550724637681164</v>
      </c>
      <c r="K28" s="23">
        <f>[1]Contratos!O28</f>
        <v>45673</v>
      </c>
      <c r="L28" s="23">
        <f>[1]Contratos!P28</f>
        <v>45678</v>
      </c>
      <c r="M28" s="23">
        <f>[1]Contratos!Q28</f>
        <v>46022</v>
      </c>
      <c r="N28" s="24" t="str">
        <f>IFERROR(VLOOKUP(A28, [1]Otrosí!A:L, 7, FALSE), "N/A")</f>
        <v>N/A</v>
      </c>
      <c r="O28" s="25" t="s">
        <v>22</v>
      </c>
      <c r="P28" s="26" t="s">
        <v>28</v>
      </c>
      <c r="Q28" s="27" t="s">
        <v>54</v>
      </c>
      <c r="R28" s="28" t="s">
        <v>25</v>
      </c>
      <c r="S28" s="17" t="str">
        <f>[1]Contratos!C28</f>
        <v>PN</v>
      </c>
      <c r="T28" s="17" t="str">
        <f>[1]Contratos!J28</f>
        <v>ANALÍTICA DE DATOS</v>
      </c>
      <c r="U28" s="29" t="s">
        <v>26</v>
      </c>
      <c r="V28" s="30">
        <v>1032479669</v>
      </c>
    </row>
    <row r="29" spans="1:22" ht="61.5" customHeight="1" x14ac:dyDescent="0.35">
      <c r="A29" s="16" t="str">
        <f>[1]Contratos!A29</f>
        <v>CONTRATO 28 DE 2025</v>
      </c>
      <c r="B29" s="17" t="str">
        <f>[1]Contratos!B29</f>
        <v xml:space="preserve">	ROBERTO BALTRA CONSULTORIAS E.I.R.L.</v>
      </c>
      <c r="C29" s="17" t="str">
        <f>[1]Contratos!E29</f>
        <v>Contratación Directa</v>
      </c>
      <c r="D29" s="18" t="str">
        <f>[1]Contratos!F29</f>
        <v>Prestación de servicios profesionales altamente especializados en materia de economía y regulación de mercados de telecomunicaciones para apoyar y acompañar a la CRC en: (i) el análisis de costos de disponibilidad en mercados específicos y de condiciones óptimas de prestación del servicio portador a nivel nacional; (ii) el diseño de una herramienta de costeo para actividades de corte y reconexión de servicios de telecomunicaciones; y (iii) la revisión y actualización del modelo de costos</v>
      </c>
      <c r="E29" s="19">
        <f>[1]Contratos!G29</f>
        <v>350000000</v>
      </c>
      <c r="F29" s="20">
        <f>IFERROR(VLOOKUP(A29, [1]Otrosí!A:F, 6, FALSE), "0")</f>
        <v>0</v>
      </c>
      <c r="G29" s="19">
        <f>SUM(E29:F29)</f>
        <v>350000000</v>
      </c>
      <c r="H29" s="32">
        <v>350000000</v>
      </c>
      <c r="I29" s="19">
        <f t="shared" si="0"/>
        <v>0</v>
      </c>
      <c r="J29" s="22">
        <f t="shared" si="1"/>
        <v>1</v>
      </c>
      <c r="K29" s="23">
        <f>[1]Contratos!O29</f>
        <v>45673</v>
      </c>
      <c r="L29" s="23">
        <f>[1]Contratos!P29</f>
        <v>45678</v>
      </c>
      <c r="M29" s="23">
        <f>[1]Contratos!Q29</f>
        <v>46022</v>
      </c>
      <c r="N29" s="24" t="str">
        <f>IFERROR(VLOOKUP(A29, [1]Otrosí!A:L, 7, FALSE), "N/A")</f>
        <v xml:space="preserve">N/A </v>
      </c>
      <c r="O29" s="25" t="s">
        <v>22</v>
      </c>
      <c r="P29" s="26" t="s">
        <v>28</v>
      </c>
      <c r="Q29" s="27" t="s">
        <v>55</v>
      </c>
      <c r="R29" s="28" t="s">
        <v>25</v>
      </c>
      <c r="S29" s="17" t="str">
        <f>[1]Contratos!C29</f>
        <v>PJ</v>
      </c>
      <c r="T29" s="17" t="str">
        <f>[1]Contratos!J29</f>
        <v>DISEÑO REGULATORIO</v>
      </c>
      <c r="U29" s="29" t="s">
        <v>43</v>
      </c>
      <c r="V29" s="30" t="s">
        <v>56</v>
      </c>
    </row>
    <row r="30" spans="1:22" ht="61.5" customHeight="1" x14ac:dyDescent="0.35">
      <c r="A30" s="16" t="str">
        <f>[1]Contratos!A30</f>
        <v>CONTRATO 29 DE 2025</v>
      </c>
      <c r="B30" s="17" t="str">
        <f>[1]Contratos!B30</f>
        <v>JHON RICHARD SÁNCHEZ</v>
      </c>
      <c r="C30" s="17" t="str">
        <f>[1]Contratos!E30</f>
        <v>Contratación Directa</v>
      </c>
      <c r="D30" s="18" t="str">
        <f>[1]Contratos!F30</f>
        <v>PRESTACIÓN DE SERVICIOS PROFESIONALES PARA BRINDAR APOYO EN EL DESARROLLO DE ACTIVIDADES ASOCIADAS A LA PROMOCIÓN Y PROTECCIÓN DE LOS DERECHOS DE LA NIÑEZ Y LA FAMILIA EN LOS CONTENIDOS AUDIOVISUALES, LA PARTICIPACIÓN CIUDADANA Y LA REPRESENTACIÓN PLURAL DE LAS POBLACIONES EN LOS CONTENIDOS AUDIOVISUALES, MEDIANTE LA FORMULACIÓN Y EJECUCIÓN DE PROYECTOS REGULATORIOS, DE ESTRATEGIAS DE DIFUSIÓN Y PEDAGOGÍA REGULATORIA ORIENTADAS AL SECTOR Y A LA CIUDADANÍA, EN EL MARCO DE LOS PROYECTOS CONTEMPLADOS DENTRO DE LA AGENDA REGULATORIA Y EL PLAN DE ACCIÓN 2025.</v>
      </c>
      <c r="E30" s="19">
        <f>[1]Contratos!G30</f>
        <v>156481685</v>
      </c>
      <c r="F30" s="20" t="str">
        <f>IFERROR(VLOOKUP(A30, [1]Otrosí!A:F, 6, FALSE), "0")</f>
        <v>0</v>
      </c>
      <c r="G30" s="19">
        <f>SUM(E30:F30)</f>
        <v>156481685</v>
      </c>
      <c r="H30" s="21">
        <v>156028114</v>
      </c>
      <c r="I30" s="19">
        <f t="shared" si="0"/>
        <v>453571</v>
      </c>
      <c r="J30" s="22">
        <f t="shared" si="1"/>
        <v>0.99710144353315211</v>
      </c>
      <c r="K30" s="23">
        <f>[1]Contratos!O30</f>
        <v>45673</v>
      </c>
      <c r="L30" s="23">
        <f>[1]Contratos!P30</f>
        <v>45674</v>
      </c>
      <c r="M30" s="23">
        <f>[1]Contratos!Q30</f>
        <v>46022</v>
      </c>
      <c r="N30" s="24" t="str">
        <f>IFERROR(VLOOKUP(A30, [1]Otrosí!A:L, 7, FALSE), "N/A")</f>
        <v>N/A</v>
      </c>
      <c r="O30" s="25" t="s">
        <v>22</v>
      </c>
      <c r="P30" s="26" t="s">
        <v>28</v>
      </c>
      <c r="Q30" s="27" t="s">
        <v>57</v>
      </c>
      <c r="R30" s="28" t="s">
        <v>25</v>
      </c>
      <c r="S30" s="17" t="str">
        <f>[1]Contratos!C30</f>
        <v>PN</v>
      </c>
      <c r="T30" s="17" t="str">
        <f>[1]Contratos!J30</f>
        <v>PEDAGOGÍA REGULATORIA</v>
      </c>
      <c r="U30" s="29" t="s">
        <v>26</v>
      </c>
      <c r="V30" s="30">
        <v>79633610</v>
      </c>
    </row>
    <row r="31" spans="1:22" ht="61.5" customHeight="1" x14ac:dyDescent="0.35">
      <c r="A31" s="16" t="str">
        <f>[1]Contratos!A31</f>
        <v>CONTRATO 30 DE 2025</v>
      </c>
      <c r="B31" s="17" t="str">
        <f>[1]Contratos!B31</f>
        <v>TACHYON CONSULTORES S.A.S.</v>
      </c>
      <c r="C31" s="17" t="str">
        <f>[1]Contratos!E31</f>
        <v>Contratación Directa</v>
      </c>
      <c r="D31" s="18" t="str">
        <f>[1]Contratos!F31</f>
        <v>Prestación de servicios profesionales altamente especializados en materia de ingeniería para apoyar el desarrollo de proyectos regulatorios de la Comisión de Regulación de Comunicaciones, enmarcados en el Plan de Acción de la Entidad para el año 2025 y la Agenda Regulatoria 2025-2026, así como para apoyar desde la perspectiva técnica el  trámite de solución de controversias de competencia de la CRC que se surtan durante el 2025 y las demás actividades a cargo de las coordinaciones de Diseño Regulatorio y de Gestión Jurídica.</v>
      </c>
      <c r="E31" s="19">
        <f>[1]Contratos!G31</f>
        <v>426517500</v>
      </c>
      <c r="F31" s="20">
        <f>IFERROR(VLOOKUP(A31, [1]Otrosí!A:F, 6, FALSE), "0")</f>
        <v>76850000</v>
      </c>
      <c r="G31" s="19">
        <f>SUM(E31:F31)</f>
        <v>503367500</v>
      </c>
      <c r="H31" s="21">
        <v>503367500</v>
      </c>
      <c r="I31" s="19">
        <f t="shared" si="0"/>
        <v>0</v>
      </c>
      <c r="J31" s="22">
        <f t="shared" si="1"/>
        <v>1</v>
      </c>
      <c r="K31" s="23">
        <f>[1]Contratos!O31</f>
        <v>45674</v>
      </c>
      <c r="L31" s="23">
        <f>[1]Contratos!P31</f>
        <v>45677</v>
      </c>
      <c r="M31" s="23">
        <f>[1]Contratos!Q31</f>
        <v>46022</v>
      </c>
      <c r="N31" s="24" t="str">
        <f>IFERROR(VLOOKUP(A31, [1]Otrosí!A:L, 7, FALSE), "N/A")</f>
        <v>N/A</v>
      </c>
      <c r="O31" s="25" t="s">
        <v>22</v>
      </c>
      <c r="P31" s="26" t="s">
        <v>28</v>
      </c>
      <c r="Q31" s="31" t="s">
        <v>58</v>
      </c>
      <c r="R31" s="28" t="s">
        <v>25</v>
      </c>
      <c r="S31" s="17" t="str">
        <f>[1]Contratos!C31</f>
        <v>PJ</v>
      </c>
      <c r="T31" s="17" t="str">
        <f>[1]Contratos!J31</f>
        <v>DISEÑO REGULATORIO / GESTIÓN JURÍDICA</v>
      </c>
      <c r="U31" s="29" t="s">
        <v>43</v>
      </c>
      <c r="V31" s="30">
        <v>900247322</v>
      </c>
    </row>
    <row r="32" spans="1:22" ht="61.5" customHeight="1" x14ac:dyDescent="0.35">
      <c r="A32" s="16" t="str">
        <f>[1]Contratos!A32</f>
        <v>CONTRATO 31 DE 2025</v>
      </c>
      <c r="B32" s="17" t="str">
        <f>[1]Contratos!B32</f>
        <v>AVANCE JURÍDICO</v>
      </c>
      <c r="C32" s="17" t="str">
        <f>[1]Contratos!E32</f>
        <v>Contratación Directa</v>
      </c>
      <c r="D32" s="18" t="str">
        <f>[1]Contratos!F32</f>
        <v>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E</v>
      </c>
      <c r="E32" s="19">
        <f>[1]Contratos!G32</f>
        <v>152628000</v>
      </c>
      <c r="F32" s="20" t="str">
        <f>IFERROR(VLOOKUP(A32, [1]Otrosí!A:F, 6, FALSE), "0")</f>
        <v>0</v>
      </c>
      <c r="G32" s="19">
        <f>SUM(E32:F32)</f>
        <v>152628000</v>
      </c>
      <c r="H32" s="21">
        <v>150416000</v>
      </c>
      <c r="I32" s="19">
        <f t="shared" si="0"/>
        <v>2212000</v>
      </c>
      <c r="J32" s="22">
        <f t="shared" si="1"/>
        <v>0.98550724637681164</v>
      </c>
      <c r="K32" s="23">
        <f>[1]Contratos!O32</f>
        <v>45677</v>
      </c>
      <c r="L32" s="23">
        <f>[1]Contratos!P32</f>
        <v>45678</v>
      </c>
      <c r="M32" s="23">
        <f>[1]Contratos!Q32</f>
        <v>46022</v>
      </c>
      <c r="N32" s="24" t="str">
        <f>IFERROR(VLOOKUP(A32, [1]Otrosí!A:L, 7, FALSE), "N/A")</f>
        <v>N/A</v>
      </c>
      <c r="O32" s="25" t="s">
        <v>22</v>
      </c>
      <c r="P32" s="26" t="s">
        <v>28</v>
      </c>
      <c r="Q32" s="27" t="s">
        <v>59</v>
      </c>
      <c r="R32" s="28" t="s">
        <v>25</v>
      </c>
      <c r="S32" s="17" t="str">
        <f>[1]Contratos!C32</f>
        <v>PJ</v>
      </c>
      <c r="T32" s="17" t="str">
        <f>[1]Contratos!J32</f>
        <v>COORDINACIÓN EJECUTIVA</v>
      </c>
      <c r="U32" s="29" t="s">
        <v>43</v>
      </c>
      <c r="V32" s="30">
        <v>830041326</v>
      </c>
    </row>
    <row r="33" spans="1:22" ht="61.5" customHeight="1" x14ac:dyDescent="0.35">
      <c r="A33" s="16" t="str">
        <f>[1]Contratos!A33</f>
        <v>CONTRATO 32 DE 2025</v>
      </c>
      <c r="B33" s="17" t="str">
        <f>[1]Contratos!B33</f>
        <v xml:space="preserve">EDNA JULIETA RIVEROS </v>
      </c>
      <c r="C33" s="17" t="str">
        <f>[1]Contratos!E33</f>
        <v>Contratación Directa</v>
      </c>
      <c r="D33" s="18" t="str">
        <f>[1]Contratos!F33</f>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
      <c r="E33" s="19">
        <f>[1]Contratos!G33</f>
        <v>60000000</v>
      </c>
      <c r="F33" s="20">
        <f>IFERROR(VLOOKUP(A33, [1]Otrosí!A:F, 6, FALSE), "0")</f>
        <v>-27333333</v>
      </c>
      <c r="G33" s="19">
        <f>SUM(E33:F33)</f>
        <v>32666667</v>
      </c>
      <c r="H33" s="21">
        <v>20000000</v>
      </c>
      <c r="I33" s="19">
        <f t="shared" si="0"/>
        <v>12666667</v>
      </c>
      <c r="J33" s="22">
        <f t="shared" si="1"/>
        <v>0.61224489171178686</v>
      </c>
      <c r="K33" s="23">
        <f>[1]Contratos!O33</f>
        <v>45678</v>
      </c>
      <c r="L33" s="23">
        <f>[1]Contratos!P33</f>
        <v>45681</v>
      </c>
      <c r="M33" s="23">
        <f>[1]Contratos!Q33</f>
        <v>45861</v>
      </c>
      <c r="N33" s="24">
        <f>IFERROR(VLOOKUP(A33, [1]Otrosí!A:L, 7, FALSE), "N/A")</f>
        <v>45776</v>
      </c>
      <c r="O33" s="25" t="s">
        <v>22</v>
      </c>
      <c r="P33" s="26" t="s">
        <v>28</v>
      </c>
      <c r="Q33" s="27" t="s">
        <v>60</v>
      </c>
      <c r="R33" s="28" t="s">
        <v>25</v>
      </c>
      <c r="S33" s="17" t="str">
        <f>[1]Contratos!C33</f>
        <v>PN</v>
      </c>
      <c r="T33" s="17" t="str">
        <f>[1]Contratos!J33</f>
        <v>GESTIÓN JURÍDICA</v>
      </c>
      <c r="U33" s="29" t="s">
        <v>26</v>
      </c>
      <c r="V33" s="30">
        <v>52221791</v>
      </c>
    </row>
    <row r="34" spans="1:22" ht="61.5" customHeight="1" x14ac:dyDescent="0.35">
      <c r="A34" s="16" t="str">
        <f>[1]Contratos!A34</f>
        <v>CONTRATO 33 DE 2025</v>
      </c>
      <c r="B34" s="17" t="str">
        <f>[1]Contratos!B34</f>
        <v>FABIO EDUARDO VÁSQUEZ HENAO</v>
      </c>
      <c r="C34" s="17" t="str">
        <f>[1]Contratos!E34</f>
        <v>Contratación Directa</v>
      </c>
      <c r="D34" s="18" t="str">
        <f>[1]Contratos!F34</f>
        <v>Prestación de servicios profesionales especializados en temas de derecho tributario para el apoyo, acompañamiento en las actividades de Contribución a cargo de la CRC, en virtud de lo establecido en el artículo 24 de la Ley 1341 de 2009 y sus modificaciones, particularmente en las actividades relacionadas con fiscalización, régimen sancionatorio, cobro coactivo y demandas judiciales que por este concepto se presenten ante la CRC, en el 2025</v>
      </c>
      <c r="E34" s="19">
        <f>[1]Contratos!G34</f>
        <v>232791900</v>
      </c>
      <c r="F34" s="20" t="str">
        <f>IFERROR(VLOOKUP(A34, [1]Otrosí!A:F, 6, FALSE), "0")</f>
        <v>0</v>
      </c>
      <c r="G34" s="19">
        <f>SUM(E34:F34)</f>
        <v>232791900</v>
      </c>
      <c r="H34" s="21">
        <v>232791892</v>
      </c>
      <c r="I34" s="19">
        <f t="shared" si="0"/>
        <v>8</v>
      </c>
      <c r="J34" s="22">
        <f t="shared" si="1"/>
        <v>0.99999996563454308</v>
      </c>
      <c r="K34" s="23">
        <f>[1]Contratos!O34</f>
        <v>45677</v>
      </c>
      <c r="L34" s="23">
        <f>[1]Contratos!P34</f>
        <v>45678</v>
      </c>
      <c r="M34" s="23">
        <f>[1]Contratos!Q34</f>
        <v>46022</v>
      </c>
      <c r="N34" s="24" t="str">
        <f>IFERROR(VLOOKUP(A34, [1]Otrosí!A:L, 7, FALSE), "N/A")</f>
        <v>N/A</v>
      </c>
      <c r="O34" s="25" t="s">
        <v>22</v>
      </c>
      <c r="P34" s="26" t="s">
        <v>28</v>
      </c>
      <c r="Q34" s="27" t="s">
        <v>61</v>
      </c>
      <c r="R34" s="28" t="s">
        <v>25</v>
      </c>
      <c r="S34" s="17" t="str">
        <f>[1]Contratos!C34</f>
        <v>PN</v>
      </c>
      <c r="T34" s="17" t="str">
        <f>[1]Contratos!J34</f>
        <v>GESTIÓN ADM. Y FIN</v>
      </c>
      <c r="U34" s="29" t="s">
        <v>26</v>
      </c>
      <c r="V34" s="30">
        <v>79490451</v>
      </c>
    </row>
    <row r="35" spans="1:22" ht="61.5" customHeight="1" x14ac:dyDescent="0.35">
      <c r="A35" s="16" t="str">
        <f>[1]Contratos!A35</f>
        <v>CONTRATO 34 DE 2025</v>
      </c>
      <c r="B35" s="17" t="str">
        <f>[1]Contratos!B35</f>
        <v>SOPORTE LOGICO SAS_x000D_</v>
      </c>
      <c r="C35" s="17" t="str">
        <f>[1]Contratos!E35</f>
        <v>Contratación Directa</v>
      </c>
      <c r="D35" s="18" t="str">
        <f>[1]Contratos!F35</f>
        <v>Renovación del contrato de servicios, mantenimiento, soporte y bolsa de horas para el sistema de nómina y gestión del recurso humano – “humano” de la CRC.</v>
      </c>
      <c r="E35" s="19">
        <f>[1]Contratos!G35</f>
        <v>67178487</v>
      </c>
      <c r="F35" s="20" t="str">
        <f>IFERROR(VLOOKUP(A35, [1]Otrosí!A:F, 6, FALSE), "0")</f>
        <v>0</v>
      </c>
      <c r="G35" s="19">
        <f>SUM(E35:F35)</f>
        <v>67178487</v>
      </c>
      <c r="H35" s="21">
        <v>67178487</v>
      </c>
      <c r="I35" s="19">
        <f t="shared" si="0"/>
        <v>0</v>
      </c>
      <c r="J35" s="22">
        <f t="shared" si="1"/>
        <v>1</v>
      </c>
      <c r="K35" s="23">
        <f>[1]Contratos!O35</f>
        <v>45679</v>
      </c>
      <c r="L35" s="23">
        <f>[1]Contratos!P35</f>
        <v>45684</v>
      </c>
      <c r="M35" s="23">
        <f>[1]Contratos!Q35</f>
        <v>46022</v>
      </c>
      <c r="N35" s="24" t="str">
        <f>IFERROR(VLOOKUP(A35, [1]Otrosí!A:L, 7, FALSE), "N/A")</f>
        <v>N/A</v>
      </c>
      <c r="O35" s="25" t="s">
        <v>22</v>
      </c>
      <c r="P35" s="26" t="s">
        <v>28</v>
      </c>
      <c r="Q35" s="27" t="s">
        <v>62</v>
      </c>
      <c r="R35" s="28" t="s">
        <v>25</v>
      </c>
      <c r="S35" s="17" t="str">
        <f>[1]Contratos!C35</f>
        <v>PJ</v>
      </c>
      <c r="T35" s="17" t="str">
        <f>[1]Contratos!J35</f>
        <v>TECNOLOGÍAS Y SIST. DE INF. / GESTIÓN ADM. Y FIN.</v>
      </c>
      <c r="U35" s="29" t="s">
        <v>43</v>
      </c>
      <c r="V35" s="30">
        <v>800187672</v>
      </c>
    </row>
    <row r="36" spans="1:22" ht="61.5" customHeight="1" x14ac:dyDescent="0.35">
      <c r="A36" s="16" t="str">
        <f>[1]Contratos!A36</f>
        <v>CONTRATO 35 DE 2025</v>
      </c>
      <c r="B36" s="17" t="str">
        <f>[1]Contratos!B36</f>
        <v xml:space="preserve">ESTRATEGIAS Y ASESORIAS REGULATORIAS </v>
      </c>
      <c r="C36" s="17" t="str">
        <f>[1]Contratos!E36</f>
        <v>Contratación directa</v>
      </c>
      <c r="D36" s="18" t="str">
        <f>[1]Contratos!F36</f>
        <v>Prestación de servicios de asesoría estratégica, jurídica y regulatoria, con un enfoque específico en el acompañamiento, relacionamiento y seguimiento estratégico de asuntos de interés para las actividades de la CRC. Estas labores estarán orientadas principalmente al monitoreo y análisis de proyectos e iniciativas en curso en el Congreso de la República, que tengan relación directa o indirecta con las funciones y competencias legales de la CRC.</v>
      </c>
      <c r="E36" s="19">
        <f>[1]Contratos!G36</f>
        <v>212491840</v>
      </c>
      <c r="F36" s="20" t="str">
        <f>IFERROR(VLOOKUP(A36, [1]Otrosí!A:F, 6, FALSE), "0")</f>
        <v>0</v>
      </c>
      <c r="G36" s="19">
        <f>SUM(E36:F36)</f>
        <v>212491840</v>
      </c>
      <c r="H36" s="21">
        <v>211204011</v>
      </c>
      <c r="I36" s="19">
        <f t="shared" si="0"/>
        <v>1287829</v>
      </c>
      <c r="J36" s="22">
        <f t="shared" si="1"/>
        <v>0.99393939550808164</v>
      </c>
      <c r="K36" s="23">
        <f>[1]Contratos!O36</f>
        <v>45687</v>
      </c>
      <c r="L36" s="23">
        <f>[1]Contratos!P36</f>
        <v>45691</v>
      </c>
      <c r="M36" s="23">
        <f>[1]Contratos!Q36</f>
        <v>46022</v>
      </c>
      <c r="N36" s="24" t="str">
        <f>IFERROR(VLOOKUP(A36, [1]Otrosí!A:L, 7, FALSE), "N/A")</f>
        <v>N/A</v>
      </c>
      <c r="O36" s="25" t="s">
        <v>22</v>
      </c>
      <c r="P36" s="26" t="s">
        <v>28</v>
      </c>
      <c r="Q36" s="27" t="s">
        <v>63</v>
      </c>
      <c r="R36" s="28" t="s">
        <v>25</v>
      </c>
      <c r="S36" s="17" t="str">
        <f>[1]Contratos!C36</f>
        <v>PJ</v>
      </c>
      <c r="T36" s="17" t="str">
        <f>[1]Contratos!J36</f>
        <v>RELACIONES CON GRUPOS DE VALOR</v>
      </c>
      <c r="U36" s="29" t="s">
        <v>43</v>
      </c>
      <c r="V36" s="30">
        <v>901658126</v>
      </c>
    </row>
    <row r="37" spans="1:22" ht="61.5" customHeight="1" x14ac:dyDescent="0.35">
      <c r="A37" s="16" t="str">
        <f>[1]Contratos!A37</f>
        <v>CONTRATO 36 DE 2025</v>
      </c>
      <c r="B37" s="17" t="str">
        <f>[1]Contratos!B37</f>
        <v>ANA  BEATRIZ RUIZ ERAZO</v>
      </c>
      <c r="C37" s="17" t="str">
        <f>[1]Contratos!E37</f>
        <v>Contratación directa</v>
      </c>
      <c r="D37" s="18" t="str">
        <f>[1]Contratos!F37</f>
        <v>Prestación de servicios profesionales para brindar apoyo jurídico en el desarrollo de actividades misionales de la CRC, principalmente las asociadas a la implementación de acciones de inspección, vigilancia y control de contenidos con enfoque preventivo, la revisión del marco regulatorio sobre el pluralismo y la imparcialidad informativos, y la protección de los derechos de los televidentes, en el marco de los proyectos contemplados en la Agenda Regulatoria y el Plan de Acción 2025.</v>
      </c>
      <c r="E37" s="19">
        <f>[1]Contratos!G37</f>
        <v>128260000</v>
      </c>
      <c r="F37" s="20" t="str">
        <f>IFERROR(VLOOKUP(A37, [1]Otrosí!A:F, 6, FALSE), "0")</f>
        <v>0</v>
      </c>
      <c r="G37" s="19">
        <f>SUM(E37:F37)</f>
        <v>128260000</v>
      </c>
      <c r="H37" s="21">
        <v>128260000</v>
      </c>
      <c r="I37" s="19">
        <f t="shared" si="0"/>
        <v>0</v>
      </c>
      <c r="J37" s="22">
        <f t="shared" si="1"/>
        <v>1</v>
      </c>
      <c r="K37" s="23">
        <f>[1]Contratos!O37</f>
        <v>45686</v>
      </c>
      <c r="L37" s="23">
        <f>[1]Contratos!P37</f>
        <v>45687</v>
      </c>
      <c r="M37" s="23">
        <f>[1]Contratos!Q37</f>
        <v>46020</v>
      </c>
      <c r="N37" s="24" t="str">
        <f>IFERROR(VLOOKUP(A37, [1]Otrosí!A:L, 7, FALSE), "N/A")</f>
        <v>N/A</v>
      </c>
      <c r="O37" s="25" t="s">
        <v>22</v>
      </c>
      <c r="P37" s="26" t="s">
        <v>28</v>
      </c>
      <c r="Q37" s="27" t="s">
        <v>64</v>
      </c>
      <c r="R37" s="28" t="s">
        <v>25</v>
      </c>
      <c r="S37" s="17" t="str">
        <f>[1]Contratos!C37</f>
        <v>PN</v>
      </c>
      <c r="T37" s="17" t="str">
        <f>[1]Contratos!J37</f>
        <v>GESTIÓN JURÍDICA / PEDAGOGÍA REGULATORIA</v>
      </c>
      <c r="U37" s="29" t="s">
        <v>26</v>
      </c>
      <c r="V37" s="30">
        <v>37088350</v>
      </c>
    </row>
    <row r="38" spans="1:22" ht="61.5" customHeight="1" x14ac:dyDescent="0.35">
      <c r="A38" s="16" t="str">
        <f>[1]Contratos!A38</f>
        <v>CONTRATO 37 DE 2025</v>
      </c>
      <c r="B38" s="17" t="str">
        <f>[1]Contratos!B38</f>
        <v>ORGANIZACION IGP SAS</v>
      </c>
      <c r="C38" s="17" t="str">
        <f>[1]Contratos!E38</f>
        <v>Mínima cuantía</v>
      </c>
      <c r="D38" s="18" t="str">
        <f>[1]Contratos!F38</f>
        <v>prestación de los servicios de conductor de reemplazo para la Comisión de Regulación de Comunicaciones – CRC, en los casos que la entidad lo requiera, durante el 2025, de conformidad con la Invitación Pública No. 14 de 2025 y la oferta presentada por el contratista que forman parte integral del presente contrato</v>
      </c>
      <c r="E38" s="19">
        <f>[1]Contratos!G38</f>
        <v>13072020.630000001</v>
      </c>
      <c r="F38" s="20" t="str">
        <f>IFERROR(VLOOKUP(A38, [1]Otrosí!A:F, 6, FALSE), "0")</f>
        <v>0</v>
      </c>
      <c r="G38" s="19">
        <f>SUM(E38:F38)</f>
        <v>13072020.630000001</v>
      </c>
      <c r="H38" s="21">
        <v>7240270</v>
      </c>
      <c r="I38" s="19">
        <f t="shared" si="0"/>
        <v>5831750.6300000008</v>
      </c>
      <c r="J38" s="22">
        <f t="shared" si="1"/>
        <v>0.5538753498738932</v>
      </c>
      <c r="K38" s="23">
        <f>[1]Contratos!O38</f>
        <v>45688</v>
      </c>
      <c r="L38" s="23">
        <f>[1]Contratos!P38</f>
        <v>45698</v>
      </c>
      <c r="M38" s="23">
        <f>[1]Contratos!Q38</f>
        <v>46006</v>
      </c>
      <c r="N38" s="24" t="str">
        <f>IFERROR(VLOOKUP(A38, [1]Otrosí!A:L, 7, FALSE), "N/A")</f>
        <v>N/A</v>
      </c>
      <c r="O38" s="25" t="s">
        <v>22</v>
      </c>
      <c r="P38" s="26" t="s">
        <v>23</v>
      </c>
      <c r="Q38" s="27" t="s">
        <v>65</v>
      </c>
      <c r="R38" s="28" t="s">
        <v>25</v>
      </c>
      <c r="S38" s="17" t="str">
        <f>[1]Contratos!C38</f>
        <v>PJ</v>
      </c>
      <c r="T38" s="17" t="str">
        <f>[1]Contratos!J38</f>
        <v>GESTIÓN ADM. Y FIN</v>
      </c>
      <c r="U38" s="29" t="s">
        <v>43</v>
      </c>
      <c r="V38" s="30">
        <v>900777884</v>
      </c>
    </row>
    <row r="39" spans="1:22" ht="61.5" customHeight="1" x14ac:dyDescent="0.35">
      <c r="A39" s="16" t="str">
        <f>[1]Contratos!A39</f>
        <v>CONTRATO 38 DE 2025</v>
      </c>
      <c r="B39" s="17" t="str">
        <f>[1]Contratos!B39</f>
        <v>LOGISTICA Y GESTION DE NEGOCIOS SAS</v>
      </c>
      <c r="C39" s="17" t="str">
        <f>[1]Contratos!E39</f>
        <v>Mínima cuantía</v>
      </c>
      <c r="D39" s="18" t="str">
        <f>[1]Contratos!F39</f>
        <v>suministro de tiquetes aéreos nacionales e internacionales necesarios para el desarrollo de las actividades de la Comisión de Regulación de Comunicaciones (CRC), a través de una agencia de viajes.</v>
      </c>
      <c r="E39" s="19">
        <f>[1]Contratos!G39</f>
        <v>36400000</v>
      </c>
      <c r="F39" s="20">
        <f>IFERROR(VLOOKUP(A39, [1]Otrosí!A:F, 6, FALSE), "0")</f>
        <v>18200000</v>
      </c>
      <c r="G39" s="19">
        <f>SUM(E39:F39)</f>
        <v>54600000</v>
      </c>
      <c r="H39" s="21">
        <v>52937768</v>
      </c>
      <c r="I39" s="19">
        <f t="shared" si="0"/>
        <v>1662232</v>
      </c>
      <c r="J39" s="22">
        <f t="shared" si="1"/>
        <v>0.96955619047619046</v>
      </c>
      <c r="K39" s="23">
        <f>[1]Contratos!O39</f>
        <v>45686</v>
      </c>
      <c r="L39" s="23">
        <f>[1]Contratos!P39</f>
        <v>45698</v>
      </c>
      <c r="M39" s="23">
        <f>[1]Contratos!Q39</f>
        <v>45777</v>
      </c>
      <c r="N39" s="24" t="str">
        <f>IFERROR(VLOOKUP(A39, [1]Otrosí!A:L, 7, FALSE), "N/A")</f>
        <v>N/A</v>
      </c>
      <c r="O39" s="25" t="s">
        <v>66</v>
      </c>
      <c r="P39" s="26" t="s">
        <v>28</v>
      </c>
      <c r="Q39" s="27" t="s">
        <v>67</v>
      </c>
      <c r="R39" s="28" t="s">
        <v>25</v>
      </c>
      <c r="S39" s="17" t="str">
        <f>[1]Contratos!C39</f>
        <v>PJ</v>
      </c>
      <c r="T39" s="17" t="str">
        <f>[1]Contratos!J39</f>
        <v>RELACIONES CON GRUPOS DE VALOR</v>
      </c>
      <c r="U39" s="29" t="s">
        <v>43</v>
      </c>
      <c r="V39" s="30">
        <v>900582854</v>
      </c>
    </row>
    <row r="40" spans="1:22" ht="61.5" customHeight="1" x14ac:dyDescent="0.35">
      <c r="A40" s="16" t="str">
        <f>[1]Contratos!A40</f>
        <v>CONTRATO 39 DE 2025</v>
      </c>
      <c r="B40" s="17" t="str">
        <f>[1]Contratos!B40</f>
        <v>NICOLAS GOMEZ</v>
      </c>
      <c r="C40" s="17" t="str">
        <f>[1]Contratos!E40</f>
        <v>Contratación directa</v>
      </c>
      <c r="D40" s="18" t="str">
        <f>[1]Contratos!F40</f>
        <v>Prestación de servicios profesionales para brindar apoyo y asesoría para el desarrollo de las actividades relacionadas con la Gestión Ambiental de la entidad, tales como medición, seguimiento y evaluación en materia de Gestión Ambiental, acompañamiento en la revisión y gestión de Política y Objetivos ambientales de la Comisión de Regulación de Comunicaciones, entre otros, en línea con los diversos planes formulados en la CRC para el 2025.</v>
      </c>
      <c r="E40" s="19">
        <f>[1]Contratos!G40</f>
        <v>60950000</v>
      </c>
      <c r="F40" s="20" t="str">
        <f>IFERROR(VLOOKUP(A40, [1]Otrosí!A:F, 6, FALSE), "0")</f>
        <v>0</v>
      </c>
      <c r="G40" s="19">
        <f>SUM(E40:F40)</f>
        <v>60950000</v>
      </c>
      <c r="H40" s="21">
        <v>57946667</v>
      </c>
      <c r="I40" s="19">
        <f t="shared" si="0"/>
        <v>3003333</v>
      </c>
      <c r="J40" s="22">
        <f t="shared" si="1"/>
        <v>0.95072464315012306</v>
      </c>
      <c r="K40" s="23">
        <f>[1]Contratos!O40</f>
        <v>45687</v>
      </c>
      <c r="L40" s="23">
        <f>[1]Contratos!P40</f>
        <v>45691</v>
      </c>
      <c r="M40" s="23">
        <f>[1]Contratos!Q40</f>
        <v>46022</v>
      </c>
      <c r="N40" s="24" t="str">
        <f>IFERROR(VLOOKUP(A40, [1]Otrosí!A:L, 7, FALSE), "N/A")</f>
        <v>N/A</v>
      </c>
      <c r="O40" s="25" t="s">
        <v>22</v>
      </c>
      <c r="P40" s="26" t="s">
        <v>23</v>
      </c>
      <c r="Q40" s="27" t="s">
        <v>68</v>
      </c>
      <c r="R40" s="28" t="s">
        <v>25</v>
      </c>
      <c r="S40" s="17" t="str">
        <f>[1]Contratos!C40</f>
        <v>PN</v>
      </c>
      <c r="T40" s="17" t="str">
        <f>[1]Contratos!J40</f>
        <v>GESTIÓN ADM. Y FIN</v>
      </c>
      <c r="U40" s="29" t="s">
        <v>26</v>
      </c>
      <c r="V40" s="30">
        <v>1053851255</v>
      </c>
    </row>
    <row r="41" spans="1:22" ht="61.5" customHeight="1" x14ac:dyDescent="0.35">
      <c r="A41" s="16" t="str">
        <f>[1]Contratos!A41</f>
        <v>CONTRATO 40 DE 2025</v>
      </c>
      <c r="B41" s="17" t="str">
        <f>[1]Contratos!B41</f>
        <v>LITIGANDO PUNTO COM</v>
      </c>
      <c r="C41" s="17" t="str">
        <f>[1]Contratos!E41</f>
        <v>Mínima cuantía</v>
      </c>
      <c r="D41" s="18" t="str">
        <f>[1]Contratos!F41</f>
        <v xml:space="preserve">Prestación del servicio de vigilancia y control judicial de los procesos judiciales en los cuales la CRC sea parte 
o tercero, y que se estén adelantando en cualquiera de los despachos judiciales ubicados en el territorio 
nacional. </v>
      </c>
      <c r="E41" s="19">
        <f>[1]Contratos!G41</f>
        <v>5973335.4199999999</v>
      </c>
      <c r="F41" s="20" t="str">
        <f>IFERROR(VLOOKUP(A41, [1]Otrosí!A:F, 6, FALSE), "0")</f>
        <v>0</v>
      </c>
      <c r="G41" s="19">
        <f>SUM(E41:F41)</f>
        <v>5973335.4199999999</v>
      </c>
      <c r="H41" s="21">
        <v>5842668</v>
      </c>
      <c r="I41" s="19">
        <f t="shared" si="0"/>
        <v>130667.41999999993</v>
      </c>
      <c r="J41" s="22">
        <f t="shared" si="1"/>
        <v>0.97812488152557153</v>
      </c>
      <c r="K41" s="23">
        <f>[1]Contratos!O41</f>
        <v>45688</v>
      </c>
      <c r="L41" s="23">
        <f>[1]Contratos!P41</f>
        <v>45694</v>
      </c>
      <c r="M41" s="23">
        <f>[1]Contratos!Q41</f>
        <v>46011</v>
      </c>
      <c r="N41" s="24" t="str">
        <f>IFERROR(VLOOKUP(A41, [1]Otrosí!A:L, 7, FALSE), "N/A")</f>
        <v>N/A</v>
      </c>
      <c r="O41" s="25" t="s">
        <v>22</v>
      </c>
      <c r="P41" s="26" t="s">
        <v>28</v>
      </c>
      <c r="Q41" s="27" t="s">
        <v>69</v>
      </c>
      <c r="R41" s="28" t="s">
        <v>25</v>
      </c>
      <c r="S41" s="17" t="str">
        <f>[1]Contratos!C41</f>
        <v>PJ</v>
      </c>
      <c r="T41" s="17" t="str">
        <f>[1]Contratos!J41</f>
        <v>GESTIÓN JURÍDICA</v>
      </c>
      <c r="U41" s="29" t="s">
        <v>43</v>
      </c>
      <c r="V41" s="30">
        <v>830070346</v>
      </c>
    </row>
    <row r="42" spans="1:22" ht="61.5" customHeight="1" x14ac:dyDescent="0.35">
      <c r="A42" s="16" t="str">
        <f>[1]Contratos!A42</f>
        <v>CONTRATO 41 DE 2025</v>
      </c>
      <c r="B42" s="17" t="str">
        <f>[1]Contratos!B42</f>
        <v>LUIS CARLOS CUBILLOS MELLAO</v>
      </c>
      <c r="C42" s="17" t="str">
        <f>[1]Contratos!E42</f>
        <v>Contratación directa</v>
      </c>
      <c r="D42" s="18" t="str">
        <f>[1]Contratos!F42</f>
        <v>Prestar servicios de interpretación en Lengua de Señas Colombiana durante el año 2025, abarcando la traducción de videos, la participación en espacios institucionales y la interpretación en eventos oficiales organizados por la Comisión de Regulación de Comunicaciones (CRC), además, se articulará con la Coordinación de Relaciones con Grupos de Valor, responsable de liderar la estrategia de comunicaciones de la entidad en el período 2025</v>
      </c>
      <c r="E42" s="19">
        <f>[1]Contratos!G42</f>
        <v>41043200</v>
      </c>
      <c r="F42" s="20" t="str">
        <f>IFERROR(VLOOKUP(A42, [1]Otrosí!A:F, 6, FALSE), "0")</f>
        <v>0</v>
      </c>
      <c r="G42" s="19">
        <f>SUM(E42:F42)</f>
        <v>41043200</v>
      </c>
      <c r="H42" s="21">
        <v>40545706</v>
      </c>
      <c r="I42" s="19">
        <f t="shared" si="0"/>
        <v>497494</v>
      </c>
      <c r="J42" s="22">
        <f t="shared" si="1"/>
        <v>0.98787877163573989</v>
      </c>
      <c r="K42" s="23">
        <f>[1]Contratos!O42</f>
        <v>45688</v>
      </c>
      <c r="L42" s="23">
        <f>[1]Contratos!P42</f>
        <v>45693</v>
      </c>
      <c r="M42" s="23">
        <f>[1]Contratos!Q42</f>
        <v>46022</v>
      </c>
      <c r="N42" s="24" t="str">
        <f>IFERROR(VLOOKUP(A42, [1]Otrosí!A:L, 7, FALSE), "N/A")</f>
        <v>N/A</v>
      </c>
      <c r="O42" s="25" t="s">
        <v>22</v>
      </c>
      <c r="P42" s="26" t="s">
        <v>28</v>
      </c>
      <c r="Q42" s="27" t="s">
        <v>70</v>
      </c>
      <c r="R42" s="28" t="s">
        <v>25</v>
      </c>
      <c r="S42" s="17" t="str">
        <f>[1]Contratos!C42</f>
        <v>PN</v>
      </c>
      <c r="T42" s="17" t="str">
        <f>[1]Contratos!J42</f>
        <v>RELACIONES CON GRUPOS DE VALOR</v>
      </c>
      <c r="U42" s="29" t="s">
        <v>26</v>
      </c>
      <c r="V42" s="30">
        <v>1022359012</v>
      </c>
    </row>
    <row r="43" spans="1:22" ht="61.5" customHeight="1" x14ac:dyDescent="0.35">
      <c r="A43" s="16" t="str">
        <f>[1]Contratos!A43</f>
        <v>CONTRATO 42 DE 2025</v>
      </c>
      <c r="B43" s="17" t="str">
        <f>[1]Contratos!B43</f>
        <v>AUTOGAS SAS</v>
      </c>
      <c r="C43" s="17" t="str">
        <f>[1]Contratos!E43</f>
        <v>Mínima cuantía</v>
      </c>
      <c r="D43" s="18" t="str">
        <f>[1]Contratos!F43</f>
        <v xml:space="preserve">Suministro de combustible (gasolina corriente) para los vehículos de propiedad de la Comisión de Regulación de Comunicaciones – CRC, de conformidad con la Invitación Pública No. 11 de 2025 y la oferta presentada por el contratista que forman parte integral del presente contrato. </v>
      </c>
      <c r="E43" s="19">
        <f>[1]Contratos!G43</f>
        <v>30685774</v>
      </c>
      <c r="F43" s="20" t="str">
        <f>IFERROR(VLOOKUP(A43, [1]Otrosí!A:F, 6, FALSE), "0")</f>
        <v>0</v>
      </c>
      <c r="G43" s="19">
        <f>SUM(E43:F43)</f>
        <v>30685774</v>
      </c>
      <c r="H43" s="21">
        <v>27013560</v>
      </c>
      <c r="I43" s="19">
        <f t="shared" si="0"/>
        <v>3672214</v>
      </c>
      <c r="J43" s="22">
        <f t="shared" si="1"/>
        <v>0.88032845448187158</v>
      </c>
      <c r="K43" s="23">
        <f>[1]Contratos!O43</f>
        <v>45692</v>
      </c>
      <c r="L43" s="23">
        <f>[1]Contratos!P43</f>
        <v>45698</v>
      </c>
      <c r="M43" s="23">
        <f>[1]Contratos!Q43</f>
        <v>46022</v>
      </c>
      <c r="N43" s="24" t="str">
        <f>IFERROR(VLOOKUP(A43, [1]Otrosí!A:L, 7, FALSE), "N/A")</f>
        <v>N/A</v>
      </c>
      <c r="O43" s="25" t="s">
        <v>66</v>
      </c>
      <c r="P43" s="26" t="s">
        <v>23</v>
      </c>
      <c r="Q43" s="27" t="s">
        <v>71</v>
      </c>
      <c r="R43" s="28" t="s">
        <v>25</v>
      </c>
      <c r="S43" s="17" t="str">
        <f>[1]Contratos!C43</f>
        <v>PJ</v>
      </c>
      <c r="T43" s="17" t="str">
        <f>[1]Contratos!J43</f>
        <v>GESTIÓN ADM. Y FIN</v>
      </c>
      <c r="U43" s="29" t="s">
        <v>43</v>
      </c>
      <c r="V43" s="30">
        <v>9004597375</v>
      </c>
    </row>
    <row r="44" spans="1:22" ht="61.5" customHeight="1" x14ac:dyDescent="0.35">
      <c r="A44" s="16" t="str">
        <f>[1]Contratos!A44</f>
        <v>CONTRATO 43 DE 2025</v>
      </c>
      <c r="B44" s="17" t="str">
        <f>[1]Contratos!B44</f>
        <v>BPM CONSULTING S.A.S</v>
      </c>
      <c r="C44" s="17" t="str">
        <f>[1]Contratos!E44</f>
        <v>Mínima cuantía</v>
      </c>
      <c r="D44" s="18" t="str">
        <f>[1]Contratos!F44</f>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
      <c r="E44" s="19">
        <f>[1]Contratos!G44</f>
        <v>32308500</v>
      </c>
      <c r="F44" s="20">
        <f>IFERROR(VLOOKUP(A44, [1]Otrosí!A:F, 6, FALSE), "0")</f>
        <v>16154250</v>
      </c>
      <c r="G44" s="19">
        <f>SUM(E44:F44)</f>
        <v>48462750</v>
      </c>
      <c r="H44" s="21">
        <v>43568679</v>
      </c>
      <c r="I44" s="19">
        <f t="shared" si="0"/>
        <v>4894071</v>
      </c>
      <c r="J44" s="22">
        <f t="shared" si="1"/>
        <v>0.89901375798938354</v>
      </c>
      <c r="K44" s="23">
        <f>[1]Contratos!O44</f>
        <v>45691</v>
      </c>
      <c r="L44" s="23">
        <f>[1]Contratos!P44</f>
        <v>45698</v>
      </c>
      <c r="M44" s="23">
        <f>[1]Contratos!Q44</f>
        <v>45747</v>
      </c>
      <c r="N44" s="24">
        <f>IFERROR(VLOOKUP(A44, [1]Otrosí!A:L, 7, FALSE), "N/A")</f>
        <v>45777</v>
      </c>
      <c r="O44" s="25" t="s">
        <v>22</v>
      </c>
      <c r="P44" s="26" t="s">
        <v>28</v>
      </c>
      <c r="Q44" s="27" t="s">
        <v>72</v>
      </c>
      <c r="R44" s="28" t="s">
        <v>25</v>
      </c>
      <c r="S44" s="17" t="str">
        <f>[1]Contratos!C44</f>
        <v>PJ</v>
      </c>
      <c r="T44" s="17" t="str">
        <f>[1]Contratos!J44</f>
        <v>RELACIONES CON GRUPOS DE VALOR</v>
      </c>
      <c r="U44" s="29" t="s">
        <v>43</v>
      </c>
      <c r="V44" s="30">
        <v>900011395</v>
      </c>
    </row>
    <row r="45" spans="1:22" ht="61.5" customHeight="1" x14ac:dyDescent="0.35">
      <c r="A45" s="16" t="str">
        <f>[1]Contratos!A45</f>
        <v>CONTRATO 44 DE 2025</v>
      </c>
      <c r="B45" s="17" t="str">
        <f>[1]Contratos!B45</f>
        <v>JULIO MENDOZA</v>
      </c>
      <c r="C45" s="17" t="str">
        <f>[1]Contratos!E45</f>
        <v>Contratación directa</v>
      </c>
      <c r="D45" s="18" t="str">
        <f>[1]Contratos!F45</f>
        <v>Prestación de servicios profesionales para brindar apoyo en el desarrollo de actividades asociadas a la promoción del pluralismo informativo la protección de los derechos de los televidentes en los contenidos audiovisuales, la participación ciudadana, mediante la formulación y ejecución de proyectos regulatorios, de estrategias de difusión y pedagogía regulatoria orientadas al sector y a la ciudadanía, en el marco de los proyectos contemplados dentro de la Agenda Regulatoria y el Plan de Acción 2025.</v>
      </c>
      <c r="E45" s="19">
        <f>[1]Contratos!G45</f>
        <v>149679420</v>
      </c>
      <c r="F45" s="20" t="str">
        <f>IFERROR(VLOOKUP(A45, [1]Otrosí!A:F, 6, FALSE), "0")</f>
        <v>0</v>
      </c>
      <c r="G45" s="19">
        <f>SUM(E45:F45)</f>
        <v>149679420</v>
      </c>
      <c r="H45" s="21">
        <v>145597254</v>
      </c>
      <c r="I45" s="19">
        <f t="shared" si="0"/>
        <v>4082166</v>
      </c>
      <c r="J45" s="22">
        <f t="shared" si="1"/>
        <v>0.97272727272727277</v>
      </c>
      <c r="K45" s="23">
        <f>[1]Contratos!O45</f>
        <v>45694</v>
      </c>
      <c r="L45" s="23">
        <f>[1]Contratos!P45</f>
        <v>45698</v>
      </c>
      <c r="M45" s="23">
        <f>[1]Contratos!Q45</f>
        <v>46022</v>
      </c>
      <c r="N45" s="24" t="str">
        <f>IFERROR(VLOOKUP(A45, [1]Otrosí!A:L, 7, FALSE), "N/A")</f>
        <v>N/A</v>
      </c>
      <c r="O45" s="25" t="s">
        <v>22</v>
      </c>
      <c r="P45" s="26" t="s">
        <v>28</v>
      </c>
      <c r="Q45" s="27" t="s">
        <v>73</v>
      </c>
      <c r="R45" s="28" t="s">
        <v>25</v>
      </c>
      <c r="S45" s="17" t="str">
        <f>[1]Contratos!C45</f>
        <v>PN</v>
      </c>
      <c r="T45" s="17" t="str">
        <f>[1]Contratos!J45</f>
        <v>PEDAGOGÍA REGULATORIA</v>
      </c>
      <c r="U45" s="29" t="s">
        <v>26</v>
      </c>
      <c r="V45" s="30">
        <v>16734378</v>
      </c>
    </row>
    <row r="46" spans="1:22" ht="61.5" customHeight="1" x14ac:dyDescent="0.35">
      <c r="A46" s="16" t="str">
        <f>[1]Contratos!A46</f>
        <v>CONTRATO 45 DE 2025</v>
      </c>
      <c r="B46" s="17" t="str">
        <f>[1]Contratos!B46</f>
        <v xml:space="preserve">UNE TELECOMUNICACIONES </v>
      </c>
      <c r="C46" s="17" t="str">
        <f>[1]Contratos!E46</f>
        <v>Mínima cuantía</v>
      </c>
      <c r="D46" s="18" t="str">
        <f>[1]Contratos!F46</f>
        <v>prestar los servicios de conectividad para dos (2) enlaces dedicados de internet de 200 Mbps, que permitan garantizar las conexiones a internet y la nube pública Microsoft Azure de la Comisión de Regulación de Comunicaciones.</v>
      </c>
      <c r="E46" s="19">
        <f>[1]Contratos!G46</f>
        <v>16805775</v>
      </c>
      <c r="F46" s="20">
        <f>IFERROR(VLOOKUP(A46, [1]Otrosí!A:F, 6, FALSE), "0")</f>
        <v>5900000</v>
      </c>
      <c r="G46" s="19">
        <f>SUM(E46:F46)</f>
        <v>22705775</v>
      </c>
      <c r="H46" s="21">
        <v>6348848</v>
      </c>
      <c r="I46" s="19">
        <f t="shared" si="0"/>
        <v>16356927</v>
      </c>
      <c r="J46" s="22">
        <f t="shared" si="1"/>
        <v>0.27961379869218295</v>
      </c>
      <c r="K46" s="23">
        <f>[1]Contratos!O46</f>
        <v>45699</v>
      </c>
      <c r="L46" s="23">
        <f>[1]Contratos!P46</f>
        <v>45713</v>
      </c>
      <c r="M46" s="23">
        <f>[1]Contratos!Q46</f>
        <v>45801</v>
      </c>
      <c r="N46" s="24">
        <f>IFERROR(VLOOKUP(A46, [1]Otrosí!A:L, 7, FALSE), "N/A")</f>
        <v>45832</v>
      </c>
      <c r="O46" s="25" t="s">
        <v>22</v>
      </c>
      <c r="P46" s="26" t="s">
        <v>23</v>
      </c>
      <c r="Q46" s="27" t="s">
        <v>74</v>
      </c>
      <c r="R46" s="28" t="s">
        <v>25</v>
      </c>
      <c r="S46" s="17" t="str">
        <f>[1]Contratos!C46</f>
        <v>PJ</v>
      </c>
      <c r="T46" s="17" t="str">
        <f>[1]Contratos!J46</f>
        <v>TECNOLOGÍAS Y SIST. DE INF.</v>
      </c>
      <c r="U46" s="29" t="s">
        <v>43</v>
      </c>
      <c r="V46" s="30">
        <v>900092385</v>
      </c>
    </row>
    <row r="47" spans="1:22" ht="61.5" customHeight="1" x14ac:dyDescent="0.35">
      <c r="A47" s="16" t="str">
        <f>[1]Contratos!A47</f>
        <v>CONTRATO 46 DE 2025</v>
      </c>
      <c r="B47" s="17" t="str">
        <f>[1]Contratos!B47</f>
        <v xml:space="preserve">COMPENSAR </v>
      </c>
      <c r="C47" s="17" t="str">
        <f>[1]Contratos!E47</f>
        <v>Contratación directa</v>
      </c>
      <c r="D47" s="18" t="str">
        <f>[1]Contratos!F47</f>
        <v>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v>
      </c>
      <c r="E47" s="19">
        <f>[1]Contratos!G47</f>
        <v>408100000</v>
      </c>
      <c r="F47" s="20" t="str">
        <f>IFERROR(VLOOKUP(A47, [1]Otrosí!A:F, 6, FALSE), "0")</f>
        <v>0</v>
      </c>
      <c r="G47" s="19">
        <f>SUM(E47:F47)</f>
        <v>408100000</v>
      </c>
      <c r="H47" s="21">
        <v>407995869</v>
      </c>
      <c r="I47" s="19">
        <f t="shared" si="0"/>
        <v>104131</v>
      </c>
      <c r="J47" s="22">
        <f t="shared" si="1"/>
        <v>0.9997448395001225</v>
      </c>
      <c r="K47" s="23">
        <f>[1]Contratos!O47</f>
        <v>45706</v>
      </c>
      <c r="L47" s="23">
        <f>[1]Contratos!P47</f>
        <v>45709</v>
      </c>
      <c r="M47" s="23">
        <f>[1]Contratos!Q47</f>
        <v>46006</v>
      </c>
      <c r="N47" s="24" t="str">
        <f>IFERROR(VLOOKUP(A47, [1]Otrosí!A:L, 7, FALSE), "N/A")</f>
        <v>N/A</v>
      </c>
      <c r="O47" s="25" t="s">
        <v>22</v>
      </c>
      <c r="P47" s="26" t="s">
        <v>28</v>
      </c>
      <c r="Q47" s="27" t="s">
        <v>75</v>
      </c>
      <c r="R47" s="28" t="s">
        <v>25</v>
      </c>
      <c r="S47" s="17" t="str">
        <f>[1]Contratos!C47</f>
        <v>PJ</v>
      </c>
      <c r="T47" s="17" t="str">
        <f>[1]Contratos!J47</f>
        <v>GESTIÓN ADM. Y FIN</v>
      </c>
      <c r="U47" s="29" t="s">
        <v>43</v>
      </c>
      <c r="V47" s="30">
        <v>860066942</v>
      </c>
    </row>
    <row r="48" spans="1:22" ht="61.5" customHeight="1" x14ac:dyDescent="0.35">
      <c r="A48" s="16" t="str">
        <f>[1]Contratos!A48</f>
        <v>CONTRATO 47 DE 2025</v>
      </c>
      <c r="B48" s="17" t="str">
        <f>[1]Contratos!B48</f>
        <v>DUQUE B CONSULTORES S.A.S.</v>
      </c>
      <c r="C48" s="17" t="str">
        <f>[1]Contratos!E48</f>
        <v>Contratación directa</v>
      </c>
      <c r="D48" s="18" t="str">
        <f>[1]Contratos!F48</f>
        <v xml:space="preserve">EL CONTRATISTA se obliga con LA COMISIÓN a la Prestación de servicios jurídicos especializados en materia de contratación pública y de derecho administrativo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2025. </v>
      </c>
      <c r="E48" s="19">
        <f>[1]Contratos!G48</f>
        <v>44891000</v>
      </c>
      <c r="F48" s="20" t="str">
        <f>IFERROR(VLOOKUP(A48, [1]Otrosí!A:F, 6, FALSE), "0")</f>
        <v>0</v>
      </c>
      <c r="G48" s="19">
        <f>SUM(E48:F48)</f>
        <v>44891000</v>
      </c>
      <c r="H48" s="21">
        <v>39197033</v>
      </c>
      <c r="I48" s="19">
        <f t="shared" si="0"/>
        <v>5693967</v>
      </c>
      <c r="J48" s="22">
        <f t="shared" si="1"/>
        <v>0.87316016573477984</v>
      </c>
      <c r="K48" s="23">
        <f>[1]Contratos!O48</f>
        <v>45700</v>
      </c>
      <c r="L48" s="23">
        <f>[1]Contratos!P48</f>
        <v>45700</v>
      </c>
      <c r="M48" s="23">
        <f>[1]Contratos!Q48</f>
        <v>46022</v>
      </c>
      <c r="N48" s="24" t="str">
        <f>IFERROR(VLOOKUP(A48, [1]Otrosí!A:L, 7, FALSE), "N/A")</f>
        <v>N/A</v>
      </c>
      <c r="O48" s="25" t="s">
        <v>22</v>
      </c>
      <c r="P48" s="26" t="s">
        <v>28</v>
      </c>
      <c r="Q48" s="27" t="s">
        <v>76</v>
      </c>
      <c r="R48" s="28" t="s">
        <v>25</v>
      </c>
      <c r="S48" s="17" t="str">
        <f>[1]Contratos!C48</f>
        <v>PJ</v>
      </c>
      <c r="T48" s="17" t="str">
        <f>[1]Contratos!J48</f>
        <v>COORDINACIÓN EJECUTIVA</v>
      </c>
      <c r="U48" s="29" t="s">
        <v>43</v>
      </c>
      <c r="V48" s="30">
        <v>901278666</v>
      </c>
    </row>
    <row r="49" spans="1:22" ht="61.5" customHeight="1" x14ac:dyDescent="0.35">
      <c r="A49" s="16" t="str">
        <f>[1]Contratos!A49</f>
        <v>CONTRATO 48 DE 2025</v>
      </c>
      <c r="B49" s="17" t="str">
        <f>[1]Contratos!B49</f>
        <v>CULLEN INTERNATIONAL</v>
      </c>
      <c r="C49" s="17" t="str">
        <f>[1]Contratos!E49</f>
        <v>Contratación directa</v>
      </c>
      <c r="D49" s="18" t="str">
        <f>[1]Contratos!F49</f>
        <v xml:space="preserve">Contratar la suscripción a la plataforma MY CULLEN de CULLEN INTERNATIONAL S.A. para el monitoreo de tendencias y desarrollos regulatorios a nivel internacional en materia de servicios de telecomunicaciones, postales y contenidos audiovisuales. </v>
      </c>
      <c r="E49" s="19">
        <f>[1]Contratos!G49</f>
        <v>615230000</v>
      </c>
      <c r="F49" s="20" t="str">
        <f>IFERROR(VLOOKUP(A49, [1]Otrosí!A:F, 6, FALSE), "0")</f>
        <v>0</v>
      </c>
      <c r="G49" s="19">
        <f>SUM(E49:F49)</f>
        <v>615230000</v>
      </c>
      <c r="H49" s="21">
        <v>615230000</v>
      </c>
      <c r="I49" s="19">
        <f t="shared" si="0"/>
        <v>0</v>
      </c>
      <c r="J49" s="22">
        <f t="shared" si="1"/>
        <v>1</v>
      </c>
      <c r="K49" s="23">
        <f>[1]Contratos!O49</f>
        <v>45706</v>
      </c>
      <c r="L49" s="23">
        <f>[1]Contratos!P49</f>
        <v>45710</v>
      </c>
      <c r="M49" s="23">
        <f>[1]Contratos!Q49</f>
        <v>46074</v>
      </c>
      <c r="N49" s="24" t="str">
        <f>IFERROR(VLOOKUP(A49, [1]Otrosí!A:L, 7, FALSE), "N/A")</f>
        <v>N/A</v>
      </c>
      <c r="O49" s="25" t="s">
        <v>22</v>
      </c>
      <c r="P49" s="26" t="s">
        <v>28</v>
      </c>
      <c r="Q49" s="27" t="s">
        <v>77</v>
      </c>
      <c r="R49" s="28" t="s">
        <v>78</v>
      </c>
      <c r="S49" s="17" t="str">
        <f>[1]Contratos!C49</f>
        <v>PJ</v>
      </c>
      <c r="T49" s="17" t="str">
        <f>[1]Contratos!J49</f>
        <v>ANALÍTICA DE DATOS</v>
      </c>
      <c r="U49" s="29" t="s">
        <v>43</v>
      </c>
      <c r="V49" s="30">
        <v>429199165</v>
      </c>
    </row>
    <row r="50" spans="1:22" ht="61.5" customHeight="1" x14ac:dyDescent="0.35">
      <c r="A50" s="16" t="str">
        <f>[1]Contratos!A50</f>
        <v>CONTRATO 49 DE 2025</v>
      </c>
      <c r="B50" s="17" t="str">
        <f>[1]Contratos!B50</f>
        <v>JUAN SEBASTIAN SALAMANCA CALLE</v>
      </c>
      <c r="C50" s="17" t="str">
        <f>[1]Contratos!E50</f>
        <v>Contratación directa</v>
      </c>
      <c r="D50" s="18" t="str">
        <f>[1]Contratos!F50</f>
        <v>Brindar apoyo en el desarrollo de actividades asociadas a la promoción del pluralismo informativo, la alfabetización mediática, y la pedagogía regulatoria, mediante la formulación y ejecución de proyectos regulatorios, actividades y metodologías pedagógicas orientadas a diferentes agentes del sector de las telecomunicaciones, en el marco de los proyectos contemplados dentro de la Agenda Regulatoria y el Plan de Acción 2025</v>
      </c>
      <c r="E50" s="19">
        <f>[1]Contratos!G50</f>
        <v>126977300</v>
      </c>
      <c r="F50" s="20" t="str">
        <f>IFERROR(VLOOKUP(A50, [1]Otrosí!A:F, 6, FALSE), "0")</f>
        <v>0</v>
      </c>
      <c r="G50" s="19">
        <f>SUM(E50:F50)</f>
        <v>126977300</v>
      </c>
      <c r="H50" s="21">
        <v>119666486</v>
      </c>
      <c r="I50" s="19">
        <f t="shared" si="0"/>
        <v>7310814</v>
      </c>
      <c r="J50" s="22">
        <f t="shared" si="1"/>
        <v>0.94242424433343597</v>
      </c>
      <c r="K50" s="23">
        <f>[1]Contratos!O50</f>
        <v>45706</v>
      </c>
      <c r="L50" s="23">
        <f>[1]Contratos!P50</f>
        <v>45708</v>
      </c>
      <c r="M50" s="23">
        <f>[1]Contratos!Q50</f>
        <v>46022</v>
      </c>
      <c r="N50" s="24" t="str">
        <f>IFERROR(VLOOKUP(A50, [1]Otrosí!A:L, 7, FALSE), "N/A")</f>
        <v>N/A</v>
      </c>
      <c r="O50" s="25" t="s">
        <v>22</v>
      </c>
      <c r="P50" s="26" t="s">
        <v>28</v>
      </c>
      <c r="Q50" s="27" t="s">
        <v>79</v>
      </c>
      <c r="R50" s="28" t="s">
        <v>25</v>
      </c>
      <c r="S50" s="17" t="str">
        <f>[1]Contratos!C50</f>
        <v>PN</v>
      </c>
      <c r="T50" s="17" t="str">
        <f>[1]Contratos!J50</f>
        <v>PEDAGOGÍA REGULATORIA</v>
      </c>
      <c r="U50" s="29" t="s">
        <v>26</v>
      </c>
      <c r="V50" s="30">
        <v>1018410406</v>
      </c>
    </row>
    <row r="51" spans="1:22" ht="61.5" customHeight="1" x14ac:dyDescent="0.35">
      <c r="A51" s="16" t="str">
        <f>[1]Contratos!A51</f>
        <v>CONTRATO 50 DE 2025</v>
      </c>
      <c r="B51" s="17" t="str">
        <f>[1]Contratos!B51</f>
        <v>MARIA CAMILA GUTIERREZ</v>
      </c>
      <c r="C51" s="17" t="str">
        <f>[1]Contratos!E51</f>
        <v>Contratación directa</v>
      </c>
      <c r="D51" s="18" t="str">
        <f>[1]Contratos!F51</f>
        <v>Prestación de servicios profesionales para brindar apoyo jurídico especializado en el desarrollo de las actividades misionales de las Sesiones de Comisión de Comunicaciones y Contenidos Audiovisuales de la CRC –principalmente, en el liderazgo, análisis y trámite de actuaciones administrativas de alta complejidad en materia de solución de controversias, imposición de servidumbres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
      <c r="E51" s="19">
        <f>[1]Contratos!G51</f>
        <v>119000000</v>
      </c>
      <c r="F51" s="20">
        <f>IFERROR(VLOOKUP(A51, [1]Otrosí!A:F, 6, FALSE), "0")</f>
        <v>51000000</v>
      </c>
      <c r="G51" s="19">
        <f>SUM(E51:F51)</f>
        <v>170000000</v>
      </c>
      <c r="H51" s="21">
        <v>153000000</v>
      </c>
      <c r="I51" s="19">
        <f t="shared" si="0"/>
        <v>17000000</v>
      </c>
      <c r="J51" s="22">
        <f t="shared" si="1"/>
        <v>0.9</v>
      </c>
      <c r="K51" s="23">
        <f>[1]Contratos!O51</f>
        <v>45707</v>
      </c>
      <c r="L51" s="23">
        <f>[1]Contratos!P51</f>
        <v>45709</v>
      </c>
      <c r="M51" s="23">
        <f>[1]Contratos!Q51</f>
        <v>46022</v>
      </c>
      <c r="N51" s="24">
        <f>IFERROR(VLOOKUP(A51, [1]Otrosí!A:L, 7, FALSE), "N/A")</f>
        <v>46011</v>
      </c>
      <c r="O51" s="25" t="s">
        <v>22</v>
      </c>
      <c r="P51" s="26" t="s">
        <v>28</v>
      </c>
      <c r="Q51" s="27" t="s">
        <v>80</v>
      </c>
      <c r="R51" s="28" t="s">
        <v>25</v>
      </c>
      <c r="S51" s="17" t="str">
        <f>[1]Contratos!C51</f>
        <v>PN</v>
      </c>
      <c r="T51" s="17" t="str">
        <f>[1]Contratos!J51</f>
        <v>GESTIÓN JURÍDICA</v>
      </c>
      <c r="U51" s="29" t="s">
        <v>26</v>
      </c>
      <c r="V51" s="30">
        <v>1010167068</v>
      </c>
    </row>
    <row r="52" spans="1:22" ht="61.5" customHeight="1" x14ac:dyDescent="0.35">
      <c r="A52" s="16" t="str">
        <f>[1]Contratos!A52</f>
        <v>CONTRATO 51 DE 2025</v>
      </c>
      <c r="B52" s="17" t="str">
        <f>[1]Contratos!B52</f>
        <v>PORTATIL  SAS</v>
      </c>
      <c r="C52" s="17" t="str">
        <f>[1]Contratos!E52</f>
        <v>Mínima cuantía</v>
      </c>
      <c r="D52" s="18" t="str">
        <f>[1]Contratos!F52</f>
        <v>Renovación de la suscripción por el término de un (1) año de una (1) licencia de la Suite de Adobe Creative Cloud todas las Aplicaciones, para la Comisión de Regulación de Comunicaciones</v>
      </c>
      <c r="E52" s="19">
        <f>[1]Contratos!G52</f>
        <v>3977922</v>
      </c>
      <c r="F52" s="20" t="str">
        <f>IFERROR(VLOOKUP(A52, [1]Otrosí!A:F, 6, FALSE), "0")</f>
        <v>0</v>
      </c>
      <c r="G52" s="19">
        <f>SUM(E52:F52)</f>
        <v>3977922</v>
      </c>
      <c r="H52" s="21">
        <v>3977922</v>
      </c>
      <c r="I52" s="19">
        <f t="shared" si="0"/>
        <v>0</v>
      </c>
      <c r="J52" s="22">
        <f t="shared" si="1"/>
        <v>1</v>
      </c>
      <c r="K52" s="23">
        <f>[1]Contratos!O52</f>
        <v>45705</v>
      </c>
      <c r="L52" s="23">
        <f>[1]Contratos!P52</f>
        <v>45712</v>
      </c>
      <c r="M52" s="23">
        <f>[1]Contratos!Q52</f>
        <v>46066</v>
      </c>
      <c r="N52" s="24" t="str">
        <f>IFERROR(VLOOKUP(A52, [1]Otrosí!A:L, 7, FALSE), "N/A")</f>
        <v>N/A</v>
      </c>
      <c r="O52" s="25" t="s">
        <v>22</v>
      </c>
      <c r="P52" s="26" t="s">
        <v>28</v>
      </c>
      <c r="Q52" s="27" t="s">
        <v>81</v>
      </c>
      <c r="R52" s="28" t="s">
        <v>78</v>
      </c>
      <c r="S52" s="17" t="str">
        <f>[1]Contratos!C52</f>
        <v>PJ</v>
      </c>
      <c r="T52" s="17" t="str">
        <f>[1]Contratos!J52</f>
        <v>TECNOLOGÍAS Y SIST. DE INF.</v>
      </c>
      <c r="U52" s="29" t="s">
        <v>43</v>
      </c>
      <c r="V52" s="30">
        <v>811005902</v>
      </c>
    </row>
    <row r="53" spans="1:22" ht="61.5" customHeight="1" x14ac:dyDescent="0.35">
      <c r="A53" s="16" t="str">
        <f>[1]Contratos!A53</f>
        <v>CONTRATO 52 DE 2025</v>
      </c>
      <c r="B53" s="17" t="str">
        <f>[1]Contratos!B53</f>
        <v>CLOUD CITY COLOMBIA SAS</v>
      </c>
      <c r="C53" s="17" t="str">
        <f>[1]Contratos!E53</f>
        <v>Mínima cuantía</v>
      </c>
      <c r="D53" s="18" t="str">
        <f>[1]Contratos!F53</f>
        <v>Contratar el servicio de una aplicación por servicios (SAAS) para el envío masivo de correo (Mailing)</v>
      </c>
      <c r="E53" s="19">
        <f>[1]Contratos!G53</f>
        <v>5138702</v>
      </c>
      <c r="F53" s="20" t="str">
        <f>IFERROR(VLOOKUP(A53, [1]Otrosí!A:F, 6, FALSE), "0")</f>
        <v>0</v>
      </c>
      <c r="G53" s="19">
        <f>SUM(E53:F53)</f>
        <v>5138702</v>
      </c>
      <c r="H53" s="21">
        <v>4595186</v>
      </c>
      <c r="I53" s="19">
        <f t="shared" si="0"/>
        <v>543516</v>
      </c>
      <c r="J53" s="22">
        <f t="shared" si="1"/>
        <v>0.89423087775862464</v>
      </c>
      <c r="K53" s="23">
        <f>[1]Contratos!O53</f>
        <v>45706</v>
      </c>
      <c r="L53" s="23">
        <f>[1]Contratos!P53</f>
        <v>45708</v>
      </c>
      <c r="M53" s="23">
        <f>[1]Contratos!Q53</f>
        <v>46022</v>
      </c>
      <c r="N53" s="24" t="str">
        <f>IFERROR(VLOOKUP(A53, [1]Otrosí!A:L, 7, FALSE), "N/A")</f>
        <v>N/A</v>
      </c>
      <c r="O53" s="25" t="s">
        <v>22</v>
      </c>
      <c r="P53" s="26" t="s">
        <v>28</v>
      </c>
      <c r="Q53" s="27" t="s">
        <v>82</v>
      </c>
      <c r="R53" s="28" t="s">
        <v>25</v>
      </c>
      <c r="S53" s="17" t="str">
        <f>[1]Contratos!C53</f>
        <v>PJ</v>
      </c>
      <c r="T53" s="17" t="str">
        <f>[1]Contratos!J53</f>
        <v>RELACIONES CON GRUPOS DE VALOR</v>
      </c>
      <c r="U53" s="29" t="s">
        <v>43</v>
      </c>
      <c r="V53" s="30">
        <v>901249716</v>
      </c>
    </row>
    <row r="54" spans="1:22" ht="61.5" customHeight="1" x14ac:dyDescent="0.35">
      <c r="A54" s="16" t="str">
        <f>[1]Contratos!A54</f>
        <v>CONTRATO 53 DE 2025</v>
      </c>
      <c r="B54" s="17" t="str">
        <f>[1]Contratos!B54</f>
        <v>PORTATIL  SAS</v>
      </c>
      <c r="C54" s="17" t="str">
        <f>[1]Contratos!E54</f>
        <v>Mínima cuantía</v>
      </c>
      <c r="D54" s="18" t="str">
        <f>[1]Contratos!F54</f>
        <v>Suscripción por un (1) año de los servicios del software de editor de archivos PDF Adobe Acrobat 
PRO-DC For Teams con contrato de licenciamiento VIP para la Comisión de Regulación de 
Comunicaciones._x000D_</v>
      </c>
      <c r="E54" s="19">
        <f>[1]Contratos!G54</f>
        <v>23765625</v>
      </c>
      <c r="F54" s="20" t="str">
        <f>IFERROR(VLOOKUP(A54, [1]Otrosí!A:F, 6, FALSE), "0")</f>
        <v>0</v>
      </c>
      <c r="G54" s="19">
        <f>SUM(E54:F54)</f>
        <v>23765625</v>
      </c>
      <c r="H54" s="21">
        <v>23765625</v>
      </c>
      <c r="I54" s="19">
        <f t="shared" si="0"/>
        <v>0</v>
      </c>
      <c r="J54" s="22">
        <f t="shared" si="1"/>
        <v>1</v>
      </c>
      <c r="K54" s="23">
        <f>[1]Contratos!O54</f>
        <v>45708</v>
      </c>
      <c r="L54" s="23">
        <f>[1]Contratos!P54</f>
        <v>45714</v>
      </c>
      <c r="M54" s="23">
        <f>[1]Contratos!Q54</f>
        <v>46081</v>
      </c>
      <c r="N54" s="24" t="str">
        <f>IFERROR(VLOOKUP(A54, [1]Otrosí!A:L, 7, FALSE), "N/A")</f>
        <v>N/A</v>
      </c>
      <c r="O54" s="25" t="s">
        <v>22</v>
      </c>
      <c r="P54" s="26" t="s">
        <v>28</v>
      </c>
      <c r="Q54" s="27" t="s">
        <v>83</v>
      </c>
      <c r="R54" s="28" t="s">
        <v>78</v>
      </c>
      <c r="S54" s="17" t="str">
        <f>[1]Contratos!C54</f>
        <v>PJ</v>
      </c>
      <c r="T54" s="17" t="str">
        <f>[1]Contratos!J54</f>
        <v>TECNOLOGÍAS Y SIST. DE INF.</v>
      </c>
      <c r="U54" s="29" t="s">
        <v>43</v>
      </c>
      <c r="V54" s="30">
        <v>811005902</v>
      </c>
    </row>
    <row r="55" spans="1:22" ht="61.5" customHeight="1" x14ac:dyDescent="0.35">
      <c r="A55" s="16" t="str">
        <f>[1]Contratos!A55</f>
        <v>CONTRATO 54 DE 2025 - OC 142256</v>
      </c>
      <c r="B55" s="17" t="str">
        <f>[1]Contratos!B55</f>
        <v>COLOMBIA TELECOMUNICACIONES  S.A. E.S.P.  BIC</v>
      </c>
      <c r="C55" s="17" t="str">
        <f>[1]Contratos!E55</f>
        <v>AMP/IAD/CGS</v>
      </c>
      <c r="D55" s="18" t="str">
        <f>[1]Contratos!F55</f>
        <v>Renovar los servicios Cloud del Segmento Microsoft Azure Suscripción CSP No.ba5a813a-3ca7-406c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v>
      </c>
      <c r="E55" s="19">
        <f>[1]Contratos!G55</f>
        <v>1593550000</v>
      </c>
      <c r="F55" s="20">
        <f>IFERROR(VLOOKUP(A55, [1]Otrosí!A:F, 6, FALSE), "0")</f>
        <v>347450119.72000003</v>
      </c>
      <c r="G55" s="19">
        <f>SUM(E55:F55)</f>
        <v>1941000119.72</v>
      </c>
      <c r="H55" s="21">
        <v>347450119</v>
      </c>
      <c r="I55" s="19">
        <f t="shared" si="0"/>
        <v>1593550000.72</v>
      </c>
      <c r="J55" s="22">
        <f t="shared" si="1"/>
        <v>0.17900571744947733</v>
      </c>
      <c r="K55" s="23">
        <f>[1]Contratos!O55</f>
        <v>45712</v>
      </c>
      <c r="L55" s="23">
        <f>[1]Contratos!P55</f>
        <v>45712</v>
      </c>
      <c r="M55" s="23">
        <f>[1]Contratos!Q55</f>
        <v>46022</v>
      </c>
      <c r="N55" s="24">
        <f>IFERROR(VLOOKUP(A55, [1]Otrosí!A:L, 7, FALSE), "N/A")</f>
        <v>46096</v>
      </c>
      <c r="O55" s="25" t="s">
        <v>22</v>
      </c>
      <c r="P55" s="26" t="s">
        <v>28</v>
      </c>
      <c r="Q55" s="27" t="s">
        <v>84</v>
      </c>
      <c r="R55" s="28" t="s">
        <v>25</v>
      </c>
      <c r="S55" s="17" t="str">
        <f>[1]Contratos!C55</f>
        <v>PJ</v>
      </c>
      <c r="T55" s="17" t="str">
        <f>[1]Contratos!J55</f>
        <v>TECNOLOGÍAS Y SIST. DE INF.</v>
      </c>
      <c r="U55" s="29" t="s">
        <v>43</v>
      </c>
      <c r="V55" s="30">
        <v>830122566</v>
      </c>
    </row>
    <row r="56" spans="1:22" ht="61.5" customHeight="1" x14ac:dyDescent="0.35">
      <c r="A56" s="16" t="str">
        <f>[1]Contratos!A56</f>
        <v>CONTRATO 55 DE 2025 - OC 142992</v>
      </c>
      <c r="B56" s="17" t="str">
        <f>[1]Contratos!B56</f>
        <v>CONSORCIO KIOS</v>
      </c>
      <c r="C56" s="17" t="str">
        <f>[1]Contratos!E56</f>
        <v>AMP/IAD/CGS</v>
      </c>
      <c r="D56" s="18" t="str">
        <f>[1]Contratos!F56</f>
        <v>Contratar el servicio integral de
aseo, cafetería, mantenimiento preventivo y
correctivo de la planta física de la Comisión de
Regulación de Comunicaciones CRC y suministro
de insumos de aseo y cafetería</v>
      </c>
      <c r="E56" s="19">
        <f>[1]Contratos!G56</f>
        <v>79215239.780000001</v>
      </c>
      <c r="F56" s="20">
        <f>IFERROR(VLOOKUP(A56, [1]Otrosí!A:F, 6, FALSE), "0")</f>
        <v>39607619.890000001</v>
      </c>
      <c r="G56" s="19">
        <f>SUM(E56:F56)</f>
        <v>118822859.67</v>
      </c>
      <c r="H56" s="21">
        <v>0</v>
      </c>
      <c r="I56" s="19">
        <f t="shared" si="0"/>
        <v>118822859.67</v>
      </c>
      <c r="J56" s="22">
        <f t="shared" si="1"/>
        <v>0</v>
      </c>
      <c r="K56" s="23">
        <f>[1]Contratos!O56</f>
        <v>45723</v>
      </c>
      <c r="L56" s="23">
        <f>[1]Contratos!P56</f>
        <v>45748</v>
      </c>
      <c r="M56" s="23">
        <f>[1]Contratos!Q56</f>
        <v>45900</v>
      </c>
      <c r="N56" s="24">
        <f>IFERROR(VLOOKUP(A56, [1]Otrosí!A:L, 7, FALSE), "N/A")</f>
        <v>45976</v>
      </c>
      <c r="O56" s="25" t="s">
        <v>22</v>
      </c>
      <c r="P56" s="26" t="s">
        <v>23</v>
      </c>
      <c r="Q56" s="27" t="s">
        <v>85</v>
      </c>
      <c r="R56" s="28" t="s">
        <v>25</v>
      </c>
      <c r="S56" s="17" t="str">
        <f>[1]Contratos!C56</f>
        <v>PJ</v>
      </c>
      <c r="T56" s="17" t="str">
        <f>[1]Contratos!J56</f>
        <v>GESTIÓN ADM. Y FIN</v>
      </c>
      <c r="U56" s="29" t="s">
        <v>43</v>
      </c>
      <c r="V56" s="30">
        <v>901681580</v>
      </c>
    </row>
    <row r="57" spans="1:22" ht="61.5" customHeight="1" x14ac:dyDescent="0.35">
      <c r="A57" s="16" t="str">
        <f>[1]Contratos!A57</f>
        <v>CONTRATO 56 DE 2025</v>
      </c>
      <c r="B57" s="17" t="str">
        <f>[1]Contratos!B57</f>
        <v>KREATIF SAS</v>
      </c>
      <c r="C57" s="17" t="str">
        <f>[1]Contratos!E57</f>
        <v>Mínima cuantía</v>
      </c>
      <c r="D57" s="18" t="str">
        <f>[1]Contratos!F57</f>
        <v>Adquirir la impresión y suministro de ciento cincuenta (150) carnets y ciento cincuenta (150) cintas para carnets con gancho de seguridad, para la identificación de los funcionarios de planta de la Comisión de Regulación de Comunicaciones.</v>
      </c>
      <c r="E57" s="19">
        <f>[1]Contratos!G57</f>
        <v>1785000</v>
      </c>
      <c r="F57" s="20" t="str">
        <f>IFERROR(VLOOKUP(A57, [1]Otrosí!A:F, 6, FALSE), "0")</f>
        <v>0</v>
      </c>
      <c r="G57" s="19">
        <f>SUM(E57:F57)</f>
        <v>1785000</v>
      </c>
      <c r="H57" s="21">
        <v>1722525</v>
      </c>
      <c r="I57" s="19">
        <f t="shared" si="0"/>
        <v>62475</v>
      </c>
      <c r="J57" s="22">
        <f t="shared" si="1"/>
        <v>0.96499999999999997</v>
      </c>
      <c r="K57" s="23">
        <f>[1]Contratos!O57</f>
        <v>45749</v>
      </c>
      <c r="L57" s="23">
        <f>[1]Contratos!P57</f>
        <v>45758</v>
      </c>
      <c r="M57" s="23">
        <f>[1]Contratos!Q57</f>
        <v>46006</v>
      </c>
      <c r="N57" s="24" t="str">
        <f>IFERROR(VLOOKUP(A57, [1]Otrosí!A:L, 7, FALSE), "N/A")</f>
        <v>N/A</v>
      </c>
      <c r="O57" s="25" t="s">
        <v>66</v>
      </c>
      <c r="P57" s="26" t="s">
        <v>23</v>
      </c>
      <c r="Q57" s="27" t="s">
        <v>86</v>
      </c>
      <c r="R57" s="28" t="s">
        <v>25</v>
      </c>
      <c r="S57" s="17" t="str">
        <f>[1]Contratos!C57</f>
        <v>PJ</v>
      </c>
      <c r="T57" s="17" t="str">
        <f>[1]Contratos!J57</f>
        <v>GESTIÓN ADM. Y FIN</v>
      </c>
      <c r="U57" s="29" t="s">
        <v>43</v>
      </c>
      <c r="V57" s="30">
        <v>900519611</v>
      </c>
    </row>
    <row r="58" spans="1:22" ht="61.5" customHeight="1" x14ac:dyDescent="0.35">
      <c r="A58" s="16" t="str">
        <f>[1]Contratos!A58</f>
        <v>CONTRATO 57 DE 2025</v>
      </c>
      <c r="B58" s="17" t="str">
        <f>[1]Contratos!B58</f>
        <v>FLT COMUNICACIONES S.A.S.</v>
      </c>
      <c r="C58" s="17" t="str">
        <f>[1]Contratos!E58</f>
        <v>Mínima cuantía</v>
      </c>
      <c r="D58" s="18" t="str">
        <f>[1]Contratos!F58</f>
        <v>prestar el servicio de monitoreo de noticias en medios de comunicación y redes sociales para la Comisión de Regulación de Comunicaciones</v>
      </c>
      <c r="E58" s="19">
        <f>[1]Contratos!G58</f>
        <v>21420000</v>
      </c>
      <c r="F58" s="20" t="str">
        <f>IFERROR(VLOOKUP(A58, [1]Otrosí!A:F, 6, FALSE), "0")</f>
        <v>0</v>
      </c>
      <c r="G58" s="19">
        <f>SUM(E58:F58)</f>
        <v>21420000</v>
      </c>
      <c r="H58" s="21">
        <v>21257613</v>
      </c>
      <c r="I58" s="19">
        <f t="shared" si="0"/>
        <v>162387</v>
      </c>
      <c r="J58" s="22">
        <f t="shared" si="1"/>
        <v>0.9924189075630252</v>
      </c>
      <c r="K58" s="23">
        <f>[1]Contratos!O58</f>
        <v>45747</v>
      </c>
      <c r="L58" s="23">
        <f>[1]Contratos!P58</f>
        <v>45749</v>
      </c>
      <c r="M58" s="23">
        <f>[1]Contratos!Q58</f>
        <v>46022</v>
      </c>
      <c r="N58" s="24" t="str">
        <f>IFERROR(VLOOKUP(A58, [1]Otrosí!A:L, 7, FALSE), "N/A")</f>
        <v>N/A</v>
      </c>
      <c r="O58" s="25" t="s">
        <v>22</v>
      </c>
      <c r="P58" s="26" t="s">
        <v>28</v>
      </c>
      <c r="Q58" s="27" t="s">
        <v>87</v>
      </c>
      <c r="R58" s="28" t="s">
        <v>25</v>
      </c>
      <c r="S58" s="17" t="str">
        <f>[1]Contratos!C58</f>
        <v>PJ</v>
      </c>
      <c r="T58" s="17" t="str">
        <f>[1]Contratos!J58</f>
        <v>RELACIONES CON GRUPOS DE VALOR</v>
      </c>
      <c r="U58" s="29" t="s">
        <v>43</v>
      </c>
      <c r="V58" s="30">
        <v>830065445</v>
      </c>
    </row>
    <row r="59" spans="1:22" ht="61.5" customHeight="1" x14ac:dyDescent="0.35">
      <c r="A59" s="16" t="str">
        <f>[1]Contratos!A59</f>
        <v>CONTRATO 58 DE 2025</v>
      </c>
      <c r="B59" s="17" t="str">
        <f>[1]Contratos!B59</f>
        <v>WEXLER SAS</v>
      </c>
      <c r="C59" s="17" t="str">
        <f>[1]Contratos!E59</f>
        <v>Mínima cuantía</v>
      </c>
      <c r="D59" s="18" t="str">
        <f>[1]Contratos!F59</f>
        <v xml:space="preserve"> Renovación de la licencia de la solución fortianalyzer (VM-Series) y de los servicios de soporte en modalidad 7x24 con la misma configuración que se encuentra actualmente, del dispositivo identificado con serial FAZVMSTM23001050 desplegado en la nube pública de Azure.</v>
      </c>
      <c r="E59" s="19">
        <f>[1]Contratos!G59</f>
        <v>7100000</v>
      </c>
      <c r="F59" s="20" t="str">
        <f>IFERROR(VLOOKUP(A59, [1]Otrosí!A:F, 6, FALSE), "0")</f>
        <v>0</v>
      </c>
      <c r="G59" s="19">
        <f>SUM(E59:F59)</f>
        <v>7100000</v>
      </c>
      <c r="H59" s="32">
        <v>0</v>
      </c>
      <c r="I59" s="19">
        <f t="shared" si="0"/>
        <v>7100000</v>
      </c>
      <c r="J59" s="22">
        <f t="shared" si="1"/>
        <v>0</v>
      </c>
      <c r="K59" s="23">
        <f>[1]Contratos!O59</f>
        <v>45751</v>
      </c>
      <c r="L59" s="23">
        <f>[1]Contratos!P59</f>
        <v>45761</v>
      </c>
      <c r="M59" s="23">
        <f>[1]Contratos!Q59</f>
        <v>45921</v>
      </c>
      <c r="N59" s="24" t="str">
        <f>IFERROR(VLOOKUP(A59, [1]Otrosí!A:L, 7, FALSE), "N/A")</f>
        <v>N/A</v>
      </c>
      <c r="O59" s="25" t="s">
        <v>22</v>
      </c>
      <c r="P59" s="26" t="s">
        <v>28</v>
      </c>
      <c r="Q59" s="27" t="s">
        <v>88</v>
      </c>
      <c r="R59" s="28" t="s">
        <v>25</v>
      </c>
      <c r="S59" s="17" t="str">
        <f>[1]Contratos!C59</f>
        <v>PJ</v>
      </c>
      <c r="T59" s="17" t="str">
        <f>[1]Contratos!J59</f>
        <v>TECNOLOGÍAS Y SIST. DE INF.</v>
      </c>
      <c r="U59" s="29" t="s">
        <v>43</v>
      </c>
      <c r="V59" s="30">
        <v>900390198</v>
      </c>
    </row>
    <row r="60" spans="1:22" ht="61.5" customHeight="1" x14ac:dyDescent="0.35">
      <c r="A60" s="16" t="str">
        <f>[1]Contratos!A60</f>
        <v>CONTRATO 59 DE 2025 - OC 144583</v>
      </c>
      <c r="B60" s="17" t="str">
        <f>[1]Contratos!B60</f>
        <v>COBRANZA NACIONAL DE CREDITOS SAS</v>
      </c>
      <c r="C60" s="17" t="str">
        <f>[1]Contratos!E60</f>
        <v>AMP/IAD/CGS</v>
      </c>
      <c r="D60" s="18" t="str">
        <f>[1]Contratos!F60</f>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
      <c r="E60" s="19">
        <f>[1]Contratos!G60</f>
        <v>349485812.06</v>
      </c>
      <c r="F60" s="20" t="str">
        <f>IFERROR(VLOOKUP(A60, [1]Otrosí!A:F, 6, FALSE), "0")</f>
        <v>0</v>
      </c>
      <c r="G60" s="19">
        <f>SUM(E60:F60)</f>
        <v>349485812.06</v>
      </c>
      <c r="H60" s="21">
        <v>0</v>
      </c>
      <c r="I60" s="19">
        <f t="shared" si="0"/>
        <v>349485812.06</v>
      </c>
      <c r="J60" s="22">
        <f t="shared" si="1"/>
        <v>0</v>
      </c>
      <c r="K60" s="23">
        <f>[1]Contratos!O60</f>
        <v>45751</v>
      </c>
      <c r="L60" s="23">
        <f>[1]Contratos!P60</f>
        <v>45786</v>
      </c>
      <c r="M60" s="23">
        <f>[1]Contratos!Q60</f>
        <v>45991</v>
      </c>
      <c r="N60" s="24" t="str">
        <f>IFERROR(VLOOKUP(A60, [1]Otrosí!A:L, 7, FALSE), "N/A")</f>
        <v>N/A</v>
      </c>
      <c r="O60" s="25" t="s">
        <v>22</v>
      </c>
      <c r="P60" s="26" t="s">
        <v>28</v>
      </c>
      <c r="Q60" s="27" t="s">
        <v>89</v>
      </c>
      <c r="R60" s="28" t="s">
        <v>25</v>
      </c>
      <c r="S60" s="17" t="str">
        <f>[1]Contratos!C60</f>
        <v>PJ</v>
      </c>
      <c r="T60" s="17" t="str">
        <f>[1]Contratos!J60</f>
        <v>TECNOLOGÍAS Y SIST. DE INF.</v>
      </c>
      <c r="U60" s="29" t="s">
        <v>43</v>
      </c>
      <c r="V60" s="30">
        <v>800219668</v>
      </c>
    </row>
    <row r="61" spans="1:22" ht="61.5" customHeight="1" x14ac:dyDescent="0.35">
      <c r="A61" s="16" t="str">
        <f>[1]Contratos!A61</f>
        <v>CONTRATO 60 DE 2025</v>
      </c>
      <c r="B61" s="17" t="str">
        <f>[1]Contratos!B61</f>
        <v xml:space="preserve">KANTAR IBOPE MEDIA </v>
      </c>
      <c r="C61" s="17" t="str">
        <f>[1]Contratos!E61</f>
        <v>Contratación directa</v>
      </c>
      <c r="D61" s="18" t="str">
        <f>[1]Contratos!F61</f>
        <v>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2025.</v>
      </c>
      <c r="E61" s="19">
        <f>[1]Contratos!G61</f>
        <v>608125248</v>
      </c>
      <c r="F61" s="20" t="str">
        <f>IFERROR(VLOOKUP(A61, [1]Otrosí!A:F, 6, FALSE), "0")</f>
        <v>0</v>
      </c>
      <c r="G61" s="19">
        <f>SUM(E61:F61)</f>
        <v>608125248</v>
      </c>
      <c r="H61" s="21">
        <v>608125247</v>
      </c>
      <c r="I61" s="19">
        <f t="shared" si="0"/>
        <v>1</v>
      </c>
      <c r="J61" s="22">
        <f t="shared" si="1"/>
        <v>0.99999999835560194</v>
      </c>
      <c r="K61" s="23">
        <f>[1]Contratos!O61</f>
        <v>45761</v>
      </c>
      <c r="L61" s="23">
        <f>[1]Contratos!P61</f>
        <v>45769</v>
      </c>
      <c r="M61" s="23">
        <f>[1]Contratos!Q61</f>
        <v>46022</v>
      </c>
      <c r="N61" s="24" t="str">
        <f>IFERROR(VLOOKUP(A61, [1]Otrosí!A:L, 7, FALSE), "N/A")</f>
        <v>N/A</v>
      </c>
      <c r="O61" s="25" t="s">
        <v>22</v>
      </c>
      <c r="P61" s="26" t="s">
        <v>28</v>
      </c>
      <c r="Q61" s="27" t="s">
        <v>90</v>
      </c>
      <c r="R61" s="28" t="s">
        <v>25</v>
      </c>
      <c r="S61" s="17" t="str">
        <f>[1]Contratos!C61</f>
        <v>PJ</v>
      </c>
      <c r="T61" s="17" t="str">
        <f>[1]Contratos!J61</f>
        <v>ANALÍTICA DE DATOS</v>
      </c>
      <c r="U61" s="29" t="s">
        <v>43</v>
      </c>
      <c r="V61" s="30">
        <v>800174162</v>
      </c>
    </row>
    <row r="62" spans="1:22" ht="61.5" customHeight="1" x14ac:dyDescent="0.35">
      <c r="A62" s="16" t="str">
        <f>[1]Contratos!A62</f>
        <v>CONTRATO 61 DE 2025</v>
      </c>
      <c r="B62" s="17" t="str">
        <f>[1]Contratos!B62</f>
        <v>COMERCIALIZADORA NAVE LTDA</v>
      </c>
      <c r="C62" s="17" t="str">
        <f>[1]Contratos!E62</f>
        <v>SASI/SAM</v>
      </c>
      <c r="D62" s="18" t="str">
        <f>[1]Contratos!F62</f>
        <v>Prestar los servicios como intermediario comercial público o privado, con el fin de asesorar y adelantar los trámites y gestiones necesarias para adelantar y perfeccionar la venta de bienes dados de baja de conformidad con la clasificación del numeral 6.8.2. del Manual Para el manejo Administrativo de Bienes de la Comisión de Regulación de Comunicaciones –CRC, y que se describen en la descripción de la necesidad del presente estudio previo.</v>
      </c>
      <c r="E62" s="19">
        <f>[1]Contratos!G62</f>
        <v>0</v>
      </c>
      <c r="F62" s="20" t="str">
        <f>IFERROR(VLOOKUP(A62, [1]Otrosí!A:F, 6, FALSE), "0")</f>
        <v>0</v>
      </c>
      <c r="G62" s="19">
        <f>SUM(E62:F62)</f>
        <v>0</v>
      </c>
      <c r="H62" s="32">
        <v>0</v>
      </c>
      <c r="I62" s="19">
        <f t="shared" si="0"/>
        <v>0</v>
      </c>
      <c r="J62" s="22" t="e">
        <f t="shared" si="1"/>
        <v>#DIV/0!</v>
      </c>
      <c r="K62" s="23">
        <f>[1]Contratos!O62</f>
        <v>45775</v>
      </c>
      <c r="L62" s="23">
        <f>[1]Contratos!P62</f>
        <v>45790</v>
      </c>
      <c r="M62" s="23">
        <f>[1]Contratos!Q62</f>
        <v>46154</v>
      </c>
      <c r="N62" s="24" t="str">
        <f>IFERROR(VLOOKUP(A62, [1]Otrosí!A:L, 7, FALSE), "N/A")</f>
        <v>N/A</v>
      </c>
      <c r="O62" s="25" t="s">
        <v>91</v>
      </c>
      <c r="P62" s="26" t="s">
        <v>23</v>
      </c>
      <c r="Q62" s="27" t="s">
        <v>92</v>
      </c>
      <c r="R62" s="28" t="s">
        <v>78</v>
      </c>
      <c r="S62" s="17" t="str">
        <f>[1]Contratos!C62</f>
        <v>PJ</v>
      </c>
      <c r="T62" s="17" t="str">
        <f>[1]Contratos!J62</f>
        <v>GESTIÓN ADM. Y FIN</v>
      </c>
      <c r="U62" s="29" t="s">
        <v>43</v>
      </c>
      <c r="V62" s="30">
        <v>800108095</v>
      </c>
    </row>
    <row r="63" spans="1:22" ht="61.5" customHeight="1" x14ac:dyDescent="0.35">
      <c r="A63" s="16" t="str">
        <f>[1]Contratos!A63</f>
        <v>CONTRATO 62 DE 2025</v>
      </c>
      <c r="B63" s="17" t="str">
        <f>[1]Contratos!B63</f>
        <v xml:space="preserve">UNVERSIDAD DE ANTIOQUIA </v>
      </c>
      <c r="C63" s="17" t="str">
        <f>[1]Contratos!E63</f>
        <v>Contratación directa</v>
      </c>
      <c r="D63" s="18" t="str">
        <f>[1]Contratos!F63</f>
        <v xml:space="preserve">EL CONTRATISTA se obliga con LA COMISIÓN a Fortalecer las actividades pedagógicas e informativas requeridas por la Comisión de Regulación de Comunicaciones, orientadas al desarrollo y difusión de conocimiento relacionado con el consumo crítico de contenidos audiovisuales, entornos audiovisuales seguros, la prevención de la desinformación, la pedagogía regulatoria y la participación ciudadana.  Esto mediante acciones de investigación y extensión bajo metodologías presenciales, semipresenciales, abiertas y a distancia, de acuerdo con los diferentes grupos de valor a los que se propone beneficiar. El cumplimiento del objeto se llevará a cabo a través del diseño y ejecución de acciones tales como el desarrollo y provisión de recursos educativos y soporte técnico especializado para la implementación de una estrategia de alfabetización mediática, acompañando académicamente el proceso y facilitando la comprensión y aplicación de la regulación: El desarrollo y producción de material didáctico. La provisión de soporte técnico y especializado para la ejecución de las tareas requeridas. El acompañamiento académico y conceptual del proceso. El diseño e implementación de una estrategia de alfabetización mediática con alcance regional. La elaboración de recursos pedagógicos que faciliten la comprensión, socialización y apropiación efectiva de la regulación. </v>
      </c>
      <c r="E63" s="19">
        <f>[1]Contratos!G63</f>
        <v>650000000</v>
      </c>
      <c r="F63" s="20" t="str">
        <f>IFERROR(VLOOKUP(A63, [1]Otrosí!A:F, 6, FALSE), "0")</f>
        <v>0</v>
      </c>
      <c r="G63" s="19">
        <f>SUM(E63:F63)</f>
        <v>650000000</v>
      </c>
      <c r="H63" s="21">
        <v>650000000</v>
      </c>
      <c r="I63" s="19">
        <f t="shared" si="0"/>
        <v>0</v>
      </c>
      <c r="J63" s="22">
        <f t="shared" si="1"/>
        <v>1</v>
      </c>
      <c r="K63" s="23">
        <f>[1]Contratos!O63</f>
        <v>45777</v>
      </c>
      <c r="L63" s="23">
        <f>[1]Contratos!P63</f>
        <v>45783</v>
      </c>
      <c r="M63" s="23">
        <f>[1]Contratos!Q63</f>
        <v>45992</v>
      </c>
      <c r="N63" s="24" t="str">
        <f>IFERROR(VLOOKUP(A63, [1]Otrosí!A:L, 7, FALSE), "N/A")</f>
        <v>N/A</v>
      </c>
      <c r="O63" s="25" t="s">
        <v>22</v>
      </c>
      <c r="P63" s="26" t="s">
        <v>28</v>
      </c>
      <c r="Q63" s="27" t="s">
        <v>93</v>
      </c>
      <c r="R63" s="28" t="s">
        <v>25</v>
      </c>
      <c r="S63" s="17" t="str">
        <f>[1]Contratos!C63</f>
        <v xml:space="preserve">PJ </v>
      </c>
      <c r="T63" s="17" t="str">
        <f>[1]Contratos!J63</f>
        <v>PEDAGOGÍA REGULATORIA</v>
      </c>
      <c r="U63" s="29" t="s">
        <v>43</v>
      </c>
      <c r="V63" s="30">
        <v>890980040</v>
      </c>
    </row>
    <row r="64" spans="1:22" ht="61.5" customHeight="1" x14ac:dyDescent="0.35">
      <c r="A64" s="16" t="str">
        <f>[1]Contratos!A64</f>
        <v>CONTRATO 63 DE 2025</v>
      </c>
      <c r="B64" s="17" t="str">
        <f>[1]Contratos!B64</f>
        <v xml:space="preserve">FESTIVAL TOURS </v>
      </c>
      <c r="C64" s="17" t="str">
        <f>[1]Contratos!E64</f>
        <v>SASI/SAM</v>
      </c>
      <c r="D64" s="18" t="str">
        <f>[1]Contratos!F64</f>
        <v>Contratar el suministro de tiquetes aéreos nacionales e internacionales necesarios para el desarrollo de las actividades de la Comisión de Regulación de Comunicaciones (CRC), a través de una agencia de viajes.</v>
      </c>
      <c r="E64" s="19">
        <f>[1]Contratos!G64</f>
        <v>295400000</v>
      </c>
      <c r="F64" s="20" t="str">
        <f>IFERROR(VLOOKUP(A64, [1]Otrosí!A:F, 6, FALSE), "0")</f>
        <v>0</v>
      </c>
      <c r="G64" s="19">
        <f>SUM(E64:F64)</f>
        <v>295400000</v>
      </c>
      <c r="H64" s="21">
        <v>293134121</v>
      </c>
      <c r="I64" s="19">
        <f t="shared" si="0"/>
        <v>2265879</v>
      </c>
      <c r="J64" s="22">
        <f t="shared" si="1"/>
        <v>0.99232945497630332</v>
      </c>
      <c r="K64" s="23">
        <f>[1]Contratos!O64</f>
        <v>45761</v>
      </c>
      <c r="L64" s="23">
        <f>[1]Contratos!P64</f>
        <v>45779</v>
      </c>
      <c r="M64" s="23">
        <f>[1]Contratos!Q64</f>
        <v>46022</v>
      </c>
      <c r="N64" s="24" t="str">
        <f>IFERROR(VLOOKUP(A64, [1]Otrosí!A:L, 7, FALSE), "N/A")</f>
        <v>N/A</v>
      </c>
      <c r="O64" s="25" t="s">
        <v>66</v>
      </c>
      <c r="P64" s="26" t="s">
        <v>28</v>
      </c>
      <c r="Q64" s="27" t="s">
        <v>94</v>
      </c>
      <c r="R64" s="28" t="s">
        <v>25</v>
      </c>
      <c r="S64" s="17" t="str">
        <f>[1]Contratos!C64</f>
        <v xml:space="preserve">PJ </v>
      </c>
      <c r="T64" s="17" t="str">
        <f>[1]Contratos!J64</f>
        <v>RELACIONES CON GRUPOS DE VALOR</v>
      </c>
      <c r="U64" s="29" t="s">
        <v>43</v>
      </c>
      <c r="V64" s="30">
        <v>800193221</v>
      </c>
    </row>
    <row r="65" spans="1:22" ht="61.5" customHeight="1" x14ac:dyDescent="0.35">
      <c r="A65" s="16" t="str">
        <f>[1]Contratos!A65</f>
        <v>CONTRATO 64 DE 2025</v>
      </c>
      <c r="B65" s="17" t="str">
        <f>[1]Contratos!B65</f>
        <v>JUAN MANUEL MEJIA VILLA</v>
      </c>
      <c r="C65" s="17" t="str">
        <f>[1]Contratos!E65</f>
        <v>Mínima cuantía</v>
      </c>
      <c r="D65" s="18" t="str">
        <f>[1]Contratos!F65</f>
        <v>Prestar los servicios para la formación virtual sincrónica de auditores internos en las Normas ISO
9001:2015 e ISO 14001:2015, con énfasis en el decreto 1072 de 2015, la Resolución 312 de 2019 y
la Resolución 40595 de 2022, tomando como referencia la norma ISO 19011:2018 y brindar
sensibilización en las mismas normas a los auditores internos con los que ya cuenta la Entidad</v>
      </c>
      <c r="E65" s="19">
        <f>[1]Contratos!G65</f>
        <v>10464000</v>
      </c>
      <c r="F65" s="20" t="str">
        <f>IFERROR(VLOOKUP(A65, [1]Otrosí!A:F, 6, FALSE), "0")</f>
        <v>0</v>
      </c>
      <c r="G65" s="19">
        <f>SUM(E65:F65)</f>
        <v>10464000</v>
      </c>
      <c r="H65" s="21">
        <v>10464000</v>
      </c>
      <c r="I65" s="19">
        <f t="shared" si="0"/>
        <v>0</v>
      </c>
      <c r="J65" s="22">
        <f t="shared" si="1"/>
        <v>1</v>
      </c>
      <c r="K65" s="23">
        <f>[1]Contratos!O65</f>
        <v>45758</v>
      </c>
      <c r="L65" s="23">
        <f>[1]Contratos!P65</f>
        <v>45758</v>
      </c>
      <c r="M65" s="23">
        <f>[1]Contratos!Q65</f>
        <v>45818</v>
      </c>
      <c r="N65" s="24" t="str">
        <f>IFERROR(VLOOKUP(A65, [1]Otrosí!A:L, 7, FALSE), "N/A")</f>
        <v>N/A</v>
      </c>
      <c r="O65" s="25" t="s">
        <v>22</v>
      </c>
      <c r="P65" s="26" t="s">
        <v>28</v>
      </c>
      <c r="Q65" s="27" t="s">
        <v>95</v>
      </c>
      <c r="R65" s="28" t="s">
        <v>25</v>
      </c>
      <c r="S65" s="17" t="str">
        <f>[1]Contratos!C65</f>
        <v>PN</v>
      </c>
      <c r="T65" s="17" t="str">
        <f>[1]Contratos!J65</f>
        <v>PLANEACIÓN Y GESTIÓN</v>
      </c>
      <c r="U65" s="29" t="s">
        <v>26</v>
      </c>
      <c r="V65" s="30">
        <v>9868503</v>
      </c>
    </row>
    <row r="66" spans="1:22" ht="61.5" customHeight="1" x14ac:dyDescent="0.35">
      <c r="A66" s="16" t="str">
        <f>[1]Contratos!A66</f>
        <v>CONTRATO 65 DE 2025 - OC 145071</v>
      </c>
      <c r="B66" s="17" t="str">
        <f>[1]Contratos!B66</f>
        <v xml:space="preserve">CONSORCIO IAD DINAMICO SOFTWAREONE </v>
      </c>
      <c r="C66" s="17" t="str">
        <f>[1]Contratos!E66</f>
        <v>AMP/IAD/CGS</v>
      </c>
      <c r="D66" s="18" t="str">
        <f>[1]Contratos!F66</f>
        <v>Renovar la suscripción por un (1) año de los siguientes productos de Microsoft: Power BI Pro, Enterprise Mobility + Security E3, Office 365 Plan E3, Teams Enterprise + Phone Estándar, en Categoría Open Value para la Comisión de Regulación de Comunicaciones</v>
      </c>
      <c r="E66" s="19">
        <f>[1]Contratos!G66</f>
        <v>369456960</v>
      </c>
      <c r="F66" s="20" t="str">
        <f>IFERROR(VLOOKUP(A66, [1]Otrosí!A:F, 6, FALSE), "0")</f>
        <v>0</v>
      </c>
      <c r="G66" s="19">
        <f>SUM(E66:F66)</f>
        <v>369456960</v>
      </c>
      <c r="H66" s="21">
        <v>0</v>
      </c>
      <c r="I66" s="19">
        <f t="shared" si="0"/>
        <v>369456960</v>
      </c>
      <c r="J66" s="22">
        <f t="shared" si="1"/>
        <v>0</v>
      </c>
      <c r="K66" s="23">
        <f>[1]Contratos!O66</f>
        <v>45768</v>
      </c>
      <c r="L66" s="23">
        <f>[1]Contratos!P66</f>
        <v>45771</v>
      </c>
      <c r="M66" s="23">
        <f>[1]Contratos!Q66</f>
        <v>46022</v>
      </c>
      <c r="N66" s="24" t="str">
        <f>IFERROR(VLOOKUP(A66, [1]Otrosí!A:L, 7, FALSE), "N/A")</f>
        <v>N/A</v>
      </c>
      <c r="O66" s="25" t="s">
        <v>22</v>
      </c>
      <c r="P66" s="26" t="s">
        <v>28</v>
      </c>
      <c r="Q66" s="27" t="s">
        <v>96</v>
      </c>
      <c r="R66" s="28" t="s">
        <v>25</v>
      </c>
      <c r="S66" s="17" t="str">
        <f>[1]Contratos!C66</f>
        <v>PJ</v>
      </c>
      <c r="T66" s="17" t="str">
        <f>[1]Contratos!J66</f>
        <v>TECNOLOGÍAS Y SIST. DE INF.</v>
      </c>
      <c r="U66" s="29" t="s">
        <v>43</v>
      </c>
      <c r="V66" s="30">
        <v>901890419</v>
      </c>
    </row>
    <row r="67" spans="1:22" ht="61.5" customHeight="1" x14ac:dyDescent="0.35">
      <c r="A67" s="16" t="str">
        <f>[1]Contratos!A67</f>
        <v>CONTRATO 66 DE 2025</v>
      </c>
      <c r="B67" s="17" t="str">
        <f>[1]Contratos!B67</f>
        <v>LILIANA ROMERO SAAVEDRA</v>
      </c>
      <c r="C67" s="17" t="str">
        <f>[1]Contratos!E67</f>
        <v>Contratación directa</v>
      </c>
      <c r="D67" s="18" t="str">
        <f>[1]Contratos!F67</f>
        <v xml:space="preserve">Brindar apoyo a la Coordinación de Gestión Administrativa y Financiera en temas operativos y logísticos relacionados con la Gestión Documental de la CRC, entre otros </v>
      </c>
      <c r="E67" s="19">
        <f>[1]Contratos!G67</f>
        <v>29380776</v>
      </c>
      <c r="F67" s="20" t="str">
        <f>IFERROR(VLOOKUP(A67, [1]Otrosí!A:F, 6, FALSE), "0")</f>
        <v>0</v>
      </c>
      <c r="G67" s="19">
        <f>SUM(E67:F67)</f>
        <v>29380776</v>
      </c>
      <c r="H67" s="21">
        <v>29258356</v>
      </c>
      <c r="I67" s="19">
        <f t="shared" ref="I67:I116" si="2">G67-H67</f>
        <v>122420</v>
      </c>
      <c r="J67" s="22">
        <f t="shared" si="1"/>
        <v>0.99583332992974727</v>
      </c>
      <c r="K67" s="23">
        <f>[1]Contratos!O67</f>
        <v>45777</v>
      </c>
      <c r="L67" s="23">
        <f>[1]Contratos!P67</f>
        <v>45779</v>
      </c>
      <c r="M67" s="23">
        <f>[1]Contratos!Q67</f>
        <v>46022</v>
      </c>
      <c r="N67" s="24" t="str">
        <f>IFERROR(VLOOKUP(A67, [1]Otrosí!A:L, 7, FALSE), "N/A")</f>
        <v>N/A</v>
      </c>
      <c r="O67" s="25" t="s">
        <v>22</v>
      </c>
      <c r="P67" s="26" t="s">
        <v>23</v>
      </c>
      <c r="Q67" s="27" t="s">
        <v>97</v>
      </c>
      <c r="R67" s="28" t="s">
        <v>25</v>
      </c>
      <c r="S67" s="17" t="str">
        <f>[1]Contratos!C67</f>
        <v>PN</v>
      </c>
      <c r="T67" s="17" t="str">
        <f>[1]Contratos!J67</f>
        <v>GESTIÓN ADM. Y FIN</v>
      </c>
      <c r="U67" s="29" t="s">
        <v>26</v>
      </c>
      <c r="V67" s="30">
        <v>1033819555</v>
      </c>
    </row>
    <row r="68" spans="1:22" ht="61.5" customHeight="1" x14ac:dyDescent="0.35">
      <c r="A68" s="16" t="str">
        <f>[1]Contratos!A68</f>
        <v>CONTRATO 67 DE 2025</v>
      </c>
      <c r="B68" s="17" t="str">
        <f>[1]Contratos!B68</f>
        <v xml:space="preserve">JULIAN DAVID ZULUAGA TORRES </v>
      </c>
      <c r="C68" s="17" t="str">
        <f>[1]Contratos!E68</f>
        <v>Contratación directa</v>
      </c>
      <c r="D68" s="18" t="str">
        <f>[1]Contratos!F68</f>
        <v xml:space="preserve">Prestar servicios profesionales especializados para apoyar y acompañar a la CRC en la formulación, orientación e implementación de una estrategia integral de cooperación nacional e internacional y alianzas estratégicas que responda al PEI de la CRC para el 2025 generando la transferencia del conocimiento en la materia al interior de la CRC. Asimismo, apoyar el fortalecimiento de la cultura de innovación en la entidad. </v>
      </c>
      <c r="E68" s="19">
        <f>[1]Contratos!G68</f>
        <v>112000000</v>
      </c>
      <c r="F68" s="20" t="str">
        <f>IFERROR(VLOOKUP(A68, [1]Otrosí!A:F, 6, FALSE), "0")</f>
        <v>0</v>
      </c>
      <c r="G68" s="19">
        <f>SUM(E68:F68)</f>
        <v>112000000</v>
      </c>
      <c r="H68" s="21">
        <v>110133333</v>
      </c>
      <c r="I68" s="19">
        <f t="shared" si="2"/>
        <v>1866667</v>
      </c>
      <c r="J68" s="22">
        <f t="shared" si="1"/>
        <v>0.98333333035714288</v>
      </c>
      <c r="K68" s="23">
        <f>[1]Contratos!O68</f>
        <v>45775</v>
      </c>
      <c r="L68" s="23">
        <f>[1]Contratos!P68</f>
        <v>45782</v>
      </c>
      <c r="M68" s="23">
        <f>[1]Contratos!Q68</f>
        <v>46022</v>
      </c>
      <c r="N68" s="24" t="str">
        <f>IFERROR(VLOOKUP(A68, [1]Otrosí!A:L, 7, FALSE), "N/A")</f>
        <v>N/A</v>
      </c>
      <c r="O68" s="25" t="s">
        <v>22</v>
      </c>
      <c r="P68" s="26" t="s">
        <v>28</v>
      </c>
      <c r="Q68" s="27" t="s">
        <v>98</v>
      </c>
      <c r="R68" s="28" t="s">
        <v>25</v>
      </c>
      <c r="S68" s="17" t="str">
        <f>[1]Contratos!C68</f>
        <v>PN</v>
      </c>
      <c r="T68" s="17" t="str">
        <f>[1]Contratos!J68</f>
        <v>IMPLEMENTACIÓN REGULATORIA</v>
      </c>
      <c r="U68" s="29" t="s">
        <v>26</v>
      </c>
      <c r="V68" s="30">
        <v>1032359364</v>
      </c>
    </row>
    <row r="69" spans="1:22" ht="61.5" customHeight="1" x14ac:dyDescent="0.35">
      <c r="A69" s="16" t="str">
        <f>[1]Contratos!A69</f>
        <v>CONTRATO 68 DE 2025</v>
      </c>
      <c r="B69" s="17" t="str">
        <f>[1]Contratos!B69</f>
        <v>CENTRO NACIONAL DE CONSULTORIA S.A.</v>
      </c>
      <c r="C69" s="17" t="str">
        <f>[1]Contratos!E69</f>
        <v>Concurso de méritos</v>
      </c>
      <c r="D69" s="18" t="str">
        <f>[1]Contratos!F69</f>
        <v>Contratar los servicios de consultoría de una persona natural o jurídica experta en el diseño de instrumentos para recoger información, así como en el levantamiento, depuración, procesamiento y análisis de datos estadísticos, con el fin de caracterizar la adopción de servicios en línea de comunicaciones (Over The Top – OTT) e identificar su relación con los servicios de comunicaciones tradicionales en Colombia en 2025.</v>
      </c>
      <c r="E69" s="19">
        <f>[1]Contratos!G69</f>
        <v>731815614</v>
      </c>
      <c r="F69" s="20" t="str">
        <f>IFERROR(VLOOKUP(A69, [1]Otrosí!A:F, 6, FALSE), "0")</f>
        <v>0</v>
      </c>
      <c r="G69" s="19">
        <f>SUM(E69:F69)</f>
        <v>731815614</v>
      </c>
      <c r="H69" s="21">
        <v>731815613</v>
      </c>
      <c r="I69" s="19">
        <f t="shared" si="2"/>
        <v>1</v>
      </c>
      <c r="J69" s="22">
        <f t="shared" ref="J69:J116" si="3">H69/G69</f>
        <v>0.99999999863353561</v>
      </c>
      <c r="K69" s="23">
        <f>[1]Contratos!O69</f>
        <v>45783</v>
      </c>
      <c r="L69" s="23">
        <f>[1]Contratos!P70</f>
        <v>45792</v>
      </c>
      <c r="M69" s="23">
        <f>[1]Contratos!Q69</f>
        <v>46003</v>
      </c>
      <c r="N69" s="24" t="str">
        <f>IFERROR(VLOOKUP(A69, [1]Otrosí!A:L, 7, FALSE), "N/A")</f>
        <v>N/A</v>
      </c>
      <c r="O69" s="25" t="s">
        <v>22</v>
      </c>
      <c r="P69" s="26" t="s">
        <v>28</v>
      </c>
      <c r="Q69" s="27" t="s">
        <v>99</v>
      </c>
      <c r="R69" s="28" t="s">
        <v>25</v>
      </c>
      <c r="S69" s="17" t="str">
        <f>[1]Contratos!C69</f>
        <v xml:space="preserve">PJ </v>
      </c>
      <c r="T69" s="17" t="str">
        <f>[1]Contratos!J69</f>
        <v>PROSPECTIVA ESTRATÉGICA</v>
      </c>
      <c r="U69" s="29" t="s">
        <v>43</v>
      </c>
      <c r="V69" s="30">
        <v>800011951</v>
      </c>
    </row>
    <row r="70" spans="1:22" ht="61.5" customHeight="1" x14ac:dyDescent="0.35">
      <c r="A70" s="16" t="str">
        <f>[1]Contratos!A70</f>
        <v>CONTRATO 69 DE 2025</v>
      </c>
      <c r="B70" s="17" t="str">
        <f>[1]Contratos!B70</f>
        <v>UT EVENTOS CRC 2025</v>
      </c>
      <c r="C70" s="17" t="str">
        <f>[1]Contratos!E70</f>
        <v>Licitación Pública</v>
      </c>
      <c r="D70" s="18" t="str">
        <f>[1]Contratos!F70</f>
        <v xml:space="preserve">Prestación integral de servicios como operador logístico para la planeación, organización, operación y ejecución de eventos institucionales, tanto presenciales como virtuales, necesarios para el cumplimiento de las funciones asignadas a la Comisión de Regulación de Comunicaciones (CRC) durante el año 2025. </v>
      </c>
      <c r="E70" s="19">
        <f>[1]Contratos!G70</f>
        <v>1200000000</v>
      </c>
      <c r="F70" s="20" t="str">
        <f>IFERROR(VLOOKUP(A70, [1]Otrosí!A:F, 6, FALSE), "0")</f>
        <v>0</v>
      </c>
      <c r="G70" s="19">
        <f>SUM(E70:F70)</f>
        <v>1200000000</v>
      </c>
      <c r="H70" s="21">
        <v>1199864588</v>
      </c>
      <c r="I70" s="19">
        <f t="shared" si="2"/>
        <v>135412</v>
      </c>
      <c r="J70" s="22">
        <f t="shared" si="3"/>
        <v>0.99988715666666672</v>
      </c>
      <c r="K70" s="23">
        <f>[1]Contratos!O70</f>
        <v>45789</v>
      </c>
      <c r="L70" s="23" t="e">
        <f>[1]Contratos!#REF!</f>
        <v>#REF!</v>
      </c>
      <c r="M70" s="23">
        <f>[1]Contratos!Q70</f>
        <v>46010</v>
      </c>
      <c r="N70" s="24" t="str">
        <f>IFERROR(VLOOKUP(A70, [1]Otrosí!A:L, 7, FALSE), "N/A")</f>
        <v>N/A</v>
      </c>
      <c r="O70" s="25" t="s">
        <v>22</v>
      </c>
      <c r="P70" s="26" t="s">
        <v>28</v>
      </c>
      <c r="Q70" s="27" t="s">
        <v>100</v>
      </c>
      <c r="R70" s="28" t="s">
        <v>25</v>
      </c>
      <c r="S70" s="17" t="str">
        <f>[1]Contratos!C70</f>
        <v>PJ</v>
      </c>
      <c r="T70" s="17" t="str">
        <f>[1]Contratos!J70</f>
        <v>RELACIONES CON GRUPOS DE VALOR</v>
      </c>
      <c r="U70" s="29" t="s">
        <v>43</v>
      </c>
      <c r="V70" s="30">
        <v>901943841</v>
      </c>
    </row>
    <row r="71" spans="1:22" ht="61.5" customHeight="1" x14ac:dyDescent="0.35">
      <c r="A71" s="16" t="str">
        <f>[1]Contratos!A71</f>
        <v>CONTRATO 70 DE 2025</v>
      </c>
      <c r="B71" s="17" t="str">
        <f>[1]Contratos!B71</f>
        <v xml:space="preserve">COMPAÑÍA MUNDIAL DE SEGUROS S.A. </v>
      </c>
      <c r="C71" s="17" t="str">
        <f>[1]Contratos!E71</f>
        <v>SASI/SAM</v>
      </c>
      <c r="D71" s="18" t="str">
        <f>[1]Contratos!F71</f>
        <v>Contratar la póliza de responsabilidad civil de datos – Cyber, de la Comisión de Regulación de Comunicaciones (CRC).”.</v>
      </c>
      <c r="E71" s="19">
        <f>[1]Contratos!G71</f>
        <v>149499635</v>
      </c>
      <c r="F71" s="20" t="str">
        <f>IFERROR(VLOOKUP(A71, [1]Otrosí!A:F, 6, FALSE), "0")</f>
        <v>0</v>
      </c>
      <c r="G71" s="19">
        <f>SUM(E71:F71)</f>
        <v>149499635</v>
      </c>
      <c r="H71" s="21">
        <v>149499635</v>
      </c>
      <c r="I71" s="19">
        <f t="shared" si="2"/>
        <v>0</v>
      </c>
      <c r="J71" s="22">
        <f t="shared" si="3"/>
        <v>1</v>
      </c>
      <c r="K71" s="23">
        <f>[1]Contratos!O71</f>
        <v>45793</v>
      </c>
      <c r="L71" s="23">
        <f>[1]Contratos!P71</f>
        <v>45796</v>
      </c>
      <c r="M71" s="23">
        <f>[1]Contratos!Q71</f>
        <v>46240</v>
      </c>
      <c r="N71" s="24" t="str">
        <f>IFERROR(VLOOKUP(A71, [1]Otrosí!A:L, 7, FALSE), "N/A")</f>
        <v>N/A</v>
      </c>
      <c r="O71" s="25" t="s">
        <v>22</v>
      </c>
      <c r="P71" s="26" t="s">
        <v>23</v>
      </c>
      <c r="Q71" s="27" t="s">
        <v>101</v>
      </c>
      <c r="R71" s="28" t="s">
        <v>78</v>
      </c>
      <c r="S71" s="17" t="str">
        <f>[1]Contratos!C71</f>
        <v>PJ</v>
      </c>
      <c r="T71" s="17" t="str">
        <f>[1]Contratos!J71</f>
        <v>GESTIÓN ADM. Y FIN / TECNOLOGÍA Y SIST. DE INF.</v>
      </c>
      <c r="U71" s="29" t="s">
        <v>43</v>
      </c>
      <c r="V71" s="30">
        <v>860037013</v>
      </c>
    </row>
    <row r="72" spans="1:22" ht="61.5" customHeight="1" x14ac:dyDescent="0.35">
      <c r="A72" s="16" t="str">
        <f>[1]Contratos!A72</f>
        <v>CONTRATO 71 DE 2025</v>
      </c>
      <c r="B72" s="17" t="str">
        <f>[1]Contratos!B72</f>
        <v>ERGO &amp; HEALTH S.A.S</v>
      </c>
      <c r="C72" s="17" t="str">
        <f>[1]Contratos!E72</f>
        <v>Mínima cuantía</v>
      </c>
      <c r="D72" s="18" t="str">
        <f>[1]Contratos!F72</f>
        <v>Suministro de brazos neumáticos de soporte para pantallas auxiliares con el fin de cubrir las necesidades actuales de la CRC, garantizando un adecuado ajuste de los puestos de trabajo, de conformidad con la Invitación Pública No. 74 de 2025 y la oferta presentada por el contratista que forman parte integral del presente contrato.</v>
      </c>
      <c r="E72" s="19">
        <f>[1]Contratos!G72</f>
        <v>3998400</v>
      </c>
      <c r="F72" s="20" t="str">
        <f>IFERROR(VLOOKUP(A72, [1]Otrosí!A:F, 6, FALSE), "0")</f>
        <v>0</v>
      </c>
      <c r="G72" s="19">
        <f>SUM(E72:F72)</f>
        <v>3998400</v>
      </c>
      <c r="H72" s="21">
        <v>3998400</v>
      </c>
      <c r="I72" s="19">
        <f t="shared" si="2"/>
        <v>0</v>
      </c>
      <c r="J72" s="22">
        <f t="shared" si="3"/>
        <v>1</v>
      </c>
      <c r="K72" s="23">
        <f>[1]Contratos!O72</f>
        <v>45803</v>
      </c>
      <c r="L72" s="23">
        <f>[1]Contratos!P72</f>
        <v>45811</v>
      </c>
      <c r="M72" s="23">
        <f>[1]Contratos!Q72</f>
        <v>45840</v>
      </c>
      <c r="N72" s="24" t="str">
        <f>IFERROR(VLOOKUP(A72, [1]Otrosí!A:L, 7, FALSE), "N/A")</f>
        <v>N/A</v>
      </c>
      <c r="O72" s="25" t="s">
        <v>66</v>
      </c>
      <c r="P72" s="26" t="s">
        <v>23</v>
      </c>
      <c r="Q72" s="27" t="s">
        <v>102</v>
      </c>
      <c r="R72" s="28" t="s">
        <v>25</v>
      </c>
      <c r="S72" s="17" t="str">
        <f>[1]Contratos!C72</f>
        <v xml:space="preserve">PJ </v>
      </c>
      <c r="T72" s="17" t="str">
        <f>[1]Contratos!J72</f>
        <v>GESTIÓN ADM. Y FIN</v>
      </c>
      <c r="U72" s="29" t="s">
        <v>43</v>
      </c>
      <c r="V72" s="30">
        <v>900193492</v>
      </c>
    </row>
    <row r="73" spans="1:22" ht="61.5" customHeight="1" x14ac:dyDescent="0.35">
      <c r="A73" s="16" t="str">
        <f>[1]Contratos!A73</f>
        <v>CONTRATO 72 DE 2025</v>
      </c>
      <c r="B73" s="17" t="str">
        <f>[1]Contratos!B73</f>
        <v>OOPC INGENIERIA S.A.S</v>
      </c>
      <c r="C73" s="17" t="str">
        <f>[1]Contratos!E73</f>
        <v>Mínima cuantía</v>
      </c>
      <c r="D73" s="18" t="str">
        <f>[1]Contratos!F73</f>
        <v>Contratar la prestación del servicio de mantenimiento preventivo y correctivo, incluido mano de obra calificada y suministro de repuestos originales nuevos, para la transferencia eléctrica automática de propiedad de la Comisión de Regulación de Comunicaciones.</v>
      </c>
      <c r="E73" s="19">
        <f>[1]Contratos!G73</f>
        <v>1124550</v>
      </c>
      <c r="F73" s="20" t="str">
        <f>IFERROR(VLOOKUP(A73, [1]Otrosí!A:F, 6, FALSE), "0")</f>
        <v>0</v>
      </c>
      <c r="G73" s="19">
        <f>SUM(E73:F73)</f>
        <v>1124550</v>
      </c>
      <c r="H73" s="21">
        <v>1124550</v>
      </c>
      <c r="I73" s="19">
        <f t="shared" si="2"/>
        <v>0</v>
      </c>
      <c r="J73" s="22">
        <f t="shared" si="3"/>
        <v>1</v>
      </c>
      <c r="K73" s="23">
        <f>[1]Contratos!O73</f>
        <v>45803</v>
      </c>
      <c r="L73" s="23">
        <f>[1]Contratos!P73</f>
        <v>45807</v>
      </c>
      <c r="M73" s="23">
        <f>[1]Contratos!Q73</f>
        <v>45837</v>
      </c>
      <c r="N73" s="24" t="str">
        <f>IFERROR(VLOOKUP(A73, [1]Otrosí!A:L, 7, FALSE), "N/A")</f>
        <v>N/A</v>
      </c>
      <c r="O73" s="25" t="s">
        <v>22</v>
      </c>
      <c r="P73" s="26" t="s">
        <v>28</v>
      </c>
      <c r="Q73" s="27" t="s">
        <v>103</v>
      </c>
      <c r="R73" s="28" t="s">
        <v>25</v>
      </c>
      <c r="S73" s="17" t="str">
        <f>[1]Contratos!C73</f>
        <v xml:space="preserve">PJ </v>
      </c>
      <c r="T73" s="17" t="str">
        <f>[1]Contratos!J73</f>
        <v>GESTIÓN ADM. Y FIN</v>
      </c>
      <c r="U73" s="29" t="s">
        <v>43</v>
      </c>
      <c r="V73" s="30">
        <v>901410533</v>
      </c>
    </row>
    <row r="74" spans="1:22" ht="61.5" customHeight="1" x14ac:dyDescent="0.35">
      <c r="A74" s="16" t="str">
        <f>[1]Contratos!A74</f>
        <v>CONTRATO 73 DE 2025- OC 146667</v>
      </c>
      <c r="B74" s="17" t="str">
        <f>[1]Contratos!B74</f>
        <v>ETB S.A. E.S.P._x000D_</v>
      </c>
      <c r="C74" s="17" t="str">
        <f>[1]Contratos!E74</f>
        <v>AMP/IAD/CGS</v>
      </c>
      <c r="D74" s="18" t="str">
        <f>[1]Contratos!F74</f>
        <v>Contratar los servicios de conectividad para dos (2) enlaces dedicados de internet de 200 Mbps, que 
permitan garantizar las conexiones a internet y la nube pública Microsoft Azure de la Comisión de 
Regulación de Comunicaciones.</v>
      </c>
      <c r="E74" s="19">
        <f>[1]Contratos!G74</f>
        <v>16610496</v>
      </c>
      <c r="F74" s="20" t="str">
        <f>IFERROR(VLOOKUP(A74, [1]Otrosí!A:F, 6, FALSE), "0")</f>
        <v>0</v>
      </c>
      <c r="G74" s="19">
        <f>SUM(E74:F74)</f>
        <v>16610496</v>
      </c>
      <c r="H74" s="21">
        <v>13447655.15</v>
      </c>
      <c r="I74" s="19">
        <f t="shared" si="2"/>
        <v>3162840.8499999996</v>
      </c>
      <c r="J74" s="22">
        <f t="shared" si="3"/>
        <v>0.80958781423504755</v>
      </c>
      <c r="K74" s="23">
        <f>[1]Contratos!O74</f>
        <v>45803</v>
      </c>
      <c r="L74" s="23">
        <f>[1]Contratos!P74</f>
        <v>45803</v>
      </c>
      <c r="M74" s="23">
        <f>[1]Contratos!Q74</f>
        <v>46015</v>
      </c>
      <c r="N74" s="24" t="str">
        <f>IFERROR(VLOOKUP(A74, [1]Otrosí!A:L, 7, FALSE), "N/A")</f>
        <v>N/A</v>
      </c>
      <c r="O74" s="25" t="s">
        <v>22</v>
      </c>
      <c r="P74" s="26" t="s">
        <v>23</v>
      </c>
      <c r="Q74" s="27" t="s">
        <v>104</v>
      </c>
      <c r="R74" s="28" t="s">
        <v>25</v>
      </c>
      <c r="S74" s="17" t="str">
        <f>[1]Contratos!C74</f>
        <v xml:space="preserve">PJ </v>
      </c>
      <c r="T74" s="17" t="str">
        <f>[1]Contratos!J74</f>
        <v>TECNOLOGÍAS Y SIST. DE INF.</v>
      </c>
      <c r="U74" s="29" t="s">
        <v>43</v>
      </c>
      <c r="V74" s="30">
        <v>899999115</v>
      </c>
    </row>
    <row r="75" spans="1:22" ht="61.5" customHeight="1" x14ac:dyDescent="0.35">
      <c r="A75" s="16" t="str">
        <f>[1]Contratos!A75</f>
        <v>CONTRATO 74 DE 2025</v>
      </c>
      <c r="B75" s="17" t="str">
        <f>[1]Contratos!B75</f>
        <v>CAMERFIRMA COLOMBIA S.A.S</v>
      </c>
      <c r="C75" s="17" t="str">
        <f>[1]Contratos!E75</f>
        <v>Mínima cuantía</v>
      </c>
      <c r="D75" s="18" t="str">
        <f>[1]Contratos!F75</f>
        <v>suministro, asistencia en la instalación y configuración de los certificados de firma digital de función pública compatible con el sistema SIIF Nación II y del certificado de Firma Digital de Persona Jurídica, para funcionarios de la Comisión de Regulación de Comunicaciones por dos (2) años</v>
      </c>
      <c r="E75" s="19">
        <f>[1]Contratos!G75</f>
        <v>1273300</v>
      </c>
      <c r="F75" s="20" t="str">
        <f>IFERROR(VLOOKUP(A75, [1]Otrosí!A:F, 6, FALSE), "0")</f>
        <v>0</v>
      </c>
      <c r="G75" s="19">
        <f>SUM(E75:F75)</f>
        <v>1273300</v>
      </c>
      <c r="H75" s="32">
        <v>1273300</v>
      </c>
      <c r="I75" s="19">
        <f t="shared" si="2"/>
        <v>0</v>
      </c>
      <c r="J75" s="22">
        <f t="shared" si="3"/>
        <v>1</v>
      </c>
      <c r="K75" s="23">
        <f>[1]Contratos!O75</f>
        <v>45807</v>
      </c>
      <c r="L75" s="23">
        <f>[1]Contratos!P75</f>
        <v>45807</v>
      </c>
      <c r="M75" s="23">
        <f>[1]Contratos!Q75</f>
        <v>46537</v>
      </c>
      <c r="N75" s="24" t="str">
        <f>IFERROR(VLOOKUP(A75, [1]Otrosí!A:L, 7, FALSE), "N/A")</f>
        <v>N/A</v>
      </c>
      <c r="O75" s="25" t="s">
        <v>66</v>
      </c>
      <c r="P75" s="26" t="s">
        <v>28</v>
      </c>
      <c r="Q75" s="27" t="s">
        <v>105</v>
      </c>
      <c r="R75" s="28" t="s">
        <v>78</v>
      </c>
      <c r="S75" s="17" t="str">
        <f>[1]Contratos!C75</f>
        <v xml:space="preserve">PJ </v>
      </c>
      <c r="T75" s="17" t="str">
        <f>[1]Contratos!J75</f>
        <v>TECNOLOGÍAS Y SIST. DE INF.</v>
      </c>
      <c r="U75" s="29" t="s">
        <v>43</v>
      </c>
      <c r="V75" s="30">
        <v>901312112</v>
      </c>
    </row>
    <row r="76" spans="1:22" ht="61.5" customHeight="1" x14ac:dyDescent="0.35">
      <c r="A76" s="16" t="str">
        <f>[1]Contratos!A76</f>
        <v>CONTRATO 75 DE 2025</v>
      </c>
      <c r="B76" s="17" t="str">
        <f>[1]Contratos!B76</f>
        <v>ÁNGELA MARÍA CASTILLO LOZADA</v>
      </c>
      <c r="C76" s="17" t="str">
        <f>[1]Contratos!E76</f>
        <v>Contratación directa</v>
      </c>
      <c r="D76" s="18" t="str">
        <f>[1]Contratos!F76</f>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
      <c r="E76" s="19">
        <f>[1]Contratos!G76</f>
        <v>30000000</v>
      </c>
      <c r="F76" s="20" t="str">
        <f>IFERROR(VLOOKUP(A76, [1]Otrosí!A:F, 6, FALSE), "0")</f>
        <v>0</v>
      </c>
      <c r="G76" s="19">
        <f>SUM(E76:F76)</f>
        <v>30000000</v>
      </c>
      <c r="H76" s="32">
        <v>30000000</v>
      </c>
      <c r="I76" s="19">
        <f t="shared" si="2"/>
        <v>0</v>
      </c>
      <c r="J76" s="22">
        <f t="shared" si="3"/>
        <v>1</v>
      </c>
      <c r="K76" s="23">
        <f>[1]Contratos!O76</f>
        <v>45812</v>
      </c>
      <c r="L76" s="23">
        <f>[1]Contratos!P76</f>
        <v>45814</v>
      </c>
      <c r="M76" s="23">
        <f>[1]Contratos!Q76</f>
        <v>45905</v>
      </c>
      <c r="N76" s="24" t="str">
        <f>IFERROR(VLOOKUP(A76, [1]Otrosí!A:L, 7, FALSE), "N/A")</f>
        <v>N/A</v>
      </c>
      <c r="O76" s="25" t="s">
        <v>22</v>
      </c>
      <c r="P76" s="26" t="s">
        <v>28</v>
      </c>
      <c r="Q76" s="27" t="s">
        <v>106</v>
      </c>
      <c r="R76" s="28" t="s">
        <v>25</v>
      </c>
      <c r="S76" s="17" t="str">
        <f>[1]Contratos!C76</f>
        <v>PN</v>
      </c>
      <c r="T76" s="17" t="str">
        <f>[1]Contratos!J76</f>
        <v>GESTIÓN JURÍDICA</v>
      </c>
      <c r="U76" s="29" t="s">
        <v>26</v>
      </c>
      <c r="V76" s="30">
        <v>52409044</v>
      </c>
    </row>
    <row r="77" spans="1:22" ht="61.5" customHeight="1" x14ac:dyDescent="0.35">
      <c r="A77" s="16" t="str">
        <f>[1]Contratos!A77</f>
        <v xml:space="preserve">CONTRATO 76 DE 2025 </v>
      </c>
      <c r="B77" s="17" t="str">
        <f>[1]Contratos!B77</f>
        <v>GRUPO EMPRESARIAL LCS SAS</v>
      </c>
      <c r="C77" s="17" t="str">
        <f>[1]Contratos!E77</f>
        <v>Mínima cuantía</v>
      </c>
      <c r="D77" s="18" t="str">
        <f>[1]Contratos!F77</f>
        <v>Suministrar elementos de ferretería, materiales de construcción, herramientas y otros, para desarrollar las actividades de mantenimiento preventivo y correctivo locativo y de muebles de la Comisión de Regulación de Comunicaciones</v>
      </c>
      <c r="E77" s="19">
        <f>[1]Contratos!G77</f>
        <v>10600000</v>
      </c>
      <c r="F77" s="20" t="str">
        <f>IFERROR(VLOOKUP(A77, [1]Otrosí!A:F, 6, FALSE), "0")</f>
        <v>0</v>
      </c>
      <c r="G77" s="19">
        <f>SUM(E77:F77)</f>
        <v>10600000</v>
      </c>
      <c r="H77" s="32">
        <v>10599078</v>
      </c>
      <c r="I77" s="19">
        <f t="shared" si="2"/>
        <v>922</v>
      </c>
      <c r="J77" s="22">
        <f>H77/G77</f>
        <v>0.9999130188679245</v>
      </c>
      <c r="K77" s="23">
        <f>[1]Contratos!O77</f>
        <v>45825</v>
      </c>
      <c r="L77" s="23">
        <f>[1]Contratos!P77</f>
        <v>45828</v>
      </c>
      <c r="M77" s="23">
        <f>[1]Contratos!Q77</f>
        <v>46011</v>
      </c>
      <c r="N77" s="24" t="str">
        <f>IFERROR(VLOOKUP(A77, [1]Otrosí!A:L, 7, FALSE), "N/A")</f>
        <v>N/A</v>
      </c>
      <c r="O77" s="25" t="s">
        <v>66</v>
      </c>
      <c r="P77" s="26" t="s">
        <v>23</v>
      </c>
      <c r="Q77" s="27" t="s">
        <v>107</v>
      </c>
      <c r="R77" s="28" t="s">
        <v>25</v>
      </c>
      <c r="S77" s="17" t="str">
        <f>[1]Contratos!C77</f>
        <v>PJ</v>
      </c>
      <c r="T77" s="17" t="str">
        <f>[1]Contratos!J77</f>
        <v>GESTIÓN ADM. Y FIN</v>
      </c>
      <c r="U77" s="29" t="s">
        <v>43</v>
      </c>
      <c r="V77" s="30">
        <v>901044822</v>
      </c>
    </row>
    <row r="78" spans="1:22" ht="61.5" customHeight="1" x14ac:dyDescent="0.35">
      <c r="A78" s="16" t="str">
        <f>[1]Contratos!A78</f>
        <v>CONTRATO 77 DE 2025</v>
      </c>
      <c r="B78" s="17" t="str">
        <f>[1]Contratos!B78</f>
        <v>FREDDY RODRIGUEZ</v>
      </c>
      <c r="C78" s="17" t="str">
        <f>[1]Contratos!E78</f>
        <v>Contratación directa</v>
      </c>
      <c r="D78" s="18" t="str">
        <f>[1]Contratos!F78</f>
        <v>Prestar los servicios profesionales como Ingeniero Senior especializado para apoyar la CRC en la implementación y finalización del proyecto de migración de Drupal para la plataforma de datos abiertos Post Data de la entidad</v>
      </c>
      <c r="E78" s="19">
        <f>[1]Contratos!G78</f>
        <v>84969600</v>
      </c>
      <c r="F78" s="20" t="str">
        <f>IFERROR(VLOOKUP(A78, [1]Otrosí!A:F, 6, FALSE), "0")</f>
        <v>0</v>
      </c>
      <c r="G78" s="19">
        <f>SUM(E78:F78)</f>
        <v>84969600</v>
      </c>
      <c r="H78" s="32">
        <v>84969600</v>
      </c>
      <c r="I78" s="19">
        <f t="shared" si="2"/>
        <v>0</v>
      </c>
      <c r="J78" s="22">
        <f t="shared" si="3"/>
        <v>1</v>
      </c>
      <c r="K78" s="23">
        <f>[1]Contratos!O78</f>
        <v>45832</v>
      </c>
      <c r="L78" s="23">
        <f>[1]Contratos!P78</f>
        <v>45833</v>
      </c>
      <c r="M78" s="23">
        <f>[1]Contratos!Q78</f>
        <v>46016</v>
      </c>
      <c r="N78" s="24" t="str">
        <f>IFERROR(VLOOKUP(A78, [1]Otrosí!A:L, 7, FALSE), "N/A")</f>
        <v>N/A</v>
      </c>
      <c r="O78" s="25" t="s">
        <v>22</v>
      </c>
      <c r="P78" s="26" t="s">
        <v>28</v>
      </c>
      <c r="Q78" s="27" t="s">
        <v>108</v>
      </c>
      <c r="R78" s="28" t="s">
        <v>25</v>
      </c>
      <c r="S78" s="17" t="str">
        <f>[1]Contratos!C78</f>
        <v>PN</v>
      </c>
      <c r="T78" s="17" t="str">
        <f>[1]Contratos!J78</f>
        <v>TECNOLOGÍAS Y SIST. DE INF.</v>
      </c>
      <c r="U78" s="29" t="s">
        <v>26</v>
      </c>
      <c r="V78" s="30">
        <v>80756133</v>
      </c>
    </row>
    <row r="79" spans="1:22" ht="61.5" customHeight="1" x14ac:dyDescent="0.35">
      <c r="A79" s="16" t="str">
        <f>[1]Contratos!A79</f>
        <v>CONTRATO 78 DE 2025</v>
      </c>
      <c r="B79" s="17" t="str">
        <f>[1]Contratos!B79</f>
        <v>SVAIT S.A.S</v>
      </c>
      <c r="C79" s="17" t="str">
        <f>[1]Contratos!E79</f>
        <v>SASI/SAM</v>
      </c>
      <c r="D79" s="18" t="str">
        <f>[1]Contratos!F79</f>
        <v>Renovar el licenciamiento de los productos arcserve udp premium edition - socket y arcserve udp advanced edition - server os instance, adquirir nuevo licenciamiento arcserve software as a services para backup - saas backup de microsoft 365, e incluir la prestación de servicios gestionados y soporte técnico especializado, así como elaborar y entregar un documento técnico que consolide y actualice la política de backups de la entidad, con el fin de implementar, operar, mantener y soportar la estrategia de respaldo y recuperación de información de la Comisión de Regulación de Comunicaciones –CRC.</v>
      </c>
      <c r="E79" s="19">
        <f>[1]Contratos!G79</f>
        <v>226700000</v>
      </c>
      <c r="F79" s="20" t="str">
        <f>IFERROR(VLOOKUP(A79, [1]Otrosí!A:F, 6, FALSE), "0")</f>
        <v>0</v>
      </c>
      <c r="G79" s="19">
        <f>SUM(E79:F79)</f>
        <v>226700000</v>
      </c>
      <c r="H79" s="32">
        <v>0</v>
      </c>
      <c r="I79" s="19">
        <f t="shared" si="2"/>
        <v>226700000</v>
      </c>
      <c r="J79" s="22">
        <f t="shared" si="3"/>
        <v>0</v>
      </c>
      <c r="K79" s="23">
        <f>[1]Contratos!O79</f>
        <v>45833</v>
      </c>
      <c r="L79" s="23">
        <f>[1]Contratos!P79</f>
        <v>45839</v>
      </c>
      <c r="M79" s="23">
        <f>[1]Contratos!Q79</f>
        <v>46203</v>
      </c>
      <c r="N79" s="24" t="str">
        <f>IFERROR(VLOOKUP(A79, [1]Otrosí!A:L, 7, FALSE), "N/A")</f>
        <v>N/A</v>
      </c>
      <c r="O79" s="25" t="s">
        <v>22</v>
      </c>
      <c r="P79" s="26" t="s">
        <v>28</v>
      </c>
      <c r="Q79" s="27" t="s">
        <v>109</v>
      </c>
      <c r="R79" s="28" t="s">
        <v>78</v>
      </c>
      <c r="S79" s="17" t="str">
        <f>[1]Contratos!C79</f>
        <v>PJ</v>
      </c>
      <c r="T79" s="17" t="str">
        <f>[1]Contratos!J79</f>
        <v>TECNOLOGÍAS Y SIST. DE INF.</v>
      </c>
      <c r="U79" s="29" t="s">
        <v>43</v>
      </c>
      <c r="V79" s="30">
        <v>811018630</v>
      </c>
    </row>
    <row r="80" spans="1:22" ht="61.5" customHeight="1" x14ac:dyDescent="0.35">
      <c r="A80" s="16" t="str">
        <f>[1]Contratos!A80</f>
        <v>CONTRATO 79 DE 2025</v>
      </c>
      <c r="B80" s="17" t="str">
        <f>[1]Contratos!B80</f>
        <v>UT PS BONGO 2025</v>
      </c>
      <c r="C80" s="17" t="str">
        <f>[1]Contratos!E80</f>
        <v>SASI/SAM</v>
      </c>
      <c r="D80" s="18" t="str">
        <f>[1]Contratos!F80</f>
        <v>Renovación del licenciamiento del software de Gestión de Servicios de TI – ITSM Aranda Service Desk y Aranda Client Management Suite</v>
      </c>
      <c r="E80" s="19">
        <f>[1]Contratos!G80</f>
        <v>66065000</v>
      </c>
      <c r="F80" s="20" t="str">
        <f>IFERROR(VLOOKUP(A80, [1]Otrosí!A:F, 6, FALSE), "0")</f>
        <v>0</v>
      </c>
      <c r="G80" s="19">
        <f>SUM(E80:F80)</f>
        <v>66065000</v>
      </c>
      <c r="H80" s="32">
        <v>66065000</v>
      </c>
      <c r="I80" s="19">
        <f t="shared" si="2"/>
        <v>0</v>
      </c>
      <c r="J80" s="22">
        <f t="shared" si="3"/>
        <v>1</v>
      </c>
      <c r="K80" s="23">
        <f>[1]Contratos!O80</f>
        <v>45845</v>
      </c>
      <c r="L80" s="23">
        <f>[1]Contratos!P80</f>
        <v>45853</v>
      </c>
      <c r="M80" s="23">
        <f>[1]Contratos!Q80</f>
        <v>46205</v>
      </c>
      <c r="N80" s="24" t="str">
        <f>IFERROR(VLOOKUP(A80, [1]Otrosí!A:L, 7, FALSE), "N/A")</f>
        <v>N/A</v>
      </c>
      <c r="O80" s="25" t="s">
        <v>22</v>
      </c>
      <c r="P80" s="26" t="s">
        <v>28</v>
      </c>
      <c r="Q80" s="31" t="s">
        <v>110</v>
      </c>
      <c r="R80" s="28" t="s">
        <v>78</v>
      </c>
      <c r="S80" s="17" t="str">
        <f>[1]Contratos!C80</f>
        <v>PJ</v>
      </c>
      <c r="T80" s="17" t="str">
        <f>[1]Contratos!J80</f>
        <v>TECNOLOGÍAS Y SIST. DE INF.</v>
      </c>
      <c r="U80" s="29" t="s">
        <v>43</v>
      </c>
      <c r="V80" s="30">
        <v>901961107</v>
      </c>
    </row>
    <row r="81" spans="1:22" ht="61.5" customHeight="1" x14ac:dyDescent="0.35">
      <c r="A81" s="16" t="str">
        <f>[1]Contratos!A81</f>
        <v>CONTRATO 80 DE 2025</v>
      </c>
      <c r="B81" s="17" t="str">
        <f>[1]Contratos!B81</f>
        <v>GESTION AMBIENTAL DE COLOMBIA SAS ESP</v>
      </c>
      <c r="C81" s="17" t="str">
        <f>[1]Contratos!E81</f>
        <v>Mínima cuantía</v>
      </c>
      <c r="D81" s="18" t="str">
        <f>[1]Contratos!F81</f>
        <v>Prestación del servicio de recolección, transporte, almacenamiento, tratamiento y/o disposición final de los residuos peligrosos incluidos RAEE, generados en la Comisión de Regulación de Comunicaciones., de conformidad con la Invitación Pública No. 81 de 2025 y la oferta presentada por el contratista que forman parte integral del presente contrato</v>
      </c>
      <c r="E81" s="19">
        <f>[1]Contratos!G81</f>
        <v>857000</v>
      </c>
      <c r="F81" s="20" t="str">
        <f>IFERROR(VLOOKUP(A81, [1]Otrosí!A:F, 6, FALSE), "0")</f>
        <v>0</v>
      </c>
      <c r="G81" s="19">
        <f>SUM(E81:F81)</f>
        <v>857000</v>
      </c>
      <c r="H81" s="32">
        <v>78650</v>
      </c>
      <c r="I81" s="19">
        <f t="shared" si="2"/>
        <v>778350</v>
      </c>
      <c r="J81" s="22">
        <f t="shared" si="3"/>
        <v>9.1773628938156354E-2</v>
      </c>
      <c r="K81" s="23">
        <f>[1]Contratos!O81</f>
        <v>45835</v>
      </c>
      <c r="L81" s="23">
        <f>[1]Contratos!P81</f>
        <v>45839</v>
      </c>
      <c r="M81" s="23">
        <f>[1]Contratos!Q81</f>
        <v>46006</v>
      </c>
      <c r="N81" s="24" t="str">
        <f>IFERROR(VLOOKUP(A81, [1]Otrosí!A:L, 7, FALSE), "N/A")</f>
        <v>N/A</v>
      </c>
      <c r="O81" s="25" t="s">
        <v>22</v>
      </c>
      <c r="P81" s="26" t="s">
        <v>23</v>
      </c>
      <c r="Q81" s="31" t="s">
        <v>111</v>
      </c>
      <c r="R81" s="28" t="s">
        <v>25</v>
      </c>
      <c r="S81" s="17" t="str">
        <f>[1]Contratos!C81</f>
        <v>PJ</v>
      </c>
      <c r="T81" s="17" t="str">
        <f>[1]Contratos!J81</f>
        <v>GESTIÓN ADM. Y FIN</v>
      </c>
      <c r="U81" s="29" t="s">
        <v>43</v>
      </c>
      <c r="V81" s="30">
        <v>900744149</v>
      </c>
    </row>
    <row r="82" spans="1:22" ht="61.5" customHeight="1" x14ac:dyDescent="0.35">
      <c r="A82" s="16" t="str">
        <f>[1]Contratos!A82</f>
        <v>CONTRATO 81 DE 2025</v>
      </c>
      <c r="B82" s="17" t="str">
        <f>[1]Contratos!B82</f>
        <v xml:space="preserve">NELSON ANDRÉS MEJÍA NARVAEZ </v>
      </c>
      <c r="C82" s="17" t="str">
        <f>[1]Contratos!E82</f>
        <v>Contratación directa</v>
      </c>
      <c r="D82" s="18" t="str">
        <f>[1]Contratos!F82</f>
        <v>prestar sus servicios profesionales, brindando acompañamiento jurídico en las etapas precontractual, contractual y poscontractual de los procesos de selección que adelante la Comisión de Regulación de Comunicaciones, en sus distintas modalidades, con el fin de contribuir al cumplimiento de las iniciativas contempladas en la Agenda Regulatoria 2025 y el Plan de Acción</v>
      </c>
      <c r="E82" s="19">
        <f>[1]Contratos!G82</f>
        <v>55200000</v>
      </c>
      <c r="F82" s="20" t="str">
        <f>IFERROR(VLOOKUP(A82, [1]Otrosí!A:F, 6, FALSE), "0")</f>
        <v>0</v>
      </c>
      <c r="G82" s="19">
        <f>SUM(E82:F82)</f>
        <v>55200000</v>
      </c>
      <c r="H82" s="32">
        <v>43853333</v>
      </c>
      <c r="I82" s="19">
        <f t="shared" si="2"/>
        <v>11346667</v>
      </c>
      <c r="J82" s="22">
        <f t="shared" si="3"/>
        <v>0.79444443840579715</v>
      </c>
      <c r="K82" s="23">
        <f>[1]Contratos!O82</f>
        <v>45840</v>
      </c>
      <c r="L82" s="23">
        <f>[1]Contratos!P82</f>
        <v>45846</v>
      </c>
      <c r="M82" s="23">
        <f>[1]Contratos!Q82</f>
        <v>46022</v>
      </c>
      <c r="N82" s="24" t="str">
        <f>IFERROR(VLOOKUP(A82, [1]Otrosí!A:L, 7, FALSE), "N/A")</f>
        <v>N/A</v>
      </c>
      <c r="O82" s="25" t="s">
        <v>22</v>
      </c>
      <c r="P82" s="26" t="s">
        <v>23</v>
      </c>
      <c r="Q82" s="27" t="s">
        <v>112</v>
      </c>
      <c r="R82" s="28" t="s">
        <v>25</v>
      </c>
      <c r="S82" s="17" t="str">
        <f>[1]Contratos!C82</f>
        <v>PN</v>
      </c>
      <c r="T82" s="17" t="str">
        <f>[1]Contratos!J82</f>
        <v>CE- CONTRATACIÓN</v>
      </c>
      <c r="U82" s="29" t="s">
        <v>26</v>
      </c>
      <c r="V82" s="30">
        <v>79957306</v>
      </c>
    </row>
    <row r="83" spans="1:22" ht="61.5" customHeight="1" x14ac:dyDescent="0.35">
      <c r="A83" s="16" t="str">
        <f>[1]Contratos!A83</f>
        <v xml:space="preserve">CONTRATO 82 DE 2025 </v>
      </c>
      <c r="B83" s="17" t="str">
        <f>[1]Contratos!B83</f>
        <v>COMINFOR S A S</v>
      </c>
      <c r="C83" s="17" t="str">
        <f>[1]Contratos!E83</f>
        <v>Mínima cuantía</v>
      </c>
      <c r="D83" s="18" t="str">
        <f>[1]Contratos!F83</f>
        <v xml:space="preserve">Realizar el servicio de Mantenimiento preventivo y correctivo con suministro de repuestos, partes y accesorios nuevos y originales no remanufacturados, para los equipos eléctricos y electrónicos de la Comisión de Regulación de Comunicaciones, de conformidad con la Invitación Pública 82 de 2025 y la oferta presentada por el contratista que forman parte integral del presente contrato.  </v>
      </c>
      <c r="E83" s="19">
        <f>[1]Contratos!G83</f>
        <v>9780000</v>
      </c>
      <c r="F83" s="20" t="str">
        <f>IFERROR(VLOOKUP(A83, [1]Otrosí!A:F, 6, FALSE), "0")</f>
        <v>0</v>
      </c>
      <c r="G83" s="19">
        <f>SUM(E83:F83)</f>
        <v>9780000</v>
      </c>
      <c r="H83" s="32">
        <v>4694400</v>
      </c>
      <c r="I83" s="19">
        <f t="shared" si="2"/>
        <v>5085600</v>
      </c>
      <c r="J83" s="22">
        <f t="shared" si="3"/>
        <v>0.48</v>
      </c>
      <c r="K83" s="23">
        <f>[1]Contratos!O83</f>
        <v>45845</v>
      </c>
      <c r="L83" s="23">
        <f>[1]Contratos!P83</f>
        <v>45849</v>
      </c>
      <c r="M83" s="23">
        <f>[1]Contratos!Q83</f>
        <v>45991</v>
      </c>
      <c r="N83" s="24" t="str">
        <f>IFERROR(VLOOKUP(A83, [1]Otrosí!A:L, 7, FALSE), "N/A")</f>
        <v>N/A</v>
      </c>
      <c r="O83" s="25" t="s">
        <v>22</v>
      </c>
      <c r="P83" s="26" t="s">
        <v>23</v>
      </c>
      <c r="Q83" s="27" t="s">
        <v>113</v>
      </c>
      <c r="R83" s="28" t="s">
        <v>25</v>
      </c>
      <c r="S83" s="17" t="str">
        <f>[1]Contratos!C83</f>
        <v>PJ</v>
      </c>
      <c r="T83" s="17" t="str">
        <f>[1]Contratos!J83</f>
        <v>GESTIÓN ADM. Y FIN</v>
      </c>
      <c r="U83" s="29" t="s">
        <v>43</v>
      </c>
      <c r="V83" s="30">
        <v>830093579</v>
      </c>
    </row>
    <row r="84" spans="1:22" ht="61.5" customHeight="1" x14ac:dyDescent="0.35">
      <c r="A84" s="16" t="str">
        <f>[1]Contratos!A84</f>
        <v>CONTRATO 83 DE 2025</v>
      </c>
      <c r="B84" s="17" t="str">
        <f>[1]Contratos!B84</f>
        <v>ICONTEC</v>
      </c>
      <c r="C84" s="17" t="str">
        <f>[1]Contratos!E84</f>
        <v>Contratación directa</v>
      </c>
      <c r="D84" s="18" t="str">
        <f>[1]Contratos!F84</f>
        <v>Desarrollar la auditoría externa de renovación y ampliación de la certificación con relación a la Norma Técnica de Calidad NTC ISO 9001:2015, para la CRC.</v>
      </c>
      <c r="E84" s="19">
        <f>[1]Contratos!G84</f>
        <v>14752430</v>
      </c>
      <c r="F84" s="20" t="str">
        <f>IFERROR(VLOOKUP(A84, [1]Otrosí!A:F, 6, FALSE), "0")</f>
        <v>0</v>
      </c>
      <c r="G84" s="19">
        <f>SUM(E84:F84)</f>
        <v>14752430</v>
      </c>
      <c r="H84" s="32">
        <v>14752430</v>
      </c>
      <c r="I84" s="19">
        <f t="shared" si="2"/>
        <v>0</v>
      </c>
      <c r="J84" s="22">
        <f t="shared" si="3"/>
        <v>1</v>
      </c>
      <c r="K84" s="23">
        <f>[1]Contratos!O84</f>
        <v>45853</v>
      </c>
      <c r="L84" s="23">
        <f>[1]Contratos!P84</f>
        <v>45855</v>
      </c>
      <c r="M84" s="23">
        <f>[1]Contratos!Q84</f>
        <v>46006</v>
      </c>
      <c r="N84" s="24" t="str">
        <f>IFERROR(VLOOKUP(A84, [1]Otrosí!A:L, 7, FALSE), "N/A")</f>
        <v>N/A</v>
      </c>
      <c r="O84" s="25" t="s">
        <v>22</v>
      </c>
      <c r="P84" s="26" t="s">
        <v>28</v>
      </c>
      <c r="Q84" s="27" t="s">
        <v>114</v>
      </c>
      <c r="R84" s="28" t="s">
        <v>25</v>
      </c>
      <c r="S84" s="17" t="str">
        <f>[1]Contratos!C84</f>
        <v>PJ</v>
      </c>
      <c r="T84" s="17" t="str">
        <f>[1]Contratos!J84</f>
        <v>PLANEACIÓN Y GESTIÓN</v>
      </c>
      <c r="U84" s="29" t="s">
        <v>43</v>
      </c>
      <c r="V84" s="30">
        <v>860012336</v>
      </c>
    </row>
    <row r="85" spans="1:22" ht="61.5" customHeight="1" x14ac:dyDescent="0.35">
      <c r="A85" s="16" t="str">
        <f>[1]Contratos!A85</f>
        <v>CONTRATO 84 DE 2025</v>
      </c>
      <c r="B85" s="17" t="str">
        <f>[1]Contratos!B85</f>
        <v>GIGA COLOMBIA SAS</v>
      </c>
      <c r="C85" s="17" t="str">
        <f>[1]Contratos!E85</f>
        <v>Contratación directa</v>
      </c>
      <c r="D85" s="18" t="str">
        <f>[1]Contratos!F85</f>
        <v>Renovación de los servicios de soporte, mantenimiento y actualización del sistema de Gestión Documental ONBASE por un (1) año y adquisición de bolsa de horas para la Comisión de Regulación de Comunicaciones.</v>
      </c>
      <c r="E85" s="19">
        <f>[1]Contratos!G85</f>
        <v>318423219</v>
      </c>
      <c r="F85" s="20">
        <f>IFERROR(VLOOKUP(A85, [1]Otrosí!A:F, 6, FALSE), "0")</f>
        <v>65719381.5</v>
      </c>
      <c r="G85" s="19">
        <f>SUM(E85:F85)</f>
        <v>384142600.5</v>
      </c>
      <c r="H85" s="32">
        <v>384142600</v>
      </c>
      <c r="I85" s="19">
        <f t="shared" si="2"/>
        <v>0.5</v>
      </c>
      <c r="J85" s="22">
        <f t="shared" si="3"/>
        <v>0.99999999869840006</v>
      </c>
      <c r="K85" s="23">
        <f>[1]Contratos!O85</f>
        <v>45854</v>
      </c>
      <c r="L85" s="23">
        <f>[1]Contratos!P85</f>
        <v>45870</v>
      </c>
      <c r="M85" s="23">
        <f>[1]Contratos!Q85</f>
        <v>46234</v>
      </c>
      <c r="N85" s="24" t="str">
        <f>IFERROR(VLOOKUP(A85, [1]Otrosí!A:L, 7, FALSE), "N/A")</f>
        <v>N/A</v>
      </c>
      <c r="O85" s="25" t="s">
        <v>22</v>
      </c>
      <c r="P85" s="26" t="s">
        <v>28</v>
      </c>
      <c r="Q85" s="27" t="s">
        <v>115</v>
      </c>
      <c r="R85" s="28" t="s">
        <v>78</v>
      </c>
      <c r="S85" s="17" t="str">
        <f>[1]Contratos!C85</f>
        <v>PJ</v>
      </c>
      <c r="T85" s="17" t="str">
        <f>[1]Contratos!J85</f>
        <v>GESTIÓN ADM. Y FIN / TECNOLOGÍA Y SIST. DE INF.</v>
      </c>
      <c r="U85" s="29" t="s">
        <v>43</v>
      </c>
      <c r="V85" s="30">
        <v>900554898</v>
      </c>
    </row>
    <row r="86" spans="1:22" ht="275" x14ac:dyDescent="0.35">
      <c r="A86" s="16" t="str">
        <f>[1]Contratos!A86</f>
        <v xml:space="preserve">CONTRATO 85 DE 2025 </v>
      </c>
      <c r="B86" s="17" t="str">
        <f>[1]Contratos!B86</f>
        <v xml:space="preserve">WEXLER S.A.S. </v>
      </c>
      <c r="C86" s="17" t="str">
        <f>[1]Contratos!E86</f>
        <v>SASI/SAM</v>
      </c>
      <c r="D86" s="18" t="str">
        <f>[1]Contratos!F86</f>
        <v>Renovar las licencias y el servicio de soporte técnico por un (1) año de: un(1) firewall on premise Fortigate 200F, seis(6) switch modelo Fortiswitch448D FPOE, un(1) WAF Fortiweb VM4CPU y un(1) Firewall virtual Fortigate VM04V, que incluya el fortalecimiento, la configuración y apoyo a la gestión de los equipos de comunicaciones y de seguridad perimetral que protegen la infraestructura híbrida y 
usuarios finales de la entidad; renovación de los servicios de licenciamiento y soporte en modalidad 7x24 
de la solución fortianalyzer (VM-Series) identificada con serial FAZVMSTM23001050;así como el 
suministro y reemplazo (en modalidad de retoma) de los catorce (14) Access Point modelo FortiAP 421E 
por el modelo 431F con su respectiva instalación, configuración, licenciamiento y soporte; la actualización 
de la solución actual Forticlient ZTNA edición EPP/ATP a solución ZTNA con EDR incluyendo despliegue, 
licenciamiento y soporte; y el suministro de 40 horas de servicios profesionales para la gestión de 
configuraciones, parametrizaciones y soporte técnico de toda la solución de acuerdo con las necesidades 
de la Entidad durante la ejecución del contrato.</v>
      </c>
      <c r="E86" s="19">
        <f>[1]Contratos!G86</f>
        <v>385250036</v>
      </c>
      <c r="F86" s="20" t="str">
        <f>IFERROR(VLOOKUP(A86, [1]Otrosí!A:F, 6, FALSE), "0")</f>
        <v>0</v>
      </c>
      <c r="G86" s="19">
        <f>SUM(E86:F86)</f>
        <v>385250036</v>
      </c>
      <c r="H86" s="32">
        <v>385250036</v>
      </c>
      <c r="I86" s="19">
        <f t="shared" si="2"/>
        <v>0</v>
      </c>
      <c r="J86" s="22">
        <f t="shared" si="3"/>
        <v>1</v>
      </c>
      <c r="K86" s="23">
        <f>[1]Contratos!O86</f>
        <v>45875</v>
      </c>
      <c r="L86" s="23">
        <f>[1]Contratos!P86</f>
        <v>45880</v>
      </c>
      <c r="M86" s="23">
        <f>[1]Contratos!Q86</f>
        <v>46245</v>
      </c>
      <c r="N86" s="24" t="str">
        <f>IFERROR(VLOOKUP(A86, [1]Otrosí!A:L, 7, FALSE), "N/A")</f>
        <v>N/A</v>
      </c>
      <c r="O86" s="25" t="s">
        <v>22</v>
      </c>
      <c r="P86" s="26" t="s">
        <v>23</v>
      </c>
      <c r="Q86" s="27" t="s">
        <v>116</v>
      </c>
      <c r="R86" s="28" t="s">
        <v>78</v>
      </c>
      <c r="S86" s="17" t="str">
        <f>[1]Contratos!C86</f>
        <v>PJ</v>
      </c>
      <c r="T86" s="17" t="str">
        <f>[1]Contratos!J86</f>
        <v>TECNOLOGÍAS Y SIST. DE INF.</v>
      </c>
      <c r="U86" s="29" t="s">
        <v>43</v>
      </c>
      <c r="V86" s="30">
        <v>900390198</v>
      </c>
    </row>
    <row r="87" spans="1:22" ht="75" x14ac:dyDescent="0.35">
      <c r="A87" s="16" t="str">
        <f>[1]Contratos!A87</f>
        <v>CONTRATO 86 DE 2025- OC 149633</v>
      </c>
      <c r="B87" s="17" t="str">
        <f>[1]Contratos!B87</f>
        <v>GRAN IMAGEN SAS</v>
      </c>
      <c r="C87" s="17" t="str">
        <f>[1]Contratos!E87</f>
        <v>AMP/IAD/CGS</v>
      </c>
      <c r="D87" s="18" t="str">
        <f>[1]Contratos!F87</f>
        <v>Contratar el suministro de Periféricos con características técnicas que garanticen ergonomía, 
funcionalidad y durabilidad, con el fin de fortalecer los puestos de trabajo de los funcionarios de la 
CRC, en cumplimiento de los lineamientos institucionales y normativos vigentes</v>
      </c>
      <c r="E87" s="19">
        <f>[1]Contratos!G87</f>
        <v>52407600</v>
      </c>
      <c r="F87" s="20" t="str">
        <f>IFERROR(VLOOKUP(A87, [1]Otrosí!A:F, 6, FALSE), "0")</f>
        <v>0</v>
      </c>
      <c r="G87" s="19">
        <f>SUM(E87:F87)</f>
        <v>52407600</v>
      </c>
      <c r="H87" s="21">
        <v>52407600</v>
      </c>
      <c r="I87" s="19">
        <f t="shared" si="2"/>
        <v>0</v>
      </c>
      <c r="J87" s="22">
        <f t="shared" si="3"/>
        <v>1</v>
      </c>
      <c r="K87" s="23">
        <f>[1]Contratos!O87</f>
        <v>45868</v>
      </c>
      <c r="L87" s="23">
        <f>[1]Contratos!P87</f>
        <v>45875</v>
      </c>
      <c r="M87" s="23">
        <f>[1]Contratos!Q87</f>
        <v>46022</v>
      </c>
      <c r="N87" s="24" t="str">
        <f>IFERROR(VLOOKUP(A87, [1]Otrosí!A:L, 7, FALSE), "N/A")</f>
        <v>N/A</v>
      </c>
      <c r="O87" s="25" t="s">
        <v>117</v>
      </c>
      <c r="P87" s="26" t="s">
        <v>28</v>
      </c>
      <c r="Q87" s="31" t="s">
        <v>118</v>
      </c>
      <c r="R87" s="28" t="s">
        <v>25</v>
      </c>
      <c r="S87" s="17" t="str">
        <f>[1]Contratos!C87</f>
        <v>PJ</v>
      </c>
      <c r="T87" s="17" t="str">
        <f>[1]Contratos!J87</f>
        <v>TECNOLOGÍAS Y SIST. DE INF. / GESTIÓN ADM. Y FIN.</v>
      </c>
      <c r="U87" s="29" t="s">
        <v>43</v>
      </c>
      <c r="V87" s="30">
        <v>830023178</v>
      </c>
    </row>
    <row r="88" spans="1:22" ht="87.5" x14ac:dyDescent="0.35">
      <c r="A88" s="16" t="str">
        <f>[1]Contratos!A88</f>
        <v xml:space="preserve">CONTRATO 87 DE 2025 </v>
      </c>
      <c r="B88" s="17" t="str">
        <f>[1]Contratos!B88</f>
        <v>CNC</v>
      </c>
      <c r="C88" s="17" t="str">
        <f>[1]Contratos!E88</f>
        <v>Contratación directa</v>
      </c>
      <c r="D88" s="18" t="str">
        <f>[1]Contratos!F88</f>
        <v>Adquirir el acceso a los datos del ECAR, para las dos mediciones semestrales del año 2025, a través de los cuales se podrán realizar análisis sobre las preferencias de uso y consumo de los oyentes del servicio de radiodifusión sonora en diferentes ciudades del país y de esta manera entender las nuevas dinámicas del sector, la evolución tecnológica y transformación digital.</v>
      </c>
      <c r="E88" s="19">
        <f>[1]Contratos!G88</f>
        <v>102090090</v>
      </c>
      <c r="F88" s="20" t="str">
        <f>IFERROR(VLOOKUP(A88, [1]Otrosí!A:F, 6, FALSE), "0")</f>
        <v>0</v>
      </c>
      <c r="G88" s="19">
        <f>SUM(E88:F88)</f>
        <v>102090090</v>
      </c>
      <c r="H88" s="21">
        <v>102090090</v>
      </c>
      <c r="I88" s="19">
        <f t="shared" si="2"/>
        <v>0</v>
      </c>
      <c r="J88" s="22">
        <f t="shared" si="3"/>
        <v>1</v>
      </c>
      <c r="K88" s="23">
        <f>[1]Contratos!O88</f>
        <v>45875</v>
      </c>
      <c r="L88" s="23">
        <f>[1]Contratos!P88</f>
        <v>45881</v>
      </c>
      <c r="M88" s="23">
        <f>[1]Contratos!Q88</f>
        <v>46006</v>
      </c>
      <c r="N88" s="24" t="str">
        <f>IFERROR(VLOOKUP(A88, [1]Otrosí!A:L, 7, FALSE), "N/A")</f>
        <v>N/A</v>
      </c>
      <c r="O88" s="25" t="s">
        <v>22</v>
      </c>
      <c r="P88" s="26" t="s">
        <v>28</v>
      </c>
      <c r="Q88" s="27" t="s">
        <v>118</v>
      </c>
      <c r="R88" s="28" t="s">
        <v>25</v>
      </c>
      <c r="S88" s="17" t="str">
        <f>[1]Contratos!C88</f>
        <v>PJ</v>
      </c>
      <c r="T88" s="17" t="str">
        <f>[1]Contratos!J88</f>
        <v>ANALÍTICA DE DATOS</v>
      </c>
      <c r="U88" s="29" t="s">
        <v>43</v>
      </c>
      <c r="V88" s="30">
        <v>800011951</v>
      </c>
    </row>
    <row r="89" spans="1:22" ht="72.5" x14ac:dyDescent="0.35">
      <c r="A89" s="16" t="str">
        <f>[1]Contratos!A89</f>
        <v xml:space="preserve">CONTRATO 88 DE 2025 </v>
      </c>
      <c r="B89" s="17" t="str">
        <f>[1]Contratos!B89</f>
        <v>GRUPO LOS LAGOS S.A.S</v>
      </c>
      <c r="C89" s="17" t="str">
        <f>[1]Contratos!E89</f>
        <v>Mínima cuantía</v>
      </c>
      <c r="D89" s="18" t="str">
        <f>[1]Contratos!F89</f>
        <v>Contratar el suministro de elementos de papelería y otros artículos de oficina, para el normal funcionamiento de la Comisión de Regulación de Comunicaciones.</v>
      </c>
      <c r="E89" s="19">
        <f>[1]Contratos!G89</f>
        <v>2332200</v>
      </c>
      <c r="F89" s="20" t="str">
        <f>IFERROR(VLOOKUP(A89, [1]Otrosí!A:F, 6, FALSE), "0")</f>
        <v>0</v>
      </c>
      <c r="G89" s="19">
        <f>SUM(E89:F89)</f>
        <v>2332200</v>
      </c>
      <c r="H89" s="21">
        <v>2311959</v>
      </c>
      <c r="I89" s="19">
        <f t="shared" si="2"/>
        <v>20241</v>
      </c>
      <c r="J89" s="22">
        <f t="shared" si="3"/>
        <v>0.99132107023411375</v>
      </c>
      <c r="K89" s="23">
        <f>[1]Contratos!O89</f>
        <v>45874</v>
      </c>
      <c r="L89" s="23">
        <f>[1]Contratos!P89</f>
        <v>45882</v>
      </c>
      <c r="M89" s="23">
        <f>[1]Contratos!Q89</f>
        <v>46006</v>
      </c>
      <c r="N89" s="24" t="str">
        <f>IFERROR(VLOOKUP(A89, [1]Otrosí!A:L, 7, FALSE), "N/A")</f>
        <v>N/A</v>
      </c>
      <c r="O89" s="25" t="s">
        <v>66</v>
      </c>
      <c r="P89" s="26" t="s">
        <v>23</v>
      </c>
      <c r="Q89" s="27" t="s">
        <v>119</v>
      </c>
      <c r="R89" s="28" t="s">
        <v>25</v>
      </c>
      <c r="S89" s="17" t="str">
        <f>[1]Contratos!C89</f>
        <v>PJ</v>
      </c>
      <c r="T89" s="17" t="str">
        <f>[1]Contratos!J89</f>
        <v>GESTIÓN ADM. Y FIN</v>
      </c>
      <c r="U89" s="29" t="s">
        <v>43</v>
      </c>
      <c r="V89" s="30">
        <v>860053274</v>
      </c>
    </row>
    <row r="90" spans="1:22" ht="137.5" x14ac:dyDescent="0.35">
      <c r="A90" s="16" t="str">
        <f>[1]Contratos!A90</f>
        <v xml:space="preserve">CONTRATO 89 DE 2025 </v>
      </c>
      <c r="B90" s="17" t="str">
        <f>[1]Contratos!B90</f>
        <v xml:space="preserve">OSWALDO BEJARANDO </v>
      </c>
      <c r="C90" s="17" t="str">
        <f>[1]Contratos!E90</f>
        <v>Contratación directa</v>
      </c>
      <c r="D90" s="18" t="str">
        <f>[1]Contratos!F90</f>
        <v xml:space="preserve">Prestación de servicios profesionales especializados en materia de telecomunicaciones, para apoyar el desarrollo de iniciativas misionales de la Sesión de Comisión de Comunicaciones de la CRC, de acuerdo con lo previsto en el Plan de Acción de la CRC para el año 2025, en actividades tales como el diseño e implementación de mecanismos de recolección de información sobre las redes de transporte y acceso local en el marco del proyecto «Definición del Mercado Portador Local y Condiciones para su Desarrollo», y el apoyo técnico para la gestión de la defensa judicial de la entidad. </v>
      </c>
      <c r="E90" s="19">
        <f>[1]Contratos!G90</f>
        <v>71400000</v>
      </c>
      <c r="F90" s="20" t="str">
        <f>IFERROR(VLOOKUP(A90, [1]Otrosí!A:F, 6, FALSE), "0")</f>
        <v>0</v>
      </c>
      <c r="G90" s="19">
        <f>SUM(E90:F90)</f>
        <v>71400000</v>
      </c>
      <c r="H90" s="21">
        <v>71400000</v>
      </c>
      <c r="I90" s="19">
        <f t="shared" si="2"/>
        <v>0</v>
      </c>
      <c r="J90" s="22">
        <f t="shared" si="3"/>
        <v>1</v>
      </c>
      <c r="K90" s="23">
        <f>[1]Contratos!O90</f>
        <v>45874</v>
      </c>
      <c r="L90" s="23">
        <f>[1]Contratos!P90</f>
        <v>45882</v>
      </c>
      <c r="M90" s="23">
        <f>[1]Contratos!Q90</f>
        <v>46003</v>
      </c>
      <c r="N90" s="24" t="str">
        <f>IFERROR(VLOOKUP(A90, [1]Otrosí!A:L, 7, FALSE), "N/A")</f>
        <v>N/A</v>
      </c>
      <c r="O90" s="25" t="s">
        <v>22</v>
      </c>
      <c r="P90" s="26" t="s">
        <v>28</v>
      </c>
      <c r="Q90" s="27" t="s">
        <v>120</v>
      </c>
      <c r="R90" s="28" t="s">
        <v>25</v>
      </c>
      <c r="S90" s="17" t="str">
        <f>[1]Contratos!C90</f>
        <v>PN</v>
      </c>
      <c r="T90" s="17" t="str">
        <f>[1]Contratos!J90</f>
        <v>GESTIÓN JURÍDICA</v>
      </c>
      <c r="U90" s="29" t="s">
        <v>26</v>
      </c>
      <c r="V90" s="30">
        <v>79557274</v>
      </c>
    </row>
    <row r="91" spans="1:22" ht="72.5" x14ac:dyDescent="0.35">
      <c r="A91" s="16" t="str">
        <f>[1]Contratos!A91</f>
        <v>CONTRATO 90 DE 2025</v>
      </c>
      <c r="B91" s="17" t="str">
        <f>[1]Contratos!B91</f>
        <v xml:space="preserve">SSL NETWORK SAS </v>
      </c>
      <c r="C91" s="17" t="str">
        <f>[1]Contratos!E91</f>
        <v>Mínima cuantía</v>
      </c>
      <c r="D91" s="18" t="str">
        <f>[1]Contratos!F91</f>
        <v>Adquisición, asistencia en la instalación y configuración de los Certificados Digitales de Sitio Seguro SSL tipo Wildcard OV (Organization Validation) por dos (2) años.</v>
      </c>
      <c r="E91" s="19">
        <f>[1]Contratos!G91</f>
        <v>13205000</v>
      </c>
      <c r="F91" s="20" t="str">
        <f>IFERROR(VLOOKUP(A91, [1]Otrosí!A:F, 6, FALSE), "0")</f>
        <v>0</v>
      </c>
      <c r="G91" s="19">
        <f>SUM(E91:F91)</f>
        <v>13205000</v>
      </c>
      <c r="H91" s="21">
        <v>13205187</v>
      </c>
      <c r="I91" s="19">
        <f t="shared" si="2"/>
        <v>-187</v>
      </c>
      <c r="J91" s="22">
        <f t="shared" si="3"/>
        <v>1.0000141613025368</v>
      </c>
      <c r="K91" s="23">
        <f>[1]Contratos!O91</f>
        <v>45880</v>
      </c>
      <c r="L91" s="23">
        <f>[1]Contratos!P91</f>
        <v>45880</v>
      </c>
      <c r="M91" s="23">
        <f>[1]Contratos!Q91</f>
        <v>46613</v>
      </c>
      <c r="N91" s="24" t="str">
        <f>IFERROR(VLOOKUP(A91, [1]Otrosí!A:L, 7, FALSE), "N/A")</f>
        <v>N/A</v>
      </c>
      <c r="O91" s="25" t="s">
        <v>117</v>
      </c>
      <c r="P91" s="26" t="s">
        <v>28</v>
      </c>
      <c r="Q91" s="27" t="s">
        <v>121</v>
      </c>
      <c r="R91" s="28" t="s">
        <v>78</v>
      </c>
      <c r="S91" s="17" t="str">
        <f>[1]Contratos!C91</f>
        <v>PJ</v>
      </c>
      <c r="T91" s="17" t="str">
        <f>[1]Contratos!J91</f>
        <v>TECNOLOGÍAS Y SIST. DE INF.</v>
      </c>
      <c r="U91" s="29" t="s">
        <v>43</v>
      </c>
      <c r="V91" s="30">
        <v>901596373</v>
      </c>
    </row>
    <row r="92" spans="1:22" ht="72.5" x14ac:dyDescent="0.35">
      <c r="A92" s="16" t="str">
        <f>[1]Contratos!A92</f>
        <v>CONTRATO 91 DE 2025</v>
      </c>
      <c r="B92" s="17" t="str">
        <f>[1]Contratos!B92</f>
        <v>GRUPO TEIDOT</v>
      </c>
      <c r="C92" s="17" t="str">
        <f>[1]Contratos!E92</f>
        <v>Mínima cuantía</v>
      </c>
      <c r="D92" s="18" t="str">
        <f>[1]Contratos!F92</f>
        <v>Contratar el servicio de almacenamiento, custodia, recepción, transporte y codificación e inventario de las unidades documentales del archivo de la Comisión de Regulación de Comunicaciones.</v>
      </c>
      <c r="E92" s="19">
        <f>[1]Contratos!G92</f>
        <v>26463996</v>
      </c>
      <c r="F92" s="20" t="str">
        <f>IFERROR(VLOOKUP(A92, [1]Otrosí!A:F, 6, FALSE), "0")</f>
        <v>0</v>
      </c>
      <c r="G92" s="19">
        <f>SUM(E92:F92)</f>
        <v>26463996</v>
      </c>
      <c r="H92" s="21">
        <v>13325919</v>
      </c>
      <c r="I92" s="19">
        <f t="shared" si="2"/>
        <v>13138077</v>
      </c>
      <c r="J92" s="22">
        <f t="shared" si="3"/>
        <v>0.50354901051224465</v>
      </c>
      <c r="K92" s="23">
        <f>[1]Contratos!O92</f>
        <v>45880</v>
      </c>
      <c r="L92" s="23">
        <f>[1]Contratos!P92</f>
        <v>45885</v>
      </c>
      <c r="M92" s="23">
        <f>[1]Contratos!Q92</f>
        <v>46234</v>
      </c>
      <c r="N92" s="24" t="str">
        <f>IFERROR(VLOOKUP(A92, [1]Otrosí!A:L, 7, FALSE), "N/A")</f>
        <v>N/A</v>
      </c>
      <c r="O92" s="25" t="s">
        <v>22</v>
      </c>
      <c r="P92" s="26" t="s">
        <v>23</v>
      </c>
      <c r="Q92" s="27" t="s">
        <v>122</v>
      </c>
      <c r="R92" s="28" t="s">
        <v>78</v>
      </c>
      <c r="S92" s="17" t="str">
        <f>[1]Contratos!C92</f>
        <v>PJ</v>
      </c>
      <c r="T92" s="17" t="str">
        <f>[1]Contratos!J92</f>
        <v>GESTIÓN ADM. Y FIN</v>
      </c>
      <c r="U92" s="29" t="s">
        <v>43</v>
      </c>
      <c r="V92" s="30">
        <v>900604496</v>
      </c>
    </row>
    <row r="93" spans="1:22" ht="87.5" x14ac:dyDescent="0.35">
      <c r="A93" s="16" t="str">
        <f>[1]Contratos!A93</f>
        <v xml:space="preserve">CONTRATO 92 DE 2025 </v>
      </c>
      <c r="B93" s="17" t="str">
        <f>[1]Contratos!B93</f>
        <v xml:space="preserve">ICONTEC </v>
      </c>
      <c r="C93" s="17" t="str">
        <f>[1]Contratos!E93</f>
        <v>Contratación directa</v>
      </c>
      <c r="D93" s="18" t="str">
        <f>[1]Contratos!F93</f>
        <v>"Inscripción de cuatro (4) servidores públicos de los procesos de Gestión Organizacional y Evaluación Independiente, pertenecientes a la coordinación de Planeación y Gestión y a la coordinación de Control Interno al “XVI Foro Internacional de la Calidad”, en modalidad virtual, que se llevará a cabo los días 27, 28 y 29 de agosto de 2025, por parte del ICONTEC. "</v>
      </c>
      <c r="E93" s="19">
        <f>[1]Contratos!G93</f>
        <v>3094000</v>
      </c>
      <c r="F93" s="20" t="str">
        <f>IFERROR(VLOOKUP(A93, [1]Otrosí!A:F, 6, FALSE), "0")</f>
        <v>0</v>
      </c>
      <c r="G93" s="19">
        <f>SUM(E93:F93)</f>
        <v>3094000</v>
      </c>
      <c r="H93" s="21">
        <v>3094000</v>
      </c>
      <c r="I93" s="19">
        <f t="shared" si="2"/>
        <v>0</v>
      </c>
      <c r="J93" s="22">
        <f t="shared" si="3"/>
        <v>1</v>
      </c>
      <c r="K93" s="23">
        <f>[1]Contratos!O93</f>
        <v>45894</v>
      </c>
      <c r="L93" s="23">
        <f>[1]Contratos!P93</f>
        <v>45896</v>
      </c>
      <c r="M93" s="23">
        <f>[1]Contratos!Q93</f>
        <v>45898</v>
      </c>
      <c r="N93" s="24" t="str">
        <f>IFERROR(VLOOKUP(A93, [1]Otrosí!A:L, 7, FALSE), "N/A")</f>
        <v>N/A</v>
      </c>
      <c r="O93" s="25" t="s">
        <v>22</v>
      </c>
      <c r="P93" s="26" t="s">
        <v>23</v>
      </c>
      <c r="Q93" s="27" t="s">
        <v>123</v>
      </c>
      <c r="R93" s="28" t="s">
        <v>25</v>
      </c>
      <c r="S93" s="17" t="str">
        <f>[1]Contratos!C93</f>
        <v xml:space="preserve">PJ </v>
      </c>
      <c r="T93" s="17" t="str">
        <f>[1]Contratos!J93</f>
        <v>GESTIÓN ADM. Y FIN</v>
      </c>
      <c r="U93" s="29" t="s">
        <v>43</v>
      </c>
      <c r="V93" s="30">
        <v>860012336</v>
      </c>
    </row>
    <row r="94" spans="1:22" ht="72.5" x14ac:dyDescent="0.35">
      <c r="A94" s="16" t="str">
        <f>[1]Contratos!A94</f>
        <v>CONTRATO 93 DE 2025</v>
      </c>
      <c r="B94" s="17" t="str">
        <f>[1]Contratos!B94</f>
        <v>DIGITAL MEDIA SAS</v>
      </c>
      <c r="C94" s="17" t="str">
        <f>[1]Contratos!E94</f>
        <v>Mínima cuantía</v>
      </c>
      <c r="D94" s="18" t="str">
        <f>[1]Contratos!F94</f>
        <v>Adquisición de dotación de vestuario y calzado para los servidores públicos de la Comisión de Regulación de Comunicaciones, que tengan o adquieran el derecho en la vigencia 2025</v>
      </c>
      <c r="E94" s="19">
        <f>[1]Contratos!G94</f>
        <v>9481920</v>
      </c>
      <c r="F94" s="20" t="str">
        <f>IFERROR(VLOOKUP(A94, [1]Otrosí!A:F, 6, FALSE), "0")</f>
        <v>0</v>
      </c>
      <c r="G94" s="19">
        <f>SUM(E94:F94)</f>
        <v>9481920</v>
      </c>
      <c r="H94" s="32">
        <v>9481920</v>
      </c>
      <c r="I94" s="19">
        <f t="shared" si="2"/>
        <v>0</v>
      </c>
      <c r="J94" s="22">
        <f t="shared" si="3"/>
        <v>1</v>
      </c>
      <c r="K94" s="23">
        <f>[1]Contratos!O94</f>
        <v>45888</v>
      </c>
      <c r="L94" s="23">
        <f>[1]Contratos!P94</f>
        <v>45897</v>
      </c>
      <c r="M94" s="23">
        <f>[1]Contratos!Q94</f>
        <v>46006</v>
      </c>
      <c r="N94" s="24" t="str">
        <f>IFERROR(VLOOKUP(A94, [1]Otrosí!A:L, 7, FALSE), "N/A")</f>
        <v>N/A</v>
      </c>
      <c r="O94" s="25" t="s">
        <v>66</v>
      </c>
      <c r="P94" s="26" t="s">
        <v>23</v>
      </c>
      <c r="Q94" s="27" t="s">
        <v>124</v>
      </c>
      <c r="R94" s="28" t="s">
        <v>25</v>
      </c>
      <c r="S94" s="17" t="str">
        <f>[1]Contratos!C94</f>
        <v>PJ</v>
      </c>
      <c r="T94" s="17" t="str">
        <f>[1]Contratos!J94</f>
        <v>GESTIÓN ADM. Y FIN</v>
      </c>
      <c r="U94" s="29" t="s">
        <v>43</v>
      </c>
      <c r="V94" s="30">
        <v>901396814</v>
      </c>
    </row>
    <row r="95" spans="1:22" ht="100" x14ac:dyDescent="0.35">
      <c r="A95" s="16" t="str">
        <f>[1]Contratos!A95</f>
        <v>CONTRATO 94 DE 2025</v>
      </c>
      <c r="B95" s="17" t="str">
        <f>[1]Contratos!B95</f>
        <v>ASEGURADORA SOLIDARIA</v>
      </c>
      <c r="C95" s="17" t="str">
        <f>[1]Contratos!E95</f>
        <v>Licitación Pública</v>
      </c>
      <c r="D95" s="18" t="str">
        <f>[1]Contratos!F95</f>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sus funciones. - GRUPO 2</v>
      </c>
      <c r="E95" s="19">
        <f>[1]Contratos!G95</f>
        <v>2170800</v>
      </c>
      <c r="F95" s="20" t="str">
        <f>IFERROR(VLOOKUP(A95, [1]Otrosí!A:F, 6, FALSE), "0")</f>
        <v>0</v>
      </c>
      <c r="G95" s="19">
        <f>SUM(E95:F95)</f>
        <v>2170800</v>
      </c>
      <c r="H95" s="32">
        <v>0</v>
      </c>
      <c r="I95" s="19">
        <f t="shared" si="2"/>
        <v>2170800</v>
      </c>
      <c r="J95" s="22">
        <f t="shared" si="3"/>
        <v>0</v>
      </c>
      <c r="K95" s="23">
        <f>[1]Contratos!O95</f>
        <v>45896</v>
      </c>
      <c r="L95" s="23">
        <f>[1]Contratos!P95</f>
        <v>45897</v>
      </c>
      <c r="M95" s="23">
        <f>[1]Contratos!Q95</f>
        <v>46325</v>
      </c>
      <c r="N95" s="24" t="str">
        <f>IFERROR(VLOOKUP(A95, [1]Otrosí!A:L, 7, FALSE), "N/A")</f>
        <v>N/A</v>
      </c>
      <c r="O95" s="25" t="s">
        <v>125</v>
      </c>
      <c r="P95" s="26" t="s">
        <v>23</v>
      </c>
      <c r="Q95" s="27" t="s">
        <v>126</v>
      </c>
      <c r="R95" s="28" t="s">
        <v>78</v>
      </c>
      <c r="S95" s="17" t="str">
        <f>[1]Contratos!C95</f>
        <v>PJ</v>
      </c>
      <c r="T95" s="17" t="str">
        <f>[1]Contratos!J95</f>
        <v>GESTIÓN ADM. Y FIN</v>
      </c>
      <c r="U95" s="29" t="s">
        <v>43</v>
      </c>
      <c r="V95" s="30">
        <v>860524654</v>
      </c>
    </row>
    <row r="96" spans="1:22" ht="100" x14ac:dyDescent="0.35">
      <c r="A96" s="16" t="str">
        <f>[1]Contratos!A96</f>
        <v>CONTRATO 95 DE 2025</v>
      </c>
      <c r="B96" s="17" t="str">
        <f>[1]Contratos!B96</f>
        <v>AXA COLPATRIA</v>
      </c>
      <c r="C96" s="17" t="str">
        <f>[1]Contratos!E96</f>
        <v>Licitación Pública</v>
      </c>
      <c r="D96" s="18" t="str">
        <f>[1]Contratos!F96</f>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sus funciones. GRUPO 1</v>
      </c>
      <c r="E96" s="19">
        <f>[1]Contratos!G96</f>
        <v>441263115</v>
      </c>
      <c r="F96" s="20" t="str">
        <f>IFERROR(VLOOKUP(A96, [1]Otrosí!A:F, 6, FALSE), "0")</f>
        <v>0</v>
      </c>
      <c r="G96" s="19">
        <f>SUM(E96:F96)</f>
        <v>441263115</v>
      </c>
      <c r="H96" s="21">
        <v>440783476</v>
      </c>
      <c r="I96" s="19">
        <f t="shared" si="2"/>
        <v>479639</v>
      </c>
      <c r="J96" s="22">
        <f t="shared" si="3"/>
        <v>0.998913031740711</v>
      </c>
      <c r="K96" s="23">
        <f>[1]Contratos!O96</f>
        <v>45896</v>
      </c>
      <c r="L96" s="23">
        <f>[1]Contratos!P96</f>
        <v>45897</v>
      </c>
      <c r="M96" s="23">
        <f>[1]Contratos!Q96</f>
        <v>46852</v>
      </c>
      <c r="N96" s="24" t="str">
        <f>IFERROR(VLOOKUP(A96, [1]Otrosí!A:L, 7, FALSE), "N/A")</f>
        <v>N/A</v>
      </c>
      <c r="O96" s="25" t="s">
        <v>125</v>
      </c>
      <c r="P96" s="26" t="s">
        <v>23</v>
      </c>
      <c r="Q96" s="31" t="s">
        <v>126</v>
      </c>
      <c r="R96" s="28" t="s">
        <v>78</v>
      </c>
      <c r="S96" s="17" t="str">
        <f>[1]Contratos!C96</f>
        <v>PJ</v>
      </c>
      <c r="T96" s="17" t="str">
        <f>[1]Contratos!J96</f>
        <v>GESTIÓN ADM. Y FIN</v>
      </c>
      <c r="U96" s="29" t="s">
        <v>43</v>
      </c>
      <c r="V96" s="30">
        <v>860002184</v>
      </c>
    </row>
    <row r="97" spans="1:22" ht="72.5" x14ac:dyDescent="0.35">
      <c r="A97" s="16" t="str">
        <f>[1]Contratos!A97</f>
        <v>CONTRATO 96 DE 2025</v>
      </c>
      <c r="B97" s="17" t="str">
        <f>[1]Contratos!B97</f>
        <v>STATISTA INC.</v>
      </c>
      <c r="C97" s="17" t="str">
        <f>[1]Contratos!E97</f>
        <v>Contratación directa</v>
      </c>
      <c r="D97" s="18" t="str">
        <f>[1]Contratos!F97</f>
        <v>Contratar la suscripción a la plataforma web de STATISTA www.statista.com que provee información global de indicadores y estadísticas sobre diferentes sectores de la economía.</v>
      </c>
      <c r="E97" s="19">
        <f>[1]Contratos!G97</f>
        <v>155400000</v>
      </c>
      <c r="F97" s="20" t="str">
        <f>IFERROR(VLOOKUP(A97, [1]Otrosí!A:F, 6, FALSE), "0")</f>
        <v>0</v>
      </c>
      <c r="G97" s="19">
        <f>SUM(E97:F97)</f>
        <v>155400000</v>
      </c>
      <c r="H97" s="21">
        <v>155400000</v>
      </c>
      <c r="I97" s="19">
        <f t="shared" si="2"/>
        <v>0</v>
      </c>
      <c r="J97" s="22">
        <f t="shared" si="3"/>
        <v>1</v>
      </c>
      <c r="K97" s="23">
        <f>[1]Contratos!O97</f>
        <v>45891</v>
      </c>
      <c r="L97" s="23">
        <f>[1]Contratos!P97</f>
        <v>45894</v>
      </c>
      <c r="M97" s="23">
        <f>[1]Contratos!Q97</f>
        <v>46227</v>
      </c>
      <c r="N97" s="24" t="str">
        <f>IFERROR(VLOOKUP(A97, [1]Otrosí!A:L, 7, FALSE), "N/A")</f>
        <v>N/A</v>
      </c>
      <c r="O97" s="25" t="s">
        <v>22</v>
      </c>
      <c r="P97" s="26" t="s">
        <v>28</v>
      </c>
      <c r="Q97" s="31" t="s">
        <v>127</v>
      </c>
      <c r="R97" s="28" t="s">
        <v>78</v>
      </c>
      <c r="S97" s="17" t="str">
        <f>[1]Contratos!C97</f>
        <v>PJ</v>
      </c>
      <c r="T97" s="17" t="str">
        <f>[1]Contratos!J97</f>
        <v>ANALÍTICA DE DATOS</v>
      </c>
      <c r="U97" s="29" t="s">
        <v>43</v>
      </c>
      <c r="V97" s="30">
        <v>990367549</v>
      </c>
    </row>
    <row r="98" spans="1:22" ht="87.5" x14ac:dyDescent="0.35">
      <c r="A98" s="16" t="str">
        <f>[1]Contratos!A98</f>
        <v>CONTRATO 97 DE 2025</v>
      </c>
      <c r="B98" s="17" t="str">
        <f>[1]Contratos!B98</f>
        <v>SYSTEM NET INGENIERIA SAS</v>
      </c>
      <c r="C98" s="17" t="str">
        <f>[1]Contratos!E98</f>
        <v>Mínima cuantía</v>
      </c>
      <c r="D98" s="18" t="str">
        <f>[1]Contratos!F98</f>
        <v>prestación del servicio de mantenimiento preventivo y correctivo para los equipos de tecnología de información y comunicaciones utilizados por la Comisión de Regulación de Comunicaciones – CRC, incluyendo el suministro e instalación de repuestos, partes y/o accesorios originales no remanufacturados, con el fin de asegurar su funcionamiento continuo y confiable</v>
      </c>
      <c r="E98" s="19">
        <f>[1]Contratos!G98</f>
        <v>21650000</v>
      </c>
      <c r="F98" s="20" t="str">
        <f>IFERROR(VLOOKUP(A98, [1]Otrosí!A:F, 6, FALSE), "0")</f>
        <v>0</v>
      </c>
      <c r="G98" s="19">
        <f>SUM(E98:F98)</f>
        <v>21650000</v>
      </c>
      <c r="H98" s="32">
        <v>20738516</v>
      </c>
      <c r="I98" s="19">
        <f t="shared" si="2"/>
        <v>911484</v>
      </c>
      <c r="J98" s="22">
        <f t="shared" si="3"/>
        <v>0.9578991224018476</v>
      </c>
      <c r="K98" s="23">
        <f>[1]Contratos!O98</f>
        <v>45902</v>
      </c>
      <c r="L98" s="23">
        <f>[1]Contratos!P98</f>
        <v>45903</v>
      </c>
      <c r="M98" s="23">
        <f>[1]Contratos!Q98</f>
        <v>46006</v>
      </c>
      <c r="N98" s="24" t="str">
        <f>IFERROR(VLOOKUP(A98, [1]Otrosí!A:L, 7, FALSE), "N/A")</f>
        <v>N/A</v>
      </c>
      <c r="O98" s="25" t="s">
        <v>22</v>
      </c>
      <c r="P98" s="26" t="s">
        <v>28</v>
      </c>
      <c r="Q98" s="31" t="s">
        <v>128</v>
      </c>
      <c r="R98" s="28" t="s">
        <v>25</v>
      </c>
      <c r="S98" s="17" t="str">
        <f>[1]Contratos!C98</f>
        <v>PJ</v>
      </c>
      <c r="T98" s="17" t="str">
        <f>[1]Contratos!J98</f>
        <v>TECNOLOGÍAS Y SIST. DE INF.</v>
      </c>
      <c r="U98" s="29" t="s">
        <v>43</v>
      </c>
      <c r="V98" s="30">
        <v>830122370</v>
      </c>
    </row>
    <row r="99" spans="1:22" ht="72.5" x14ac:dyDescent="0.35">
      <c r="A99" s="16" t="str">
        <f>[1]Contratos!A99</f>
        <v>CONTRATO 98 DE 2025</v>
      </c>
      <c r="B99" s="17" t="str">
        <f>[1]Contratos!B99</f>
        <v xml:space="preserve">NET APPLICATIONS </v>
      </c>
      <c r="C99" s="17" t="str">
        <f>[1]Contratos!E99</f>
        <v>Contratación directa</v>
      </c>
      <c r="D99" s="18" t="str">
        <f>[1]Contratos!F99</f>
        <v>Prestación de servicios para adquirir una bolsa de horas que le permita a la entidad implementar el ajuste y/o actualización de los robots que resuelven el trámite de Homologación de Equipos Terminales Móviles – ETM.</v>
      </c>
      <c r="E99" s="19">
        <f>[1]Contratos!G99</f>
        <v>3903200</v>
      </c>
      <c r="F99" s="20" t="str">
        <f>IFERROR(VLOOKUP(A99, [1]Otrosí!A:F, 6, FALSE), "0")</f>
        <v>0</v>
      </c>
      <c r="G99" s="19">
        <f>SUM(E99:F99)</f>
        <v>3903200</v>
      </c>
      <c r="H99" s="32">
        <v>3788400</v>
      </c>
      <c r="I99" s="19">
        <f t="shared" si="2"/>
        <v>114800</v>
      </c>
      <c r="J99" s="22">
        <f t="shared" si="3"/>
        <v>0.97058823529411764</v>
      </c>
      <c r="K99" s="23">
        <f>[1]Contratos!O99</f>
        <v>45916</v>
      </c>
      <c r="L99" s="23">
        <f>[1]Contratos!P99</f>
        <v>45924</v>
      </c>
      <c r="M99" s="23">
        <f>[1]Contratos!Q99</f>
        <v>46006</v>
      </c>
      <c r="N99" s="24" t="str">
        <f>IFERROR(VLOOKUP(A99, [1]Otrosí!A:L, 7, FALSE), "N/A")</f>
        <v>N/A</v>
      </c>
      <c r="O99" s="25" t="s">
        <v>22</v>
      </c>
      <c r="P99" s="26" t="s">
        <v>28</v>
      </c>
      <c r="Q99" s="31" t="s">
        <v>129</v>
      </c>
      <c r="R99" s="28" t="s">
        <v>25</v>
      </c>
      <c r="S99" s="17" t="str">
        <f>[1]Contratos!C99</f>
        <v>PJ</v>
      </c>
      <c r="T99" s="17" t="str">
        <f>[1]Contratos!J99</f>
        <v>TECNOLOGÍAS Y SIST. DE INF.</v>
      </c>
      <c r="U99" s="29" t="s">
        <v>43</v>
      </c>
      <c r="V99" s="30">
        <v>900115278</v>
      </c>
    </row>
    <row r="100" spans="1:22" ht="87.5" x14ac:dyDescent="0.35">
      <c r="A100" s="16" t="str">
        <f>[1]Contratos!A100</f>
        <v>CONTRATO 99 DE 2025</v>
      </c>
      <c r="B100" s="17" t="str">
        <f>[1]Contratos!B100</f>
        <v xml:space="preserve">MÓNICA MEJIA	</v>
      </c>
      <c r="C100" s="17" t="str">
        <f>[1]Contratos!E100</f>
        <v>Contratación directa</v>
      </c>
      <c r="D100" s="18" t="str">
        <f>[1]Contratos!F100</f>
        <v>apoyar el Grupo Interno de Trabajo de Control Interno de la CRC en la planeación, ejecución y seguimiento del Plan Anual de Auditoría para la vigencia 2025, con enfoque basado en riesgos, verificando la eficacia de los controles definidos, y asegurar su alineación con la normativa aplicable, los objetivos estratégicos y el sistema de gestión institucional</v>
      </c>
      <c r="E100" s="19">
        <f>[1]Contratos!G100</f>
        <v>26000000</v>
      </c>
      <c r="F100" s="20" t="str">
        <f>IFERROR(VLOOKUP(A100, [1]Otrosí!A:F, 6, FALSE), "0")</f>
        <v>0</v>
      </c>
      <c r="G100" s="19">
        <f>SUM(E100:F100)</f>
        <v>26000000</v>
      </c>
      <c r="H100" s="21">
        <v>22750000</v>
      </c>
      <c r="I100" s="19">
        <f t="shared" si="2"/>
        <v>3250000</v>
      </c>
      <c r="J100" s="22">
        <f t="shared" si="3"/>
        <v>0.875</v>
      </c>
      <c r="K100" s="23">
        <f>[1]Contratos!O100</f>
        <v>45915</v>
      </c>
      <c r="L100" s="23">
        <f>[1]Contratos!P100</f>
        <v>45916</v>
      </c>
      <c r="M100" s="23">
        <f>[1]Contratos!Q100</f>
        <v>46022</v>
      </c>
      <c r="N100" s="24" t="str">
        <f>IFERROR(VLOOKUP(A100, [1]Otrosí!A:L, 7, FALSE), "N/A")</f>
        <v>N/A</v>
      </c>
      <c r="O100" s="25" t="s">
        <v>22</v>
      </c>
      <c r="P100" s="26" t="s">
        <v>23</v>
      </c>
      <c r="Q100" s="31" t="s">
        <v>130</v>
      </c>
      <c r="R100" s="28" t="s">
        <v>25</v>
      </c>
      <c r="S100" s="17" t="str">
        <f>[1]Contratos!C100</f>
        <v>PN</v>
      </c>
      <c r="T100" s="17" t="str">
        <f>[1]Contratos!J100</f>
        <v>CONTROL INTERNO</v>
      </c>
      <c r="U100" s="29" t="s">
        <v>43</v>
      </c>
      <c r="V100" s="30">
        <v>38879712</v>
      </c>
    </row>
    <row r="101" spans="1:22" ht="72.5" x14ac:dyDescent="0.35">
      <c r="A101" s="16" t="str">
        <f>[1]Contratos!A101</f>
        <v>CONTRATO 100 DE 2025</v>
      </c>
      <c r="B101" s="17" t="str">
        <f>[1]Contratos!B101</f>
        <v>M@ICROTEL</v>
      </c>
      <c r="C101" s="17" t="str">
        <f>[1]Contratos!E101</f>
        <v>SASI/SAM</v>
      </c>
      <c r="D101" s="18" t="str">
        <f>[1]Contratos!F101</f>
        <v xml:space="preserve">Contratar adquisición de dispositivos tecnológicos con instalación, en el marco de la renovación tecnológica, adecuación física, funcional y renovación de los servicios de videoconferencia para las salas de reuniones de la Comisión de Regulación de Comunicaciones – CRC. </v>
      </c>
      <c r="E101" s="19">
        <f>[1]Contratos!G101</f>
        <v>223340000</v>
      </c>
      <c r="F101" s="20" t="str">
        <f>IFERROR(VLOOKUP(A101, [1]Otrosí!A:F, 6, FALSE), "0")</f>
        <v>0</v>
      </c>
      <c r="G101" s="19">
        <f>SUM(E101:F101)</f>
        <v>223340000</v>
      </c>
      <c r="H101" s="32">
        <v>223340000</v>
      </c>
      <c r="I101" s="19">
        <f t="shared" si="2"/>
        <v>0</v>
      </c>
      <c r="J101" s="22">
        <f t="shared" si="3"/>
        <v>1</v>
      </c>
      <c r="K101" s="23">
        <f>[1]Contratos!O101</f>
        <v>45924</v>
      </c>
      <c r="L101" s="23">
        <f>[1]Contratos!P101</f>
        <v>45930</v>
      </c>
      <c r="M101" s="23">
        <f>[1]Contratos!Q101</f>
        <v>46016</v>
      </c>
      <c r="N101" s="24" t="str">
        <f>IFERROR(VLOOKUP(A101, [1]Otrosí!A:L, 7, FALSE), "N/A")</f>
        <v>N/A</v>
      </c>
      <c r="O101" s="25" t="s">
        <v>117</v>
      </c>
      <c r="P101" s="26" t="s">
        <v>23</v>
      </c>
      <c r="Q101" s="31" t="s">
        <v>131</v>
      </c>
      <c r="R101" s="28" t="s">
        <v>25</v>
      </c>
      <c r="S101" s="17" t="str">
        <f>[1]Contratos!C101</f>
        <v>PJ</v>
      </c>
      <c r="T101" s="17" t="str">
        <f>[1]Contratos!J101</f>
        <v>TECNOLOGÍAS Y SIST. DE INF. / GESTIÓN ADM. Y FIN.</v>
      </c>
      <c r="U101" s="29" t="s">
        <v>43</v>
      </c>
      <c r="V101" s="30">
        <v>860353110</v>
      </c>
    </row>
    <row r="102" spans="1:22" ht="75" x14ac:dyDescent="0.35">
      <c r="A102" s="16" t="str">
        <f>[1]Contratos!A102</f>
        <v xml:space="preserve">CONTRATO 101 DE 2025 </v>
      </c>
      <c r="B102" s="17" t="str">
        <f>[1]Contratos!B102</f>
        <v>PRONOSTICOS SAS</v>
      </c>
      <c r="C102" s="17" t="str">
        <f>[1]Contratos!E102</f>
        <v>Mínima cuantía</v>
      </c>
      <c r="D102" s="18" t="str">
        <f>[1]Contratos!F102</f>
        <v>Contratar los servicios de consultoría especializada en el diseño, levantamiento, depuración, procesamiento y análisis de datos estadísticos, con el fin de llevar a cabo la medición a través de encuestas de la satisfacción de los grupos de valor frente a la prestación de servicios por parte de la CRC durante el 2025.</v>
      </c>
      <c r="E102" s="19">
        <f>[1]Contratos!G102</f>
        <v>9996588</v>
      </c>
      <c r="F102" s="20" t="str">
        <f>IFERROR(VLOOKUP(A102, [1]Otrosí!A:F, 6, FALSE), "0")</f>
        <v>0</v>
      </c>
      <c r="G102" s="19">
        <f>SUM(E102:F102)</f>
        <v>9996588</v>
      </c>
      <c r="H102" s="32">
        <v>9996587</v>
      </c>
      <c r="I102" s="19">
        <f t="shared" si="2"/>
        <v>1</v>
      </c>
      <c r="J102" s="22">
        <f t="shared" si="3"/>
        <v>0.99999989996586836</v>
      </c>
      <c r="K102" s="23">
        <f>[1]Contratos!O102</f>
        <v>45931</v>
      </c>
      <c r="L102" s="23">
        <f>[1]Contratos!P102</f>
        <v>45932</v>
      </c>
      <c r="M102" s="23">
        <f>[1]Contratos!Q102</f>
        <v>46008</v>
      </c>
      <c r="N102" s="24" t="str">
        <f>IFERROR(VLOOKUP(A102, [1]Otrosí!A:L, 7, FALSE), "N/A")</f>
        <v>N/A</v>
      </c>
      <c r="O102" s="25" t="s">
        <v>132</v>
      </c>
      <c r="P102" s="26" t="s">
        <v>28</v>
      </c>
      <c r="Q102" s="31" t="s">
        <v>133</v>
      </c>
      <c r="R102" s="28" t="s">
        <v>25</v>
      </c>
      <c r="S102" s="17" t="str">
        <f>[1]Contratos!C102</f>
        <v>PJ</v>
      </c>
      <c r="T102" s="17" t="str">
        <f>[1]Contratos!J102</f>
        <v>PLANEACIÓN Y GESTIÓN</v>
      </c>
      <c r="U102" s="29" t="s">
        <v>43</v>
      </c>
      <c r="V102" s="30">
        <v>900782587</v>
      </c>
    </row>
    <row r="103" spans="1:22" ht="72.5" x14ac:dyDescent="0.35">
      <c r="A103" s="16" t="str">
        <f>[1]Contratos!A103</f>
        <v>CONTRATO 102 DE 2025</v>
      </c>
      <c r="B103" s="17" t="str">
        <f>[1]Contratos!B103</f>
        <v>AYMSOFT SAS</v>
      </c>
      <c r="C103" s="17" t="str">
        <f>[1]Contratos!E103</f>
        <v>Contratación directa</v>
      </c>
      <c r="D103" s="18" t="str">
        <f>[1]Contratos!F103</f>
        <v>Renovacion software , mantenimiento, soporte</v>
      </c>
      <c r="E103" s="19">
        <f>[1]Contratos!G103</f>
        <v>43033588</v>
      </c>
      <c r="F103" s="20" t="str">
        <f>IFERROR(VLOOKUP(A103, [1]Otrosí!A:F, 6, FALSE), "0")</f>
        <v>0</v>
      </c>
      <c r="G103" s="19">
        <f>SUM(E103:F103)</f>
        <v>43033588</v>
      </c>
      <c r="H103" s="32">
        <v>43033500</v>
      </c>
      <c r="I103" s="19">
        <f t="shared" si="2"/>
        <v>88</v>
      </c>
      <c r="J103" s="22">
        <f t="shared" si="3"/>
        <v>0.99999795508568801</v>
      </c>
      <c r="K103" s="23">
        <f>[1]Contratos!O103</f>
        <v>45931</v>
      </c>
      <c r="L103" s="23">
        <f>[1]Contratos!P103</f>
        <v>45932</v>
      </c>
      <c r="M103" s="23">
        <f>[1]Contratos!Q103</f>
        <v>46007</v>
      </c>
      <c r="N103" s="24" t="str">
        <f>IFERROR(VLOOKUP(A103, [1]Otrosí!A:L, 7, FALSE), "N/A")</f>
        <v>N/A</v>
      </c>
      <c r="O103" s="25" t="s">
        <v>22</v>
      </c>
      <c r="P103" s="26" t="s">
        <v>28</v>
      </c>
      <c r="Q103" s="31" t="s">
        <v>134</v>
      </c>
      <c r="R103" s="28" t="s">
        <v>25</v>
      </c>
      <c r="S103" s="17" t="str">
        <f>[1]Contratos!C103</f>
        <v>PJ</v>
      </c>
      <c r="T103" s="17" t="str">
        <f>[1]Contratos!J103</f>
        <v>TECNOLOGÍAS Y SIST. DE INF. / GESTIÓN ADM. Y FIN.</v>
      </c>
      <c r="U103" s="29" t="s">
        <v>43</v>
      </c>
      <c r="V103" s="30">
        <v>830133019</v>
      </c>
    </row>
    <row r="104" spans="1:22" ht="72.5" x14ac:dyDescent="0.35">
      <c r="A104" s="16" t="str">
        <f>[1]Contratos!A104</f>
        <v>CONTRATO 103 DE 2025</v>
      </c>
      <c r="B104" s="17" t="str">
        <f>[1]Contratos!B104</f>
        <v>SECURITY &amp; FIRE SAS</v>
      </c>
      <c r="C104" s="17" t="str">
        <f>[1]Contratos!E104</f>
        <v>Mínima cuantía</v>
      </c>
      <c r="D104" s="18" t="str">
        <f>[1]Contratos!F104</f>
        <v>Prestar el servicio de inspección, pruebas y mantenimiento preventivo y correctivo, con suministro de repuestos a todo costo, para el sistema de detección de incendios ubicados en la sede de la Comisión de Regulación de Comunicaciones – CRC</v>
      </c>
      <c r="E104" s="19">
        <f>[1]Contratos!G104</f>
        <v>8784257</v>
      </c>
      <c r="F104" s="20" t="str">
        <f>IFERROR(VLOOKUP(A104, [1]Otrosí!A:F, 6, FALSE), "0")</f>
        <v>0</v>
      </c>
      <c r="G104" s="19">
        <f>SUM(E104:F104)</f>
        <v>8784257</v>
      </c>
      <c r="H104" s="32">
        <v>8784257</v>
      </c>
      <c r="I104" s="19">
        <f t="shared" si="2"/>
        <v>0</v>
      </c>
      <c r="J104" s="22">
        <f t="shared" si="3"/>
        <v>1</v>
      </c>
      <c r="K104" s="23">
        <f>[1]Contratos!O104</f>
        <v>45931</v>
      </c>
      <c r="L104" s="23">
        <f>[1]Contratos!P104</f>
        <v>45944</v>
      </c>
      <c r="M104" s="23">
        <f>[1]Contratos!Q104</f>
        <v>46006</v>
      </c>
      <c r="N104" s="24" t="str">
        <f>IFERROR(VLOOKUP(A104, [1]Otrosí!A:L, 7, FALSE), "N/A")</f>
        <v>N/A</v>
      </c>
      <c r="O104" s="25" t="s">
        <v>22</v>
      </c>
      <c r="P104" s="26" t="s">
        <v>23</v>
      </c>
      <c r="Q104" s="31" t="s">
        <v>135</v>
      </c>
      <c r="R104" s="28" t="s">
        <v>25</v>
      </c>
      <c r="S104" s="17" t="str">
        <f>[1]Contratos!C104</f>
        <v>PJ</v>
      </c>
      <c r="T104" s="17" t="str">
        <f>[1]Contratos!J104</f>
        <v>GESTIÓN ADM. Y FIN</v>
      </c>
      <c r="U104" s="29" t="s">
        <v>43</v>
      </c>
      <c r="V104" s="30">
        <v>901043983</v>
      </c>
    </row>
    <row r="105" spans="1:22" ht="112.5" x14ac:dyDescent="0.35">
      <c r="A105" s="16" t="str">
        <f>[1]Contratos!A105</f>
        <v>CONTRATO 104 DE 2025</v>
      </c>
      <c r="B105" s="17" t="str">
        <f>[1]Contratos!B105</f>
        <v xml:space="preserve">CORPORACION COLOMBIA COMPRA DIGITAL </v>
      </c>
      <c r="C105" s="17" t="str">
        <f>[1]Contratos!E105</f>
        <v>Contratación directa</v>
      </c>
      <c r="D105" s="18" t="str">
        <f>[1]Contratos!F105</f>
        <v>Contratar los servicios especializados para diseñar e implementar la fase inicial del modelo de Gobierno de Datos de la CRC y construir un Mapa de Ruta en concordancia con los lineamientos del Marco de Referencia de Arquitectura Empresarial del Estado colombiano (MRAE) y el DAMA (Data Management Association) y así mismo, ejecutar las actividades iniciales que permitan avanzar de manera efectiva en su implementación institucional, dando cumplimiento a los marcos normativos vigentes.</v>
      </c>
      <c r="E105" s="19">
        <f>[1]Contratos!G105</f>
        <v>201110000</v>
      </c>
      <c r="F105" s="20" t="str">
        <f>IFERROR(VLOOKUP(A105, [1]Otrosí!A:F, 6, FALSE), "0")</f>
        <v>0</v>
      </c>
      <c r="G105" s="19">
        <f>SUM(E105:F105)</f>
        <v>201110000</v>
      </c>
      <c r="H105" s="32">
        <v>201110000</v>
      </c>
      <c r="I105" s="19">
        <f t="shared" si="2"/>
        <v>0</v>
      </c>
      <c r="J105" s="22">
        <f t="shared" si="3"/>
        <v>1</v>
      </c>
      <c r="K105" s="23">
        <f>[1]Contratos!O105</f>
        <v>45944</v>
      </c>
      <c r="L105" s="23">
        <f>[1]Contratos!P105</f>
        <v>45945</v>
      </c>
      <c r="M105" s="23">
        <f>[1]Contratos!Q105</f>
        <v>46022</v>
      </c>
      <c r="N105" s="24" t="str">
        <f>IFERROR(VLOOKUP(A105, [1]Otrosí!A:L, 7, FALSE), "N/A")</f>
        <v>N/A</v>
      </c>
      <c r="O105" s="25" t="s">
        <v>22</v>
      </c>
      <c r="P105" s="26" t="s">
        <v>28</v>
      </c>
      <c r="Q105" s="31" t="s">
        <v>136</v>
      </c>
      <c r="R105" s="28" t="s">
        <v>25</v>
      </c>
      <c r="S105" s="17" t="str">
        <f>[1]Contratos!C105</f>
        <v>PJ</v>
      </c>
      <c r="T105" s="17" t="str">
        <f>[1]Contratos!J105</f>
        <v>TECNOLOGÍAS Y SIST. DE INF.</v>
      </c>
      <c r="U105" s="29" t="s">
        <v>43</v>
      </c>
      <c r="V105" s="30">
        <v>830101214</v>
      </c>
    </row>
    <row r="106" spans="1:22" ht="54.75" customHeight="1" x14ac:dyDescent="0.35">
      <c r="A106" s="16" t="str">
        <f>[1]Contratos!A106</f>
        <v xml:space="preserve">CONTRATO 105 DE 2025 - OC 154591 </v>
      </c>
      <c r="B106" s="17" t="str">
        <f>[1]Contratos!B106</f>
        <v>COBRANZA NACIONAL DE CREDITOS SAS</v>
      </c>
      <c r="C106" s="17" t="str">
        <f>[1]Contratos!E106</f>
        <v>AMP/IAD/CGS</v>
      </c>
      <c r="D106" s="18" t="str">
        <f>[1]Contratos!F106</f>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
      <c r="E106" s="19">
        <f>[1]Contratos!G106</f>
        <v>412397680.11000001</v>
      </c>
      <c r="F106" s="20" t="str">
        <f>IFERROR(VLOOKUP(A106, [1]Otrosí!A:F, 6, FALSE), "0")</f>
        <v>0</v>
      </c>
      <c r="G106" s="19">
        <f>SUM(E106:F106)</f>
        <v>412397680.11000001</v>
      </c>
      <c r="H106" s="21">
        <v>0</v>
      </c>
      <c r="I106" s="19">
        <f t="shared" si="2"/>
        <v>412397680.11000001</v>
      </c>
      <c r="J106" s="22">
        <f t="shared" si="3"/>
        <v>0</v>
      </c>
      <c r="K106" s="23">
        <f>[1]Contratos!O106</f>
        <v>45965</v>
      </c>
      <c r="L106" s="23">
        <f>[1]Contratos!P106</f>
        <v>45965</v>
      </c>
      <c r="M106" s="23">
        <f>[1]Contratos!Q106</f>
        <v>46240</v>
      </c>
      <c r="N106" s="24" t="str">
        <f>IFERROR(VLOOKUP(A106, [1]Otrosí!A:L, 7, FALSE), "N/A")</f>
        <v>N/A</v>
      </c>
      <c r="O106" s="25" t="s">
        <v>22</v>
      </c>
      <c r="P106" s="26" t="s">
        <v>28</v>
      </c>
      <c r="Q106" s="31" t="s">
        <v>137</v>
      </c>
      <c r="R106" s="28" t="s">
        <v>78</v>
      </c>
      <c r="S106" s="17" t="str">
        <f>[1]Contratos!C106</f>
        <v>PJ</v>
      </c>
      <c r="T106" s="17" t="str">
        <f>[1]Contratos!J106</f>
        <v>TECNOLOGÍAS Y SIST. DE INF.</v>
      </c>
      <c r="U106" s="29" t="s">
        <v>43</v>
      </c>
      <c r="V106" s="30">
        <v>800219668</v>
      </c>
    </row>
    <row r="107" spans="1:22" ht="54.75" customHeight="1" x14ac:dyDescent="0.35">
      <c r="A107" s="16" t="str">
        <f>[1]Contratos!A107</f>
        <v>CONTRATO 106 DE 2025 - OC 154645</v>
      </c>
      <c r="B107" s="17" t="str">
        <f>[1]Contratos!B107</f>
        <v>CONSORCIO @ C&amp;D</v>
      </c>
      <c r="C107" s="17" t="str">
        <f>[1]Contratos!E107</f>
        <v>AMP/IAD/CGS</v>
      </c>
      <c r="D107" s="18" t="str">
        <f>[1]Contratos!F107</f>
        <v>Contratar el servicio integral de aseo, cafetería, mantenimiento preventivo y correctivo de la planta física de la Comisión de Regulación de Comunicaciones – CRC, las cuales se pueden mencionar cambio de luminarias, ajuste a puestos de trabajo, instalación y desinstalación de pantallas, repisas y elementos en las paredes, pintura de las paredes de las oficinas y aseo y limpieza de elementos n alturas, entre otros, así como el suministro de insumos de aseo y cafetería.</v>
      </c>
      <c r="E107" s="19">
        <f>[1]Contratos!G107</f>
        <v>142034696.86000001</v>
      </c>
      <c r="F107" s="20" t="str">
        <f>IFERROR(VLOOKUP(A107, [1]Otrosí!A:F, 6, FALSE), "0")</f>
        <v>0</v>
      </c>
      <c r="G107" s="19">
        <f>SUM(E107:F107)</f>
        <v>142034696.86000001</v>
      </c>
      <c r="H107" s="21">
        <v>6870109.8799999999</v>
      </c>
      <c r="I107" s="19">
        <f t="shared" si="2"/>
        <v>135164586.98000002</v>
      </c>
      <c r="J107" s="22">
        <f t="shared" si="3"/>
        <v>4.8369236756084268E-2</v>
      </c>
      <c r="K107" s="23">
        <f>[1]Contratos!O107</f>
        <v>45965</v>
      </c>
      <c r="L107" s="23">
        <f>[1]Contratos!P107</f>
        <v>45965</v>
      </c>
      <c r="M107" s="23">
        <f>[1]Contratos!Q107</f>
        <v>46234</v>
      </c>
      <c r="N107" s="24" t="str">
        <f>IFERROR(VLOOKUP(A107, [1]Otrosí!A:L, 7, FALSE), "N/A")</f>
        <v>N/A</v>
      </c>
      <c r="O107" s="25" t="s">
        <v>22</v>
      </c>
      <c r="P107" s="26" t="s">
        <v>23</v>
      </c>
      <c r="Q107" s="31" t="s">
        <v>138</v>
      </c>
      <c r="R107" s="28" t="s">
        <v>78</v>
      </c>
      <c r="S107" s="17" t="str">
        <f>[1]Contratos!C107</f>
        <v>PJ</v>
      </c>
      <c r="T107" s="17" t="str">
        <f>[1]Contratos!J107</f>
        <v>GESTIÓN ADM. Y FIN</v>
      </c>
      <c r="U107" s="29" t="s">
        <v>43</v>
      </c>
      <c r="V107" s="30">
        <v>901902602</v>
      </c>
    </row>
    <row r="108" spans="1:22" ht="54.75" customHeight="1" x14ac:dyDescent="0.35">
      <c r="A108" s="16" t="str">
        <f>[1]Contratos!A108</f>
        <v>CONTRATO 107 DE 2025 - OC 154787</v>
      </c>
      <c r="B108" s="17" t="str">
        <f>[1]Contratos!B108</f>
        <v>QUALITY GROUP SERVICES SAS</v>
      </c>
      <c r="C108" s="17" t="str">
        <f>[1]Contratos!E108</f>
        <v>AMP/IAD/CGS</v>
      </c>
      <c r="D108" s="18" t="str">
        <f>[1]Contratos!F108</f>
        <v>Contratar el suministro de computadores portátiles con especificaciones técnicas avanzadas, que cumplan estándares de calidad, alto rendimiento y durabilidad en un marco de renovación tecnológica en la Comisión de Regulación de Comunicaciones - CRC</v>
      </c>
      <c r="E108" s="19">
        <f>[1]Contratos!G108</f>
        <v>126079647</v>
      </c>
      <c r="F108" s="20" t="str">
        <f>IFERROR(VLOOKUP(A108, [1]Otrosí!A:F, 6, FALSE), "0")</f>
        <v>0</v>
      </c>
      <c r="G108" s="19">
        <f>SUM(E108:F108)</f>
        <v>126079647</v>
      </c>
      <c r="H108" s="21">
        <v>126079647</v>
      </c>
      <c r="I108" s="19">
        <f t="shared" si="2"/>
        <v>0</v>
      </c>
      <c r="J108" s="22">
        <f t="shared" si="3"/>
        <v>1</v>
      </c>
      <c r="K108" s="23">
        <f>[1]Contratos!O108</f>
        <v>45967</v>
      </c>
      <c r="L108" s="23">
        <f>[1]Contratos!P108</f>
        <v>45972</v>
      </c>
      <c r="M108" s="23">
        <f>[1]Contratos!Q108</f>
        <v>46022</v>
      </c>
      <c r="N108" s="24" t="str">
        <f>IFERROR(VLOOKUP(A108, [1]Otrosí!A:L, 7, FALSE), "N/A")</f>
        <v>N/A</v>
      </c>
      <c r="O108" s="25" t="s">
        <v>117</v>
      </c>
      <c r="P108" s="26" t="s">
        <v>28</v>
      </c>
      <c r="Q108" s="31" t="s">
        <v>139</v>
      </c>
      <c r="R108" s="28" t="s">
        <v>25</v>
      </c>
      <c r="S108" s="17" t="str">
        <f>[1]Contratos!C108</f>
        <v>PJ</v>
      </c>
      <c r="T108" s="17" t="str">
        <f>[1]Contratos!J108</f>
        <v>TECNOLOGÍAS Y SIST. DE INF.</v>
      </c>
      <c r="U108" s="29" t="s">
        <v>43</v>
      </c>
      <c r="V108" s="30">
        <v>900183423</v>
      </c>
    </row>
    <row r="109" spans="1:22" ht="54.75" customHeight="1" x14ac:dyDescent="0.35">
      <c r="A109" s="16" t="str">
        <f>[1]Contratos!A109</f>
        <v xml:space="preserve">CONTRATO 108 DE 2025 </v>
      </c>
      <c r="B109" s="17" t="str">
        <f>[1]Contratos!B109</f>
        <v>MULTIFARMACEUTICA SAS</v>
      </c>
      <c r="C109" s="17" t="str">
        <f>[1]Contratos!E109</f>
        <v>Mínima cuantía</v>
      </c>
      <c r="D109" s="18" t="str">
        <f>[1]Contratos!F109</f>
        <v>Suministro de elementos para la dotación de los botiquines de la Comisión de Regulación de Comunicaciones que sirvan como insumo para brindar una respuesta oportuna ante aquellos eventos de emergencia menor dentro de las instalaciones y durante la movilización de los vehículos autorizados por la CRC.</v>
      </c>
      <c r="E109" s="19">
        <f>[1]Contratos!G109</f>
        <v>794607</v>
      </c>
      <c r="F109" s="20" t="str">
        <f>IFERROR(VLOOKUP(A109, [1]Otrosí!A:F, 6, FALSE), "0")</f>
        <v>0</v>
      </c>
      <c r="G109" s="19">
        <f>SUM(E109:F109)</f>
        <v>794607</v>
      </c>
      <c r="H109" s="21">
        <v>794607</v>
      </c>
      <c r="I109" s="19">
        <f t="shared" si="2"/>
        <v>0</v>
      </c>
      <c r="J109" s="22">
        <f t="shared" si="3"/>
        <v>1</v>
      </c>
      <c r="K109" s="23">
        <f>[1]Contratos!O109</f>
        <v>45974</v>
      </c>
      <c r="L109" s="23">
        <f>[1]Contratos!P109</f>
        <v>45981</v>
      </c>
      <c r="M109" s="23">
        <f>[1]Contratos!Q109</f>
        <v>46003</v>
      </c>
      <c r="N109" s="24" t="str">
        <f>IFERROR(VLOOKUP(A109, [1]Otrosí!A:L, 7, FALSE), "N/A")</f>
        <v>N/A</v>
      </c>
      <c r="O109" s="25" t="s">
        <v>66</v>
      </c>
      <c r="P109" s="26" t="s">
        <v>23</v>
      </c>
      <c r="Q109" s="27" t="s">
        <v>140</v>
      </c>
      <c r="R109" s="28" t="s">
        <v>25</v>
      </c>
      <c r="S109" s="17" t="str">
        <f>[1]Contratos!C109</f>
        <v>PJ</v>
      </c>
      <c r="T109" s="17" t="str">
        <f>[1]Contratos!J109</f>
        <v>GESTIÓN ADM. Y FIN</v>
      </c>
      <c r="U109" s="29"/>
      <c r="V109" s="33" t="s">
        <v>141</v>
      </c>
    </row>
    <row r="110" spans="1:22" ht="54.75" customHeight="1" x14ac:dyDescent="0.35">
      <c r="A110" s="16" t="str">
        <f>[1]Contratos!A110</f>
        <v xml:space="preserve">CONTRATO 109 DE 2025 </v>
      </c>
      <c r="B110" s="17" t="str">
        <f>[1]Contratos!B110</f>
        <v>NATURA SOFTWARE</v>
      </c>
      <c r="C110" s="17" t="str">
        <f>[1]Contratos!E110</f>
        <v>Contratación directa</v>
      </c>
      <c r="D110" s="18" t="str">
        <f>[1]Contratos!F110</f>
        <v>Renovar el servicio de soporte, mantenimiento y actualización técnica de las licencias del sistema de atención virtual AGENTI, por el término de un (1) año, para la Comisión de Regulación de Comunicaciones (CRC).</v>
      </c>
      <c r="E110" s="19">
        <f>[1]Contratos!G110</f>
        <v>39939302</v>
      </c>
      <c r="F110" s="20" t="str">
        <f>IFERROR(VLOOKUP(A110, [1]Otrosí!A:F, 6, FALSE), "0")</f>
        <v>0</v>
      </c>
      <c r="G110" s="19">
        <f>SUM(E110:F110)</f>
        <v>39939302</v>
      </c>
      <c r="H110" s="21">
        <v>0</v>
      </c>
      <c r="I110" s="19">
        <f t="shared" si="2"/>
        <v>39939302</v>
      </c>
      <c r="J110" s="22">
        <f t="shared" si="3"/>
        <v>0</v>
      </c>
      <c r="K110" s="23">
        <f>[1]Contratos!O110</f>
        <v>45982</v>
      </c>
      <c r="L110" s="23">
        <f>[1]Contratos!P110</f>
        <v>45982</v>
      </c>
      <c r="M110" s="23">
        <f>[1]Contratos!Q110</f>
        <v>46376</v>
      </c>
      <c r="N110" s="24" t="str">
        <f>IFERROR(VLOOKUP(A110, [1]Otrosí!A:L, 7, FALSE), "N/A")</f>
        <v>N/A</v>
      </c>
      <c r="O110" s="25" t="s">
        <v>22</v>
      </c>
      <c r="P110" s="26" t="s">
        <v>28</v>
      </c>
      <c r="Q110" s="27" t="s">
        <v>142</v>
      </c>
      <c r="R110" s="28" t="s">
        <v>78</v>
      </c>
      <c r="S110" s="17" t="str">
        <f>[1]Contratos!C110</f>
        <v>PJ</v>
      </c>
      <c r="T110" s="17" t="str">
        <f>[1]Contratos!J110</f>
        <v>TECNOLOGÍAS Y SIST. DE INF.</v>
      </c>
      <c r="U110" s="29"/>
      <c r="V110" s="30">
        <v>900130714</v>
      </c>
    </row>
    <row r="111" spans="1:22" ht="54.75" customHeight="1" x14ac:dyDescent="0.35">
      <c r="A111" s="16" t="str">
        <f>[1]Contratos!A111</f>
        <v xml:space="preserve">CONTRATO 110 DE 2025 </v>
      </c>
      <c r="B111" s="17" t="str">
        <f>[1]Contratos!B111</f>
        <v>RAFAEL POVEDA</v>
      </c>
      <c r="C111" s="17" t="str">
        <f>[1]Contratos!E111</f>
        <v>Contratación directa</v>
      </c>
      <c r="D111" s="18" t="str">
        <f>[1]Contratos!F111</f>
        <v xml:space="preserve">
PRESTAR SERVICIOS PROFESIONALES PARA FORTALECER LA COMUNICACIÓN INSTITUCIONAL DE LA CRC DURANTE EL CIERRE DEL AÑO 2025, MEDIANTE ACOMPAÑAMIENTO ESTRATÉGICO, ANÁLISIS DE ENTORNO POLÍTICO-MEDIÁTICO, CONSTRUCCIÓN Y REVISIÓN DE MENSAJES INSTITUCIONALES, PREPARACIÓN DE VOCERÍAS, IDENTIFICACIÓN DE RIESGOS Y DESARROLLO DE UNA RUTA NARRATIVA PARA DOS TEMAS REGULATORIOS DE ALTA EXPOSICIÓN PÚBLICA. 
</v>
      </c>
      <c r="E111" s="19">
        <f>[1]Contratos!G111</f>
        <v>18000000</v>
      </c>
      <c r="F111" s="20" t="str">
        <f>IFERROR(VLOOKUP(A111, [1]Otrosí!A:F, 6, FALSE), "0")</f>
        <v>0</v>
      </c>
      <c r="G111" s="19">
        <f>SUM(E111:F111)</f>
        <v>18000000</v>
      </c>
      <c r="H111" s="21">
        <v>18000000</v>
      </c>
      <c r="I111" s="19">
        <f t="shared" si="2"/>
        <v>0</v>
      </c>
      <c r="J111" s="22">
        <f t="shared" si="3"/>
        <v>1</v>
      </c>
      <c r="K111" s="23">
        <f>[1]Contratos!O111</f>
        <v>45992</v>
      </c>
      <c r="L111" s="23">
        <f>[1]Contratos!P111</f>
        <v>46000</v>
      </c>
      <c r="M111" s="23">
        <f>[1]Contratos!Q111</f>
        <v>46022</v>
      </c>
      <c r="N111" s="24" t="str">
        <f>IFERROR(VLOOKUP(A111, [1]Otrosí!A:L, 7, FALSE), "N/A")</f>
        <v>N/A</v>
      </c>
      <c r="O111" s="25" t="s">
        <v>22</v>
      </c>
      <c r="P111" s="26" t="s">
        <v>28</v>
      </c>
      <c r="Q111" s="27" t="s">
        <v>143</v>
      </c>
      <c r="R111" s="28" t="s">
        <v>25</v>
      </c>
      <c r="S111" s="17" t="str">
        <f>[1]Contratos!C111</f>
        <v>PN</v>
      </c>
      <c r="T111" s="17" t="str">
        <f>[1]Contratos!J111</f>
        <v>RELACIONES CON GRUPOS DE VALOR</v>
      </c>
      <c r="U111" s="29"/>
      <c r="V111" s="30">
        <v>19321364</v>
      </c>
    </row>
    <row r="112" spans="1:22" ht="54.75" customHeight="1" x14ac:dyDescent="0.35">
      <c r="A112" s="16" t="str">
        <f>[1]Contratos!A112</f>
        <v>CONTRATO 111 DE 2025 - OC 156400</v>
      </c>
      <c r="B112" s="17" t="str">
        <f>[1]Contratos!B112</f>
        <v xml:space="preserve">CONSORCIO IAD DINAMICO SOFTWAREONE </v>
      </c>
      <c r="C112" s="17" t="str">
        <f>[1]Contratos!E112</f>
        <v>AMP/IAD/CGS</v>
      </c>
      <c r="D112" s="18" t="str">
        <f>[1]Contratos!F112</f>
        <v>Renovar la suscripción de los productos Microsoft 365 Copilot, Power Automate Premium; Planner and Project 3, Planner and Project 5, así como la renovación y adquisición de licencias adicionales del producto Office 365 E1 plus más Teams por el término de un (1) año.</v>
      </c>
      <c r="E112" s="19">
        <f>[1]Contratos!G112</f>
        <v>172143924</v>
      </c>
      <c r="F112" s="20" t="str">
        <f>IFERROR(VLOOKUP(A112, [1]Otrosí!A:F, 6, FALSE), "0")</f>
        <v>0</v>
      </c>
      <c r="G112" s="19">
        <f>SUM(E112:F112)</f>
        <v>172143924</v>
      </c>
      <c r="H112" s="21">
        <v>0</v>
      </c>
      <c r="I112" s="19">
        <f t="shared" si="2"/>
        <v>172143924</v>
      </c>
      <c r="J112" s="22">
        <f t="shared" si="3"/>
        <v>0</v>
      </c>
      <c r="K112" s="23">
        <f>[1]Contratos!O112</f>
        <v>45988</v>
      </c>
      <c r="L112" s="23">
        <f>[1]Contratos!P112</f>
        <v>45988</v>
      </c>
      <c r="M112" s="23">
        <f>[1]Contratos!Q112</f>
        <v>46376</v>
      </c>
      <c r="N112" s="24" t="str">
        <f>IFERROR(VLOOKUP(A112, [1]Otrosí!A:L, 7, FALSE), "N/A")</f>
        <v>N/A</v>
      </c>
      <c r="O112" s="25" t="s">
        <v>22</v>
      </c>
      <c r="P112" s="26" t="s">
        <v>28</v>
      </c>
      <c r="Q112" s="31" t="s">
        <v>144</v>
      </c>
      <c r="R112" s="28" t="s">
        <v>78</v>
      </c>
      <c r="S112" s="17" t="str">
        <f>[1]Contratos!C112</f>
        <v>PJ</v>
      </c>
      <c r="T112" s="17" t="str">
        <f>[1]Contratos!J112</f>
        <v>TECNOLOGÍAS Y SIST. DE INF.</v>
      </c>
      <c r="U112" s="29" t="s">
        <v>43</v>
      </c>
      <c r="V112" s="30">
        <v>901890419</v>
      </c>
    </row>
    <row r="113" spans="1:22" ht="54.75" customHeight="1" x14ac:dyDescent="0.35">
      <c r="A113" s="16" t="str">
        <f>[1]Contratos!A113</f>
        <v xml:space="preserve">CONTRATO 112 DE 2025 </v>
      </c>
      <c r="B113" s="17" t="str">
        <f>[1]Contratos!B113</f>
        <v>INGENIERIA E INFRAESTRUCTURA DE COLOMBIA SAS</v>
      </c>
      <c r="C113" s="17" t="str">
        <f>[1]Contratos!E113</f>
        <v>Mínima cuantía</v>
      </c>
      <c r="D113" s="18" t="str">
        <f>[1]Contratos!F113</f>
        <v>Prestar los servicios de conectividad para dos (2) enlaces dedicados de internet de 200 Mbps cada uno, que permitan garantizar las conexiones a internet y la nube pública Microsoft Azure de la Comisión de Regulación de Comunicaciones</v>
      </c>
      <c r="E113" s="19">
        <f>[1]Contratos!G113</f>
        <v>27109390</v>
      </c>
      <c r="F113" s="20" t="str">
        <f>IFERROR(VLOOKUP(A113, [1]Otrosí!A:F, 6, FALSE), "0")</f>
        <v>0</v>
      </c>
      <c r="G113" s="19">
        <f>SUM(E113:F113)</f>
        <v>27109390</v>
      </c>
      <c r="H113" s="21">
        <v>595000</v>
      </c>
      <c r="I113" s="19">
        <f t="shared" si="2"/>
        <v>26514390</v>
      </c>
      <c r="J113" s="22">
        <f t="shared" si="3"/>
        <v>2.1948114656950967E-2</v>
      </c>
      <c r="K113" s="23">
        <f>[1]Contratos!O113</f>
        <v>46001</v>
      </c>
      <c r="L113" s="23">
        <f>[1]Contratos!P113</f>
        <v>46016</v>
      </c>
      <c r="M113" s="23">
        <f>[1]Contratos!Q113</f>
        <v>46197</v>
      </c>
      <c r="N113" s="24" t="str">
        <f>IFERROR(VLOOKUP(A113, [1]Otrosí!A:L, 7, FALSE), "N/A")</f>
        <v>N/A</v>
      </c>
      <c r="O113" s="25" t="s">
        <v>22</v>
      </c>
      <c r="P113" s="26" t="s">
        <v>23</v>
      </c>
      <c r="Q113" s="27" t="s">
        <v>145</v>
      </c>
      <c r="R113" s="28" t="s">
        <v>78</v>
      </c>
      <c r="S113" s="17" t="str">
        <f>[1]Contratos!C113</f>
        <v>PJ</v>
      </c>
      <c r="T113" s="17" t="str">
        <f>[1]Contratos!J113</f>
        <v>TECNOLOGÍAS Y SIST. DE INF.</v>
      </c>
      <c r="U113" s="29"/>
      <c r="V113" s="30">
        <v>900381761</v>
      </c>
    </row>
    <row r="114" spans="1:22" ht="54.75" customHeight="1" x14ac:dyDescent="0.35">
      <c r="A114" s="16" t="str">
        <f>[1]Contratos!A114</f>
        <v>CONTRAT0 113 DE 2025</v>
      </c>
      <c r="B114" s="17" t="str">
        <f>[1]Contratos!B114</f>
        <v>PRONALTEX SAS</v>
      </c>
      <c r="C114" s="17" t="str">
        <f>[1]Contratos!E114</f>
        <v>Mínima cuantía</v>
      </c>
      <c r="D114" s="18" t="str">
        <f>[1]Contratos!F114</f>
        <v>Servicio de mantenimiento preventivo y correctivo de los extintores pertenecientes a la Comisión de Regulación de Comunicaciones, que se encuentran ubicados en las instalaciones o asignados a los vehículos, para brindar una respuesta oportuna ante aquellos eventos de emergencia menor dentro de las instalaciones y durante la movilización de los vehículos autorizados por la CRC</v>
      </c>
      <c r="E114" s="19">
        <f>[1]Contratos!G114</f>
        <v>323680</v>
      </c>
      <c r="F114" s="20" t="str">
        <f>IFERROR(VLOOKUP(A114, [1]Otrosí!A:F, 6, FALSE), "0")</f>
        <v>0</v>
      </c>
      <c r="G114" s="19">
        <f>SUM(E114:F114)</f>
        <v>323680</v>
      </c>
      <c r="H114" s="21">
        <v>323680</v>
      </c>
      <c r="I114" s="19">
        <f t="shared" si="2"/>
        <v>0</v>
      </c>
      <c r="J114" s="22">
        <f t="shared" si="3"/>
        <v>1</v>
      </c>
      <c r="K114" s="23">
        <f>[1]Contratos!O114</f>
        <v>46001</v>
      </c>
      <c r="L114" s="23">
        <f>[1]Contratos!P114</f>
        <v>46008</v>
      </c>
      <c r="M114" s="23">
        <f>[1]Contratos!Q114</f>
        <v>46015</v>
      </c>
      <c r="N114" s="24" t="str">
        <f>IFERROR(VLOOKUP(A114, [1]Otrosí!A:L, 7, FALSE), "N/A")</f>
        <v>N/A</v>
      </c>
      <c r="O114" s="25" t="s">
        <v>22</v>
      </c>
      <c r="P114" s="26" t="s">
        <v>23</v>
      </c>
      <c r="Q114" s="27" t="s">
        <v>146</v>
      </c>
      <c r="R114" s="28" t="s">
        <v>25</v>
      </c>
      <c r="S114" s="17" t="str">
        <f>[1]Contratos!C114</f>
        <v>PJ</v>
      </c>
      <c r="T114" s="17" t="str">
        <f>[1]Contratos!J114</f>
        <v>GESTIÓN ADM. Y FIN</v>
      </c>
      <c r="U114" s="29"/>
      <c r="V114" s="30">
        <v>830012017</v>
      </c>
    </row>
    <row r="115" spans="1:22" ht="54.75" customHeight="1" x14ac:dyDescent="0.35">
      <c r="A115" s="16" t="str">
        <f>[1]Contratos!A116</f>
        <v>CONTRAT0 114 DE 2025</v>
      </c>
      <c r="B115" s="17" t="str">
        <f>[1]Contratos!B116</f>
        <v>DAFP-U. CARTAGENA</v>
      </c>
      <c r="C115" s="17" t="str">
        <f>[1]Contratos!E116</f>
        <v>Contratación directa</v>
      </c>
      <c r="D115" s="18" t="str">
        <f>[1]Contratos!F116</f>
        <v>DESARROLLAR EL CONCURSO PÚBLICO PARA LA SELECCIÓN DE UN (1) COMISIONADO (PERFIL ABOGADO) DE LA SESIÓN DE COMISIÓN DE COMUNICACIONES DE LA COMISIÓN DE REGULACIÓN DE COMUNICACIONES, CONFORME A LO ESTABLECIDO EN LA NORMATIVA VIGENTE.</v>
      </c>
      <c r="E115" s="19">
        <f>[1]Contratos!G116</f>
        <v>20000000</v>
      </c>
      <c r="F115" s="20" t="str">
        <f>IFERROR(VLOOKUP(A115, [1]Otrosí!A:F, 6, FALSE), "0")</f>
        <v>0</v>
      </c>
      <c r="G115" s="19">
        <f>SUM(E115:F115)</f>
        <v>20000000</v>
      </c>
      <c r="H115" s="21">
        <v>20000000</v>
      </c>
      <c r="I115" s="19">
        <f t="shared" si="2"/>
        <v>0</v>
      </c>
      <c r="J115" s="22">
        <f t="shared" si="3"/>
        <v>1</v>
      </c>
      <c r="K115" s="23">
        <f>[1]Contratos!O116</f>
        <v>46010</v>
      </c>
      <c r="L115" s="23">
        <f>[1]Contratos!P116</f>
        <v>46015</v>
      </c>
      <c r="M115" s="23">
        <f>[1]Contratos!Q116</f>
        <v>46104</v>
      </c>
      <c r="N115" s="24" t="str">
        <f>IFERROR(VLOOKUP(A115, [1]Otrosí!A:L, 7, FALSE), "N/A")</f>
        <v>N/A</v>
      </c>
      <c r="O115" s="25" t="s">
        <v>22</v>
      </c>
      <c r="P115" s="26" t="s">
        <v>23</v>
      </c>
      <c r="Q115" s="27" t="s">
        <v>147</v>
      </c>
      <c r="R115" s="28" t="s">
        <v>78</v>
      </c>
      <c r="S115" s="17" t="str">
        <f>[1]Contratos!C116</f>
        <v>PJ</v>
      </c>
      <c r="T115" s="17" t="str">
        <f>[1]Contratos!J116</f>
        <v>COORDINACIÓN EJECUTIVA</v>
      </c>
      <c r="U115" s="29"/>
      <c r="V115" s="30">
        <v>890480123</v>
      </c>
    </row>
    <row r="116" spans="1:22" ht="54.75" customHeight="1" x14ac:dyDescent="0.35">
      <c r="A116" s="16" t="str">
        <f>[1]Contratos!A115</f>
        <v>CONTRATO 113 DE 2025 - OC 158492</v>
      </c>
      <c r="B116" s="17" t="str">
        <f>[1]Contratos!B115</f>
        <v>PENSEMOS</v>
      </c>
      <c r="C116" s="17" t="str">
        <f>[1]Contratos!E115</f>
        <v>AMP/IAD/CGS</v>
      </c>
      <c r="D116" s="18" t="str">
        <f>[1]Contratos!F115</f>
        <v>Contratar la suscripción, soporte,actualización y mantenimiento de una herramientaintegral para la implementación y seguimiento delSistema Integrado de Gestión, en modalidad SAASpara la Comisión de Regulación de Comunicaciones– CRC por un año.</v>
      </c>
      <c r="E116" s="19">
        <f>[1]Contratos!G115</f>
        <v>149982000</v>
      </c>
      <c r="F116" s="20" t="str">
        <f>IFERROR(VLOOKUP(A116, [1]Otrosí!A:F, 6, FALSE), "0")</f>
        <v>0</v>
      </c>
      <c r="G116" s="19">
        <f>SUM(E116:F116)</f>
        <v>149982000</v>
      </c>
      <c r="H116" s="21">
        <v>149982000</v>
      </c>
      <c r="I116" s="19">
        <f t="shared" si="2"/>
        <v>0</v>
      </c>
      <c r="J116" s="22">
        <f t="shared" si="3"/>
        <v>1</v>
      </c>
      <c r="K116" s="23">
        <f>[1]Contratos!O115</f>
        <v>46013</v>
      </c>
      <c r="L116" s="23">
        <f>[1]Contratos!P115</f>
        <v>46013</v>
      </c>
      <c r="M116" s="23">
        <f>[1]Contratos!Q115</f>
        <v>46378</v>
      </c>
      <c r="N116" s="24" t="str">
        <f>IFERROR(VLOOKUP(A116, [1]Otrosí!A:L, 7, FALSE), "N/A")</f>
        <v>N/A</v>
      </c>
      <c r="O116" s="25" t="s">
        <v>22</v>
      </c>
      <c r="P116" s="26" t="s">
        <v>28</v>
      </c>
      <c r="Q116" s="31" t="s">
        <v>148</v>
      </c>
      <c r="R116" s="28" t="s">
        <v>78</v>
      </c>
      <c r="S116" s="17" t="str">
        <f>[1]Contratos!C115</f>
        <v>PJ</v>
      </c>
      <c r="T116" s="17" t="str">
        <f>[1]Contratos!J115</f>
        <v>PLANEACIÓN Y GESTIÓN / TECNOLOGÍAS Y SIST. DE INF.</v>
      </c>
      <c r="U116" s="29" t="s">
        <v>43</v>
      </c>
      <c r="V116" s="30">
        <v>804002893</v>
      </c>
    </row>
  </sheetData>
  <autoFilter ref="A1:V118" xr:uid="{B11FDCC1-B40D-4733-9D1B-15904CA89B34}"/>
  <dataValidations count="1">
    <dataValidation type="list" allowBlank="1" showInputMessage="1" showErrorMessage="1" sqref="U2:U116" xr:uid="{DA1FD7C1-7253-4FF3-9EB6-93C631ADA759}">
      <formula1>$A$117:$A$119</formula1>
    </dataValidation>
  </dataValidations>
  <hyperlinks>
    <hyperlink ref="Q31" r:id="rId1" xr:uid="{90033EF0-79C2-44F6-AE27-C31C6B261633}"/>
    <hyperlink ref="Q97" r:id="rId2" xr:uid="{9F5B2CD2-06FC-4A0E-A808-9DC0F1E0248F}"/>
    <hyperlink ref="Q87" r:id="rId3" display="https://operaciones.colombiacompra.gov.co/tienda-virtual-del-estado-colombiano/ordenes-compra/149633" xr:uid="{F6B87A5B-E2E9-4CB2-9D32-C021D0771BDF}"/>
    <hyperlink ref="Q65" r:id="rId4" xr:uid="{A43D5E1C-991F-4D48-9D67-4EE4C0D4D21E}"/>
    <hyperlink ref="Q74" r:id="rId5" xr:uid="{F3A668BC-340B-41B4-A94A-5E9C95F179F4}"/>
    <hyperlink ref="Q70" r:id="rId6" display="https://community.secop.gov.co/Public/Tendering/OpportunityDetail/Index?noticeUID=CO1.NTC.7823089&amp;isFromPublicArea=True&amp;isModal=False" xr:uid="{57DB2D14-C45C-4BDB-A5CC-BA49183CAF54}"/>
    <hyperlink ref="Q69" r:id="rId7" display="https://community.secop.gov.co/Public/Tendering/OpportunityDetail/Index?noticeUID=CO1.NTC.7880490&amp;isFromPublicArea=True&amp;isModal=False" xr:uid="{8F71F910-8287-42E8-AF79-C1A9E28D212E}"/>
    <hyperlink ref="Q68" r:id="rId8" display="https://community.secop.gov.co/Public/Tendering/OpportunityDetail/Index?noticeUID=CO1.NTC.8052689&amp;isFromPublicArea=True&amp;isModal=False" xr:uid="{9D4580D4-B13E-4189-9BF6-6C6B36D49D1B}"/>
    <hyperlink ref="Q67" r:id="rId9" display="https://community.secop.gov.co/Public/Tendering/OpportunityDetail/Index?noticeUID=CO1.NTC.8063544&amp;isFromPublicArea=True&amp;isModal=False" xr:uid="{31CC4CD2-2E50-4CDE-AC12-CF492BF6A72C}"/>
    <hyperlink ref="Q64" r:id="rId10" display="https://community.secop.gov.co/Public/Tendering/OpportunityDetail/Index?noticeUID=CO1.NTC.7834014&amp;isFromPublicArea=True&amp;isModal=False" xr:uid="{09CB35CD-4355-4EE0-8625-DCB191F52ACE}"/>
    <hyperlink ref="Q63" r:id="rId11" display="https://community.secop.gov.co/Public/Tendering/OpportunityDetail/Index?noticeUID=CO1.NTC.8065554&amp;isFromPublicArea=True&amp;isModal=False" xr:uid="{B2194047-D791-43C3-A2E3-382379452EA7}"/>
    <hyperlink ref="Q66" r:id="rId12" xr:uid="{DEE455AC-A0F8-4B87-86A7-34830D6038EF}"/>
    <hyperlink ref="Q60" r:id="rId13" xr:uid="{4A954465-7010-464E-A415-8794E15D4D74}"/>
    <hyperlink ref="Q55" r:id="rId14" xr:uid="{1100DC7B-0C15-480A-A2F8-5BBB5705586C}"/>
    <hyperlink ref="Q80" r:id="rId15" xr:uid="{5ADDF408-B270-462D-8930-2D60EDE02F8E}"/>
    <hyperlink ref="Q81" r:id="rId16" xr:uid="{3A5CC4DF-D380-4B83-BAA3-625C6159F99F}"/>
    <hyperlink ref="Q98" r:id="rId17" xr:uid="{27825B19-698B-4E8F-813E-A5527EBA3D2B}"/>
    <hyperlink ref="Q96" r:id="rId18" xr:uid="{6FF6F71A-FD10-4BA9-AB77-D69BAC3536CB}"/>
    <hyperlink ref="Q99" r:id="rId19" xr:uid="{A73C6D6A-83B3-46C5-9678-F2958A5A349E}"/>
    <hyperlink ref="Q100" r:id="rId20" xr:uid="{B2A9EAF2-13A5-4592-AF34-A1E656D17C93}"/>
    <hyperlink ref="Q101" r:id="rId21" xr:uid="{72599300-B91B-412E-B830-6804E0A52BE3}"/>
    <hyperlink ref="Q102" r:id="rId22" xr:uid="{2BCCB974-CAF1-4075-8803-06206B2E9D9B}"/>
    <hyperlink ref="Q103" r:id="rId23" xr:uid="{627FC289-F0B7-481C-A029-457413BFF320}"/>
    <hyperlink ref="Q104" r:id="rId24" xr:uid="{A3CF6590-EAEB-4A40-83D2-B570DFF3CB2D}"/>
    <hyperlink ref="Q105" r:id="rId25" xr:uid="{43790DF5-1E12-40B1-9AC0-0ADF1E052B9E}"/>
    <hyperlink ref="Q106" r:id="rId26" xr:uid="{BA4EA285-9252-4BDA-AADF-8F9120C910CD}"/>
    <hyperlink ref="Q107" r:id="rId27" xr:uid="{678EE22E-D33E-4669-8B3B-DE08B0938E92}"/>
    <hyperlink ref="Q108" r:id="rId28" xr:uid="{B9956559-3816-45BC-A26B-501D80E6E5EA}"/>
    <hyperlink ref="Q4" r:id="rId29" xr:uid="{4D4ACCAE-0C05-4D7C-A65A-475FDD3AE552}"/>
    <hyperlink ref="Q112" r:id="rId30" xr:uid="{BE2A166D-63C7-4BEA-B680-E90134688374}"/>
    <hyperlink ref="Q116" r:id="rId31" xr:uid="{C0D8683F-FEF6-45A2-B612-D8BA6900A6E6}"/>
  </hyperlinks>
  <pageMargins left="0.7" right="0.7" top="0.75" bottom="0.75" header="0.3" footer="0.3"/>
  <pageSetup orientation="portrait"/>
  <headerFooter>
    <oddHeader>&amp;R&amp;"Aptos"&amp;10&amp;KFF0000 Información pública&amp;1#_x000D_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Arturo Guzmán Ramírez</dc:creator>
  <cp:lastModifiedBy>Carlos Arturo Guzmán Ramírez</cp:lastModifiedBy>
  <dcterms:created xsi:type="dcterms:W3CDTF">2026-02-10T21:03:09Z</dcterms:created>
  <dcterms:modified xsi:type="dcterms:W3CDTF">2026-02-10T22:25:14Z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9276b6-75f1-4620-a6a2-153244a3486e_Enabled">
    <vt:lpwstr>true</vt:lpwstr>
  </property>
  <property fmtid="{D5CDD505-2E9C-101B-9397-08002B2CF9AE}" pid="3" name="MSIP_Label_7c9276b6-75f1-4620-a6a2-153244a3486e_SetDate">
    <vt:lpwstr>2026-02-10T21:05:20Z</vt:lpwstr>
  </property>
  <property fmtid="{D5CDD505-2E9C-101B-9397-08002B2CF9AE}" pid="4" name="MSIP_Label_7c9276b6-75f1-4620-a6a2-153244a3486e_Method">
    <vt:lpwstr>Privileged</vt:lpwstr>
  </property>
  <property fmtid="{D5CDD505-2E9C-101B-9397-08002B2CF9AE}" pid="5" name="MSIP_Label_7c9276b6-75f1-4620-a6a2-153244a3486e_Name">
    <vt:lpwstr>Pru_Pública</vt:lpwstr>
  </property>
  <property fmtid="{D5CDD505-2E9C-101B-9397-08002B2CF9AE}" pid="6" name="MSIP_Label_7c9276b6-75f1-4620-a6a2-153244a3486e_SiteId">
    <vt:lpwstr>2cdab013-7b2d-4428-b384-326c870248c1</vt:lpwstr>
  </property>
  <property fmtid="{D5CDD505-2E9C-101B-9397-08002B2CF9AE}" pid="7" name="MSIP_Label_7c9276b6-75f1-4620-a6a2-153244a3486e_ActionId">
    <vt:lpwstr>95182df7-1657-44f2-8e6f-5a648e85c5ce</vt:lpwstr>
  </property>
  <property fmtid="{D5CDD505-2E9C-101B-9397-08002B2CF9AE}" pid="8" name="MSIP_Label_7c9276b6-75f1-4620-a6a2-153244a3486e_ContentBits">
    <vt:lpwstr>1</vt:lpwstr>
  </property>
  <property fmtid="{D5CDD505-2E9C-101B-9397-08002B2CF9AE}" pid="9" name="MSIP_Label_7c9276b6-75f1-4620-a6a2-153244a3486e_Tag">
    <vt:lpwstr>10, 0, 1, 1</vt:lpwstr>
  </property>
</Properties>
</file>