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11"/>
  <workbookPr defaultThemeVersion="166925"/>
  <mc:AlternateContent xmlns:mc="http://schemas.openxmlformats.org/markup-compatibility/2006">
    <mc:Choice Requires="x15">
      <x15ac:absPath xmlns:x15ac="http://schemas.microsoft.com/office/spreadsheetml/2010/11/ac" url="D:\TempUserProfiles\NetworkService\AppData\Local\Packages\oice_16_974fa576_32c1d314_1edc\AC\Temp\"/>
    </mc:Choice>
  </mc:AlternateContent>
  <xr:revisionPtr revIDLastSave="109" documentId="13_ncr:1_{5C28A06B-184B-4F10-81BE-23C57F15BC48}" xr6:coauthVersionLast="45" xr6:coauthVersionMax="45" xr10:uidLastSave="{253B0CB1-EEEE-4F68-B9AC-7F8F0E69E7DB}"/>
  <workbookProtection workbookAlgorithmName="SHA-512" workbookHashValue="nHCRfWAZAf+l+r94efd3YmWFrgiRvVGhvBg8m17aStY6WATzREZaWalFwR8AmQ5wEcDywTmSID5UA+vyEtpHvA==" workbookSaltValue="BPB6PRBN/jrxJqY2h4TPnQ==" workbookSpinCount="100000" lockStructure="1"/>
  <bookViews>
    <workbookView xWindow="-105" yWindow="-105" windowWidth="19425" windowHeight="10560" xr2:uid="{A76EB3FB-D496-4E9C-BC16-DAA76C097302}"/>
  </bookViews>
  <sheets>
    <sheet name="Presentación" sheetId="38" r:id="rId1"/>
    <sheet name="Tope tarifario propuesto" sheetId="9"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3" i="9" l="1"/>
  <c r="G42" i="9"/>
  <c r="H43" i="9" l="1"/>
  <c r="H18" i="9"/>
  <c r="H37" i="9" l="1"/>
  <c r="H38" i="9"/>
  <c r="H39" i="9"/>
  <c r="H40" i="9"/>
  <c r="H41" i="9"/>
  <c r="H42" i="9"/>
  <c r="H19" i="9"/>
  <c r="H20" i="9"/>
  <c r="H21" i="9"/>
  <c r="H22" i="9"/>
  <c r="H23" i="9"/>
  <c r="H24" i="9"/>
  <c r="H25" i="9"/>
  <c r="H26" i="9"/>
  <c r="H27" i="9"/>
  <c r="H28" i="9"/>
  <c r="H29" i="9"/>
  <c r="H30" i="9"/>
  <c r="H31" i="9"/>
  <c r="H32" i="9"/>
  <c r="H33" i="9"/>
  <c r="H34" i="9"/>
  <c r="H35" i="9"/>
  <c r="G39" i="9" l="1"/>
  <c r="G24" i="9"/>
  <c r="G18" i="9"/>
  <c r="G38" i="9"/>
  <c r="G40" i="9"/>
  <c r="G41" i="9"/>
  <c r="G37" i="9"/>
  <c r="G19" i="9"/>
  <c r="G20" i="9"/>
  <c r="G21" i="9"/>
  <c r="G22" i="9"/>
  <c r="G23" i="9"/>
  <c r="G25" i="9"/>
  <c r="G26" i="9"/>
  <c r="G27" i="9"/>
  <c r="G28" i="9"/>
  <c r="G29" i="9"/>
  <c r="G30" i="9"/>
  <c r="G31" i="9"/>
  <c r="G32" i="9"/>
  <c r="G33" i="9"/>
  <c r="G34" i="9"/>
  <c r="G35" i="9"/>
  <c r="J18" i="9" l="1"/>
  <c r="I19" i="9" l="1"/>
  <c r="I20" i="9"/>
  <c r="I21" i="9"/>
  <c r="I22" i="9"/>
  <c r="I23" i="9"/>
  <c r="I24" i="9"/>
  <c r="I25" i="9"/>
  <c r="I26" i="9"/>
  <c r="I27" i="9"/>
  <c r="I28" i="9"/>
  <c r="I29" i="9"/>
  <c r="I30" i="9"/>
  <c r="I31" i="9"/>
  <c r="I32" i="9"/>
  <c r="I33" i="9"/>
  <c r="I34" i="9"/>
  <c r="I35" i="9"/>
  <c r="J41" i="9" l="1"/>
  <c r="J38" i="9"/>
  <c r="J37" i="9"/>
  <c r="J42" i="9"/>
  <c r="J40" i="9"/>
  <c r="J43" i="9"/>
  <c r="J39" i="9"/>
  <c r="J20" i="9" l="1"/>
  <c r="J19" i="9"/>
  <c r="J32" i="9" l="1"/>
  <c r="J31" i="9"/>
  <c r="J33" i="9"/>
  <c r="J35" i="9"/>
  <c r="J30" i="9"/>
  <c r="J34" i="9"/>
  <c r="J29" i="9" l="1"/>
  <c r="J25" i="9"/>
  <c r="J28" i="9"/>
  <c r="J26" i="9"/>
  <c r="J24" i="9"/>
  <c r="J22" i="9"/>
  <c r="J27" i="9"/>
  <c r="J23" i="9"/>
  <c r="J21" i="9" l="1"/>
</calcChain>
</file>

<file path=xl/sharedStrings.xml><?xml version="1.0" encoding="utf-8"?>
<sst xmlns="http://schemas.openxmlformats.org/spreadsheetml/2006/main" count="62" uniqueCount="39">
  <si>
    <t>Vri</t>
  </si>
  <si>
    <t>P%</t>
  </si>
  <si>
    <t>AOM</t>
  </si>
  <si>
    <t>concreto</t>
  </si>
  <si>
    <t>Canalización con 1 ducto</t>
  </si>
  <si>
    <t>Canalización con 2 ductos</t>
  </si>
  <si>
    <t>madera</t>
  </si>
  <si>
    <t>Altura (m)</t>
  </si>
  <si>
    <t>Material</t>
  </si>
  <si>
    <t>fibra</t>
  </si>
  <si>
    <t>metalico</t>
  </si>
  <si>
    <t>Elemento</t>
  </si>
  <si>
    <t>Nivel de tensión</t>
  </si>
  <si>
    <t>N/A</t>
  </si>
  <si>
    <t>Ductos</t>
  </si>
  <si>
    <t>Postes niveles de tensión 1, 2 y 3</t>
  </si>
  <si>
    <t>C</t>
  </si>
  <si>
    <t>Tasa de descuento sector energía eléctrica</t>
  </si>
  <si>
    <t>Vi</t>
  </si>
  <si>
    <t>Vida útil elementos de nivel de tensión 1, 2 y 3</t>
  </si>
  <si>
    <t>Porcentaje sobre Ii para la estimación del AOM</t>
  </si>
  <si>
    <t>Tar_comp_tope</t>
  </si>
  <si>
    <t>Tda</t>
  </si>
  <si>
    <t>Poste metalico</t>
  </si>
  <si>
    <t>Torre metalica</t>
  </si>
  <si>
    <t>STN</t>
  </si>
  <si>
    <t>Torre metálica</t>
  </si>
  <si>
    <t>Poste metálico</t>
  </si>
  <si>
    <t>Poste concreto</t>
  </si>
  <si>
    <t>Vida útil elementos de nivel de tensión 4 y STN</t>
  </si>
  <si>
    <t>Ii*</t>
  </si>
  <si>
    <t>*Valores actualizados a 2018 utilizando el Índice de Precios al Producto - Oferta Interna publicados por el DANE</t>
  </si>
  <si>
    <t>Parámetros</t>
  </si>
  <si>
    <t>Medida adimensional que representa la capacidad efectiva del elemento según el caso</t>
  </si>
  <si>
    <t>Postes y torres en el nivel de tensión 4 y STN**</t>
  </si>
  <si>
    <t>**Elementos de doble circuito: C = 10, con excepción del poste de concreto que soporta una red de circuito sencillo: C = 5</t>
  </si>
  <si>
    <t>Revisión de las condiciones de compartición de infraestructuras y redes de otros servicios en la prestación de servicios de telecomunicaciones bajo un esquema de costos eficientes</t>
  </si>
  <si>
    <t>La Ley de Modernización del Sector TIC (Ley 1978 de 2019) estableció en cabeza de la Comisión de Regulación de Comunicaciones (CRC) la responsabilidad de definir las condiciones de acceso a postes, ductos e infraestructura pasiva que puedan ser utilizados bajo un esquema de costos eficientes por los proveedores de redes y servicios de telecomunicaciones, incluyendo el servicio de televisión abierta radiodifundida y todas las demás modalidades del servicio de televisión, y el servicio de radiodifusión sonora.
A efectos de lo anterior, la CRC realiza el proyecto regulatorio titulado "REVISION DE LAS CONDICIONES DE COMPARTICIÓN DE INFRAESTRUCTURAS Y REDES DE OTROS SERVICIOS EN LA PRESTACIÓN DE SERVICIOS DE TELECOMUNICACIONES BAJO UN ESQUEMA DE COSTOS EFICIENTES".
Como resultado del estudio realizado, la CRC propone la implementación de un esquema de remuneración de libre negociación entre los agentes interesados sujeto a topes tarifarios, los cuales deben ser aplicados en el caso de no haber acuerdo entre las partes.
Considerando lo anterior, en el presente archivo la CRC se permite publicar el cálculo de los valores de la alternativa propuesta, lo cual sustenta la obtención de las tarifas anuales de compartición máximas por punto de apoyo para cada uno de los elementos considerados.</t>
  </si>
  <si>
    <t>ESTIMACIÓN DE LA TARIFA ANUAL DE COMPARTICIÓN MÁXIMA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</si>
</sst>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 #,##0_-;\-&quot;$&quot;\ * #,##0_-;_-&quot;$&quot;\ * &quot;-&quot;_-;_-@_-"/>
    <numFmt numFmtId="165" formatCode="_-&quot;$&quot;\ * #,##0.00_-;\-&quot;$&quot;\ * #,##0.00_-;_-&quot;$&quot;\ * &quot;-&quot;??_-;_-@_-"/>
    <numFmt numFmtId="166" formatCode="_(* #,##0_);_(* \(#,##0\);_(* &quot;-&quot;_);_(@_)"/>
    <numFmt numFmtId="167" formatCode="_(&quot;$&quot;* #,##0.00_);_(&quot;$&quot;* \(#,##0.00\);_(&quot;$&quot;* &quot;-&quot;??_);_(@_)"/>
    <numFmt numFmtId="168" formatCode="_(* #,##0.00_);_(* \(#,##0.00\);_(* &quot;-&quot;??_);_(@_)"/>
    <numFmt numFmtId="169" formatCode="_(* #,##0_);_(* \(#,##0\);_(* &quot;-&quot;??_);_(@_)"/>
    <numFmt numFmtId="170" formatCode="_(&quot;$&quot;\ * #,##0.00_);_(&quot;$&quot;\ * \(#,##0.00\);_(&quot;$&quot;\ * &quot;-&quot;??_);_(@_)"/>
    <numFmt numFmtId="171" formatCode="_(&quot;$&quot;* #,##0_);_(&quot;$&quot;* \(#,##0\);_(&quot;$&quot;* &quot;-&quot;??_);_(@_)"/>
  </numFmts>
  <fonts count="12" x14ac:knownFonts="1">
    <font>
      <sz val="11"/>
      <color theme="1"/>
      <name val="Calibri"/>
      <family val="2"/>
      <scheme val="minor"/>
    </font>
    <font>
      <sz val="11"/>
      <color theme="1"/>
      <name val="Calibri"/>
      <family val="2"/>
      <scheme val="minor"/>
    </font>
    <font>
      <sz val="10"/>
      <name val="Arial"/>
      <family val="2"/>
    </font>
    <font>
      <sz val="11"/>
      <color indexed="60"/>
      <name val="Calibri"/>
      <family val="2"/>
    </font>
    <font>
      <b/>
      <sz val="10"/>
      <color theme="1"/>
      <name val="Tahoma"/>
      <family val="2"/>
    </font>
    <font>
      <sz val="10"/>
      <color theme="1"/>
      <name val="Tahoma"/>
      <family val="2"/>
    </font>
    <font>
      <b/>
      <sz val="10"/>
      <name val="Tahoma"/>
      <family val="2"/>
    </font>
    <font>
      <sz val="10"/>
      <name val="Tahoma"/>
      <family val="2"/>
    </font>
    <font>
      <sz val="10"/>
      <color rgb="FF000000"/>
      <name val="Tahoma"/>
      <family val="2"/>
    </font>
    <font>
      <sz val="11"/>
      <color theme="1"/>
      <name val="Tahoma"/>
      <family val="2"/>
    </font>
    <font>
      <b/>
      <sz val="11"/>
      <color theme="1"/>
      <name val="Tahoma"/>
      <family val="2"/>
    </font>
    <font>
      <sz val="9.5"/>
      <color theme="1"/>
      <name val="Tahoma"/>
      <family val="2"/>
    </font>
  </fonts>
  <fills count="7">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0" tint="-0.14999847407452621"/>
        <bgColor indexed="64"/>
      </patternFill>
    </fill>
    <fill>
      <patternFill patternType="solid">
        <fgColor theme="8"/>
        <bgColor indexed="64"/>
      </patternFill>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s>
  <cellStyleXfs count="10">
    <xf numFmtId="0" fontId="0" fillId="0" borderId="0"/>
    <xf numFmtId="168" fontId="1" fillId="0" borderId="0" applyFont="0" applyFill="0" applyBorder="0" applyAlignment="0" applyProtection="0"/>
    <xf numFmtId="0" fontId="1" fillId="0" borderId="0"/>
    <xf numFmtId="0" fontId="2" fillId="0" borderId="0"/>
    <xf numFmtId="170" fontId="2"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3" fillId="2" borderId="0" applyNumberFormat="0" applyBorder="0" applyAlignment="0" applyProtection="0"/>
    <xf numFmtId="167" fontId="1" fillId="0" borderId="0" applyFont="0" applyFill="0" applyBorder="0" applyAlignment="0" applyProtection="0"/>
    <xf numFmtId="164" fontId="1" fillId="0" borderId="0" applyFont="0" applyFill="0" applyBorder="0" applyAlignment="0" applyProtection="0"/>
  </cellStyleXfs>
  <cellXfs count="52">
    <xf numFmtId="0" fontId="0" fillId="0" borderId="0" xfId="0"/>
    <xf numFmtId="0" fontId="5" fillId="0" borderId="0" xfId="0" applyFont="1" applyFill="1" applyBorder="1"/>
    <xf numFmtId="0" fontId="6" fillId="0" borderId="0" xfId="0" applyFont="1" applyFill="1" applyBorder="1"/>
    <xf numFmtId="0" fontId="7" fillId="0" borderId="0" xfId="0" applyFont="1" applyFill="1" applyBorder="1" applyAlignment="1">
      <alignment horizontal="center" vertical="center"/>
    </xf>
    <xf numFmtId="0" fontId="5" fillId="0" borderId="0" xfId="0" applyFont="1" applyBorder="1"/>
    <xf numFmtId="0" fontId="5" fillId="0" borderId="1" xfId="0" applyFont="1" applyFill="1" applyBorder="1" applyAlignment="1">
      <alignment horizontal="center" vertical="center"/>
    </xf>
    <xf numFmtId="10" fontId="5" fillId="0" borderId="1" xfId="0" applyNumberFormat="1" applyFont="1" applyFill="1" applyBorder="1" applyAlignment="1">
      <alignment horizontal="center" vertical="center"/>
    </xf>
    <xf numFmtId="10" fontId="5" fillId="0" borderId="0" xfId="0" applyNumberFormat="1" applyFont="1" applyFill="1" applyBorder="1"/>
    <xf numFmtId="0" fontId="8" fillId="0" borderId="0" xfId="0" applyFont="1" applyFill="1" applyBorder="1" applyAlignment="1">
      <alignment horizontal="center" vertical="center"/>
    </xf>
    <xf numFmtId="171" fontId="5" fillId="0" borderId="0" xfId="8" applyNumberFormat="1" applyFont="1" applyFill="1" applyBorder="1"/>
    <xf numFmtId="164" fontId="5" fillId="0" borderId="0" xfId="9" applyFont="1" applyBorder="1"/>
    <xf numFmtId="169" fontId="7" fillId="0" borderId="0" xfId="1" applyNumberFormat="1" applyFont="1" applyFill="1" applyBorder="1" applyAlignment="1">
      <alignment horizontal="center" vertical="center"/>
    </xf>
    <xf numFmtId="171" fontId="5" fillId="0" borderId="0" xfId="8" applyNumberFormat="1" applyFont="1" applyBorder="1"/>
    <xf numFmtId="0" fontId="4" fillId="0" borderId="0" xfId="0" applyFont="1" applyFill="1" applyBorder="1"/>
    <xf numFmtId="0" fontId="5" fillId="0" borderId="0" xfId="7" applyFont="1" applyFill="1" applyBorder="1" applyAlignment="1">
      <alignment horizontal="left"/>
    </xf>
    <xf numFmtId="165" fontId="5" fillId="0" borderId="0" xfId="0" applyNumberFormat="1" applyFont="1" applyBorder="1"/>
    <xf numFmtId="164" fontId="5" fillId="0" borderId="0" xfId="9" applyFont="1" applyFill="1" applyBorder="1"/>
    <xf numFmtId="0" fontId="7" fillId="0" borderId="0" xfId="0" applyFont="1" applyBorder="1"/>
    <xf numFmtId="164" fontId="7" fillId="0" borderId="0" xfId="9" applyFont="1" applyBorder="1"/>
    <xf numFmtId="0" fontId="9" fillId="3" borderId="0" xfId="0" applyFont="1" applyFill="1"/>
    <xf numFmtId="0" fontId="10" fillId="3" borderId="0" xfId="0" applyFont="1" applyFill="1" applyAlignment="1">
      <alignment vertical="center" wrapText="1"/>
    </xf>
    <xf numFmtId="0" fontId="5" fillId="0" borderId="1" xfId="0" applyFont="1" applyFill="1" applyBorder="1"/>
    <xf numFmtId="0" fontId="5" fillId="0" borderId="1" xfId="0" applyFont="1" applyFill="1" applyBorder="1" applyAlignment="1">
      <alignment horizontal="center"/>
    </xf>
    <xf numFmtId="0" fontId="5" fillId="0" borderId="1" xfId="0" applyFont="1" applyFill="1" applyBorder="1" applyAlignment="1">
      <alignment horizontal="left"/>
    </xf>
    <xf numFmtId="171" fontId="5" fillId="0" borderId="1" xfId="8" applyNumberFormat="1" applyFont="1" applyFill="1" applyBorder="1"/>
    <xf numFmtId="164" fontId="5" fillId="0" borderId="1" xfId="9" applyFont="1" applyBorder="1"/>
    <xf numFmtId="169" fontId="7" fillId="0" borderId="1" xfId="1" applyNumberFormat="1" applyFont="1" applyFill="1" applyBorder="1" applyAlignment="1">
      <alignment horizontal="center" vertical="center"/>
    </xf>
    <xf numFmtId="164" fontId="5" fillId="0" borderId="1" xfId="9" applyFont="1" applyFill="1" applyBorder="1" applyAlignment="1">
      <alignment horizontal="left"/>
    </xf>
    <xf numFmtId="169" fontId="5" fillId="0" borderId="1" xfId="1" applyNumberFormat="1" applyFont="1" applyFill="1" applyBorder="1" applyAlignment="1">
      <alignment horizontal="center" vertical="center"/>
    </xf>
    <xf numFmtId="0" fontId="7" fillId="0" borderId="1" xfId="0" applyFont="1" applyBorder="1" applyAlignment="1">
      <alignment horizontal="center" vertical="center"/>
    </xf>
    <xf numFmtId="164" fontId="5" fillId="0" borderId="1" xfId="9" applyFont="1" applyFill="1" applyBorder="1"/>
    <xf numFmtId="0" fontId="6" fillId="5" borderId="1" xfId="0" applyFont="1" applyFill="1" applyBorder="1" applyAlignment="1">
      <alignment horizontal="center"/>
    </xf>
    <xf numFmtId="0" fontId="6" fillId="5" borderId="1" xfId="0" applyFont="1" applyFill="1" applyBorder="1" applyAlignment="1">
      <alignment horizontal="center" vertical="center"/>
    </xf>
    <xf numFmtId="0" fontId="4" fillId="3" borderId="0" xfId="0" applyFont="1" applyFill="1" applyAlignment="1">
      <alignment horizontal="center" vertical="center" wrapText="1"/>
    </xf>
    <xf numFmtId="0" fontId="4" fillId="0" borderId="0" xfId="0" applyFont="1" applyBorder="1" applyAlignment="1">
      <alignment horizontal="center" vertical="center" wrapText="1"/>
    </xf>
    <xf numFmtId="171" fontId="5" fillId="6" borderId="1" xfId="8" applyNumberFormat="1" applyFont="1" applyFill="1" applyBorder="1"/>
    <xf numFmtId="0" fontId="4" fillId="3" borderId="0" xfId="0" applyFont="1" applyFill="1" applyAlignment="1">
      <alignment horizontal="center" vertical="center" wrapText="1"/>
    </xf>
    <xf numFmtId="0" fontId="11" fillId="4" borderId="5"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11" fillId="4" borderId="0" xfId="0" applyFont="1" applyFill="1" applyBorder="1" applyAlignment="1">
      <alignment horizontal="left" vertical="center" wrapText="1"/>
    </xf>
    <xf numFmtId="0" fontId="11" fillId="4" borderId="11"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4" fillId="0" borderId="0" xfId="0" applyFont="1" applyBorder="1" applyAlignment="1">
      <alignment horizontal="center" vertical="center" wrapTex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left" wrapText="1"/>
    </xf>
  </cellXfs>
  <cellStyles count="10">
    <cellStyle name="Millares" xfId="1" builtinId="3"/>
    <cellStyle name="Millares [0] 2" xfId="5" xr:uid="{35679D06-F34E-4300-A6B0-1CF31B6A4E41}"/>
    <cellStyle name="Moneda" xfId="8" builtinId="4"/>
    <cellStyle name="Moneda [0]" xfId="9" builtinId="7"/>
    <cellStyle name="Moneda 2" xfId="6" xr:uid="{1C062132-6892-446D-9E3B-0213B36F371A}"/>
    <cellStyle name="Moneda 20" xfId="4" xr:uid="{E3FE02E8-2A93-424E-BB98-B8EE3AB2347B}"/>
    <cellStyle name="Neutral 7" xfId="7" xr:uid="{4213B044-30B9-4C62-BEDD-4552F0FDFA79}"/>
    <cellStyle name="Normal" xfId="0" builtinId="0"/>
    <cellStyle name="Normal 12" xfId="2" xr:uid="{448DD8B9-7CF6-473F-9205-1931533465E3}"/>
    <cellStyle name="Normal 2 2" xfId="3" xr:uid="{A0DBD434-D3CA-4C4A-9809-9C28DA5BE5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196850</xdr:colOff>
      <xdr:row>0</xdr:row>
      <xdr:rowOff>6350</xdr:rowOff>
    </xdr:from>
    <xdr:to>
      <xdr:col>2</xdr:col>
      <xdr:colOff>127000</xdr:colOff>
      <xdr:row>3</xdr:row>
      <xdr:rowOff>95250</xdr:rowOff>
    </xdr:to>
    <xdr:pic>
      <xdr:nvPicPr>
        <xdr:cNvPr id="2" name="Imagen 1" descr="Macintosh HD:Users:baterik:Desktop:crc diseños:plantillas nuevas CRC:NUEVO-LOGO-CRC2.png">
          <a:extLst>
            <a:ext uri="{FF2B5EF4-FFF2-40B4-BE49-F238E27FC236}">
              <a16:creationId xmlns:a16="http://schemas.microsoft.com/office/drawing/2014/main" id="{6B3B757A-8F37-43C5-BD30-BE79ECDAB1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850" y="6350"/>
          <a:ext cx="1193800" cy="622300"/>
        </a:xfrm>
        <a:prstGeom prst="rect">
          <a:avLst/>
        </a:prstGeom>
        <a:noFill/>
        <a:ln>
          <a:noFill/>
        </a:ln>
      </xdr:spPr>
    </xdr:pic>
    <xdr:clientData/>
  </xdr:twoCellAnchor>
  <xdr:twoCellAnchor editAs="oneCell">
    <xdr:from>
      <xdr:col>14</xdr:col>
      <xdr:colOff>114300</xdr:colOff>
      <xdr:row>0</xdr:row>
      <xdr:rowOff>57150</xdr:rowOff>
    </xdr:from>
    <xdr:to>
      <xdr:col>16</xdr:col>
      <xdr:colOff>19050</xdr:colOff>
      <xdr:row>2</xdr:row>
      <xdr:rowOff>19050</xdr:rowOff>
    </xdr:to>
    <xdr:pic>
      <xdr:nvPicPr>
        <xdr:cNvPr id="7" name="Imagen 2">
          <a:extLst>
            <a:ext uri="{FF2B5EF4-FFF2-40B4-BE49-F238E27FC236}">
              <a16:creationId xmlns:a16="http://schemas.microsoft.com/office/drawing/2014/main" id="{99E1A1CA-FABF-4766-BFAA-018DC19AB40A}"/>
            </a:ext>
            <a:ext uri="{147F2762-F138-4A5C-976F-8EAC2B608ADB}">
              <a16:predDERef xmlns:a16="http://schemas.microsoft.com/office/drawing/2014/main" pred="{6B3B757A-8F37-43C5-BD30-BE79ECDAB14D}"/>
            </a:ext>
          </a:extLst>
        </xdr:cNvPr>
        <xdr:cNvPicPr/>
      </xdr:nvPicPr>
      <xdr:blipFill>
        <a:blip xmlns:r="http://schemas.openxmlformats.org/officeDocument/2006/relationships" r:embed="rId2"/>
        <a:stretch>
          <a:fillRect/>
        </a:stretch>
      </xdr:blipFill>
      <xdr:spPr>
        <a:xfrm>
          <a:off x="10010775" y="57150"/>
          <a:ext cx="135255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1187450</xdr:colOff>
      <xdr:row>4</xdr:row>
      <xdr:rowOff>0</xdr:rowOff>
    </xdr:to>
    <xdr:pic>
      <xdr:nvPicPr>
        <xdr:cNvPr id="2" name="Imagen 1" descr="Macintosh HD:Users:baterik:Desktop:crc diseños:plantillas nuevas CRC:NUEVO-LOGO-CRC2.png">
          <a:extLst>
            <a:ext uri="{FF2B5EF4-FFF2-40B4-BE49-F238E27FC236}">
              <a16:creationId xmlns:a16="http://schemas.microsoft.com/office/drawing/2014/main" id="{F47A60CF-4234-4F3B-A000-9CF2C3B454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1308100" cy="679450"/>
        </a:xfrm>
        <a:prstGeom prst="rect">
          <a:avLst/>
        </a:prstGeom>
        <a:noFill/>
        <a:ln>
          <a:noFill/>
        </a:ln>
      </xdr:spPr>
    </xdr:pic>
    <xdr:clientData/>
  </xdr:twoCellAnchor>
  <xdr:twoCellAnchor editAs="oneCell">
    <xdr:from>
      <xdr:col>11</xdr:col>
      <xdr:colOff>43698</xdr:colOff>
      <xdr:row>8</xdr:row>
      <xdr:rowOff>6350</xdr:rowOff>
    </xdr:from>
    <xdr:to>
      <xdr:col>19</xdr:col>
      <xdr:colOff>159008</xdr:colOff>
      <xdr:row>44</xdr:row>
      <xdr:rowOff>25400</xdr:rowOff>
    </xdr:to>
    <xdr:pic>
      <xdr:nvPicPr>
        <xdr:cNvPr id="4" name="Imagen 3">
          <a:extLst>
            <a:ext uri="{FF2B5EF4-FFF2-40B4-BE49-F238E27FC236}">
              <a16:creationId xmlns:a16="http://schemas.microsoft.com/office/drawing/2014/main" id="{945FC094-3240-4A8C-8330-2A45696959FD}"/>
            </a:ext>
          </a:extLst>
        </xdr:cNvPr>
        <xdr:cNvPicPr>
          <a:picLocks noChangeAspect="1"/>
        </xdr:cNvPicPr>
      </xdr:nvPicPr>
      <xdr:blipFill>
        <a:blip xmlns:r="http://schemas.openxmlformats.org/officeDocument/2006/relationships" r:embed="rId2"/>
        <a:stretch>
          <a:fillRect/>
        </a:stretch>
      </xdr:blipFill>
      <xdr:spPr>
        <a:xfrm>
          <a:off x="10102098" y="1377950"/>
          <a:ext cx="6293860" cy="57340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6354F-70C2-4BF2-A61D-8772028A9DB6}">
  <dimension ref="B2:O18"/>
  <sheetViews>
    <sheetView tabSelected="1" workbookViewId="0">
      <selection activeCell="B7" sqref="B7:O18"/>
    </sheetView>
  </sheetViews>
  <sheetFormatPr baseColWidth="10" defaultColWidth="10.85546875" defaultRowHeight="14.1" x14ac:dyDescent="0.2"/>
  <cols>
    <col min="1" max="1" width="7.28515625" style="19" customWidth="1"/>
    <col min="2" max="16384" width="10.85546875" style="19"/>
  </cols>
  <sheetData>
    <row r="2" spans="2:15" ht="14.1" customHeight="1" x14ac:dyDescent="0.2">
      <c r="C2" s="36" t="s">
        <v>36</v>
      </c>
      <c r="D2" s="36"/>
      <c r="E2" s="36"/>
      <c r="F2" s="36"/>
      <c r="G2" s="36"/>
      <c r="H2" s="36"/>
      <c r="I2" s="36"/>
      <c r="J2" s="36"/>
      <c r="K2" s="36"/>
      <c r="L2" s="36"/>
      <c r="M2" s="36"/>
      <c r="N2" s="36"/>
    </row>
    <row r="3" spans="2:15" ht="14.25" x14ac:dyDescent="0.2">
      <c r="C3" s="36"/>
      <c r="D3" s="36"/>
      <c r="E3" s="36"/>
      <c r="F3" s="36"/>
      <c r="G3" s="36"/>
      <c r="H3" s="36"/>
      <c r="I3" s="36"/>
      <c r="J3" s="36"/>
      <c r="K3" s="36"/>
      <c r="L3" s="36"/>
      <c r="M3" s="36"/>
      <c r="N3" s="36"/>
    </row>
    <row r="4" spans="2:15" ht="14.25" x14ac:dyDescent="0.2">
      <c r="C4" s="33"/>
      <c r="D4" s="33"/>
      <c r="E4" s="33"/>
      <c r="F4" s="33"/>
      <c r="G4" s="33"/>
      <c r="H4" s="33"/>
      <c r="I4" s="33"/>
      <c r="J4" s="33"/>
      <c r="K4" s="33"/>
      <c r="L4" s="33"/>
      <c r="M4" s="33"/>
      <c r="N4" s="33"/>
    </row>
    <row r="5" spans="2:15" ht="14.25" x14ac:dyDescent="0.2">
      <c r="C5" s="33"/>
      <c r="D5" s="33"/>
      <c r="E5" s="33"/>
      <c r="F5" s="33"/>
      <c r="G5" s="33"/>
      <c r="H5" s="33"/>
      <c r="I5" s="33"/>
      <c r="J5" s="33"/>
      <c r="K5" s="33"/>
      <c r="L5" s="33"/>
      <c r="M5" s="33"/>
      <c r="N5" s="33"/>
    </row>
    <row r="6" spans="2:15" ht="15" thickBot="1" x14ac:dyDescent="0.25">
      <c r="C6" s="20"/>
      <c r="D6" s="20"/>
      <c r="E6" s="20"/>
      <c r="F6" s="20"/>
      <c r="G6" s="20"/>
      <c r="H6" s="20"/>
      <c r="I6" s="20"/>
      <c r="J6" s="20"/>
      <c r="K6" s="20"/>
      <c r="L6" s="20"/>
      <c r="M6" s="20"/>
    </row>
    <row r="7" spans="2:15" ht="14.45" customHeight="1" x14ac:dyDescent="0.2">
      <c r="B7" s="37" t="s">
        <v>37</v>
      </c>
      <c r="C7" s="38"/>
      <c r="D7" s="38"/>
      <c r="E7" s="38"/>
      <c r="F7" s="38"/>
      <c r="G7" s="38"/>
      <c r="H7" s="38"/>
      <c r="I7" s="38"/>
      <c r="J7" s="38"/>
      <c r="K7" s="38"/>
      <c r="L7" s="38"/>
      <c r="M7" s="38"/>
      <c r="N7" s="38"/>
      <c r="O7" s="39"/>
    </row>
    <row r="8" spans="2:15" ht="14.45" customHeight="1" x14ac:dyDescent="0.2">
      <c r="B8" s="40"/>
      <c r="C8" s="41"/>
      <c r="D8" s="41"/>
      <c r="E8" s="41"/>
      <c r="F8" s="41"/>
      <c r="G8" s="41"/>
      <c r="H8" s="41"/>
      <c r="I8" s="41"/>
      <c r="J8" s="41"/>
      <c r="K8" s="41"/>
      <c r="L8" s="41"/>
      <c r="M8" s="41"/>
      <c r="N8" s="41"/>
      <c r="O8" s="42"/>
    </row>
    <row r="9" spans="2:15" ht="14.1" customHeight="1" x14ac:dyDescent="0.2">
      <c r="B9" s="40"/>
      <c r="C9" s="41"/>
      <c r="D9" s="41"/>
      <c r="E9" s="41"/>
      <c r="F9" s="41"/>
      <c r="G9" s="41"/>
      <c r="H9" s="41"/>
      <c r="I9" s="41"/>
      <c r="J9" s="41"/>
      <c r="K9" s="41"/>
      <c r="L9" s="41"/>
      <c r="M9" s="41"/>
      <c r="N9" s="41"/>
      <c r="O9" s="42"/>
    </row>
    <row r="10" spans="2:15" ht="14.45" customHeight="1" x14ac:dyDescent="0.2">
      <c r="B10" s="40"/>
      <c r="C10" s="41"/>
      <c r="D10" s="41"/>
      <c r="E10" s="41"/>
      <c r="F10" s="41"/>
      <c r="G10" s="41"/>
      <c r="H10" s="41"/>
      <c r="I10" s="41"/>
      <c r="J10" s="41"/>
      <c r="K10" s="41"/>
      <c r="L10" s="41"/>
      <c r="M10" s="41"/>
      <c r="N10" s="41"/>
      <c r="O10" s="42"/>
    </row>
    <row r="11" spans="2:15" ht="14.45" customHeight="1" x14ac:dyDescent="0.2">
      <c r="B11" s="40"/>
      <c r="C11" s="41"/>
      <c r="D11" s="41"/>
      <c r="E11" s="41"/>
      <c r="F11" s="41"/>
      <c r="G11" s="41"/>
      <c r="H11" s="41"/>
      <c r="I11" s="41"/>
      <c r="J11" s="41"/>
      <c r="K11" s="41"/>
      <c r="L11" s="41"/>
      <c r="M11" s="41"/>
      <c r="N11" s="41"/>
      <c r="O11" s="42"/>
    </row>
    <row r="12" spans="2:15" ht="14.45" customHeight="1" x14ac:dyDescent="0.2">
      <c r="B12" s="40"/>
      <c r="C12" s="41"/>
      <c r="D12" s="41"/>
      <c r="E12" s="41"/>
      <c r="F12" s="41"/>
      <c r="G12" s="41"/>
      <c r="H12" s="41"/>
      <c r="I12" s="41"/>
      <c r="J12" s="41"/>
      <c r="K12" s="41"/>
      <c r="L12" s="41"/>
      <c r="M12" s="41"/>
      <c r="N12" s="41"/>
      <c r="O12" s="42"/>
    </row>
    <row r="13" spans="2:15" ht="14.45" customHeight="1" x14ac:dyDescent="0.2">
      <c r="B13" s="40"/>
      <c r="C13" s="41"/>
      <c r="D13" s="41"/>
      <c r="E13" s="41"/>
      <c r="F13" s="41"/>
      <c r="G13" s="41"/>
      <c r="H13" s="41"/>
      <c r="I13" s="41"/>
      <c r="J13" s="41"/>
      <c r="K13" s="41"/>
      <c r="L13" s="41"/>
      <c r="M13" s="41"/>
      <c r="N13" s="41"/>
      <c r="O13" s="42"/>
    </row>
    <row r="14" spans="2:15" ht="14.45" customHeight="1" x14ac:dyDescent="0.2">
      <c r="B14" s="40"/>
      <c r="C14" s="41"/>
      <c r="D14" s="41"/>
      <c r="E14" s="41"/>
      <c r="F14" s="41"/>
      <c r="G14" s="41"/>
      <c r="H14" s="41"/>
      <c r="I14" s="41"/>
      <c r="J14" s="41"/>
      <c r="K14" s="41"/>
      <c r="L14" s="41"/>
      <c r="M14" s="41"/>
      <c r="N14" s="41"/>
      <c r="O14" s="42"/>
    </row>
    <row r="15" spans="2:15" ht="14.45" customHeight="1" x14ac:dyDescent="0.2">
      <c r="B15" s="40"/>
      <c r="C15" s="41"/>
      <c r="D15" s="41"/>
      <c r="E15" s="41"/>
      <c r="F15" s="41"/>
      <c r="G15" s="41"/>
      <c r="H15" s="41"/>
      <c r="I15" s="41"/>
      <c r="J15" s="41"/>
      <c r="K15" s="41"/>
      <c r="L15" s="41"/>
      <c r="M15" s="41"/>
      <c r="N15" s="41"/>
      <c r="O15" s="42"/>
    </row>
    <row r="16" spans="2:15" ht="14.45" customHeight="1" x14ac:dyDescent="0.2">
      <c r="B16" s="40"/>
      <c r="C16" s="41"/>
      <c r="D16" s="41"/>
      <c r="E16" s="41"/>
      <c r="F16" s="41"/>
      <c r="G16" s="41"/>
      <c r="H16" s="41"/>
      <c r="I16" s="41"/>
      <c r="J16" s="41"/>
      <c r="K16" s="41"/>
      <c r="L16" s="41"/>
      <c r="M16" s="41"/>
      <c r="N16" s="41"/>
      <c r="O16" s="42"/>
    </row>
    <row r="17" spans="2:15" ht="14.45" customHeight="1" x14ac:dyDescent="0.2">
      <c r="B17" s="40"/>
      <c r="C17" s="41"/>
      <c r="D17" s="41"/>
      <c r="E17" s="41"/>
      <c r="F17" s="41"/>
      <c r="G17" s="41"/>
      <c r="H17" s="41"/>
      <c r="I17" s="41"/>
      <c r="J17" s="41"/>
      <c r="K17" s="41"/>
      <c r="L17" s="41"/>
      <c r="M17" s="41"/>
      <c r="N17" s="41"/>
      <c r="O17" s="42"/>
    </row>
    <row r="18" spans="2:15" ht="14.45" customHeight="1" thickBot="1" x14ac:dyDescent="0.25">
      <c r="B18" s="43"/>
      <c r="C18" s="44"/>
      <c r="D18" s="44"/>
      <c r="E18" s="44"/>
      <c r="F18" s="44"/>
      <c r="G18" s="44"/>
      <c r="H18" s="44"/>
      <c r="I18" s="44"/>
      <c r="J18" s="44"/>
      <c r="K18" s="44"/>
      <c r="L18" s="44"/>
      <c r="M18" s="44"/>
      <c r="N18" s="44"/>
      <c r="O18" s="45"/>
    </row>
  </sheetData>
  <sheetProtection algorithmName="SHA-512" hashValue="zC7VzGgcUpj0Wd8W31N6ecJXyAFnbWQqbQIujX6/dqi/wFNnIrrvLujukamgJQBsp7sltx/KWuqhSKzb91F1+w==" saltValue="/A8Gl3JtquM1d1FDAGeVLg==" spinCount="100000" sheet="1" formatCells="0" formatColumns="0" formatRows="0" insertColumns="0" insertRows="0" insertHyperlinks="0" deleteColumns="0" deleteRows="0" sort="0" autoFilter="0" pivotTables="0"/>
  <mergeCells count="2">
    <mergeCell ref="C2:N3"/>
    <mergeCell ref="B7:O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3008D-5D08-4D50-961B-B438BE8E3F1B}">
  <dimension ref="A1:L46"/>
  <sheetViews>
    <sheetView workbookViewId="0">
      <selection activeCell="E11" sqref="E11:G11"/>
    </sheetView>
  </sheetViews>
  <sheetFormatPr baseColWidth="10" defaultColWidth="10.85546875" defaultRowHeight="12.6" x14ac:dyDescent="0.2"/>
  <cols>
    <col min="1" max="1" width="3.140625" style="1" bestFit="1" customWidth="1"/>
    <col min="2" max="2" width="18.85546875" style="1" customWidth="1"/>
    <col min="3" max="3" width="15.7109375" style="1" bestFit="1" customWidth="1"/>
    <col min="4" max="4" width="10.140625" style="1" customWidth="1"/>
    <col min="5" max="6" width="17.42578125" style="1" customWidth="1"/>
    <col min="7" max="7" width="14.7109375" style="1" bestFit="1" customWidth="1"/>
    <col min="8" max="8" width="13.42578125" style="1" bestFit="1" customWidth="1"/>
    <col min="9" max="9" width="6" style="3" customWidth="1"/>
    <col min="10" max="10" width="15.42578125" style="4" customWidth="1"/>
    <col min="11" max="11" width="11.7109375" style="4" bestFit="1" customWidth="1"/>
    <col min="12" max="12" width="12.7109375" style="4" bestFit="1" customWidth="1"/>
    <col min="13" max="16384" width="10.85546875" style="4"/>
  </cols>
  <sheetData>
    <row r="1" spans="1:10" ht="14.45" customHeight="1" x14ac:dyDescent="0.2">
      <c r="A1" s="19"/>
      <c r="B1" s="19"/>
      <c r="C1" s="46" t="s">
        <v>36</v>
      </c>
      <c r="D1" s="46"/>
      <c r="E1" s="46"/>
      <c r="F1" s="46"/>
      <c r="G1" s="46"/>
      <c r="H1" s="46"/>
      <c r="I1" s="46"/>
      <c r="J1" s="46"/>
    </row>
    <row r="2" spans="1:10" ht="12.6" customHeight="1" x14ac:dyDescent="0.2">
      <c r="A2" s="19"/>
      <c r="B2" s="19"/>
      <c r="C2" s="46"/>
      <c r="D2" s="46"/>
      <c r="E2" s="46"/>
      <c r="F2" s="46"/>
      <c r="G2" s="46"/>
      <c r="H2" s="46"/>
      <c r="I2" s="46"/>
      <c r="J2" s="46"/>
    </row>
    <row r="3" spans="1:10" ht="12.6" customHeight="1" x14ac:dyDescent="0.2">
      <c r="A3" s="19"/>
      <c r="B3" s="19"/>
      <c r="C3" s="46"/>
      <c r="D3" s="46"/>
      <c r="E3" s="46"/>
      <c r="F3" s="46"/>
      <c r="G3" s="46"/>
      <c r="H3" s="46"/>
      <c r="I3" s="46"/>
      <c r="J3" s="46"/>
    </row>
    <row r="4" spans="1:10" ht="14.25" x14ac:dyDescent="0.2">
      <c r="A4" s="19"/>
      <c r="B4" s="19"/>
      <c r="C4" s="46"/>
      <c r="D4" s="46"/>
      <c r="E4" s="46"/>
      <c r="F4" s="46"/>
      <c r="G4" s="46"/>
      <c r="H4" s="46"/>
      <c r="I4" s="46"/>
      <c r="J4" s="46"/>
    </row>
    <row r="5" spans="1:10" ht="14.25" x14ac:dyDescent="0.2">
      <c r="A5" s="19"/>
      <c r="B5" s="34"/>
      <c r="C5" s="34"/>
      <c r="D5" s="34"/>
      <c r="E5" s="34"/>
      <c r="F5" s="34"/>
      <c r="G5" s="34"/>
      <c r="H5" s="34"/>
      <c r="I5" s="34"/>
      <c r="J5" s="34"/>
    </row>
    <row r="6" spans="1:10" ht="14.25" x14ac:dyDescent="0.2">
      <c r="A6" s="19"/>
      <c r="F6" s="34"/>
      <c r="G6" s="34"/>
      <c r="H6" s="34"/>
      <c r="I6" s="34"/>
      <c r="J6" s="34"/>
    </row>
    <row r="7" spans="1:10" ht="14.25" x14ac:dyDescent="0.2">
      <c r="A7" s="19"/>
      <c r="B7" s="46" t="s">
        <v>38</v>
      </c>
      <c r="C7" s="46"/>
      <c r="D7" s="46"/>
      <c r="E7" s="46"/>
      <c r="F7" s="34"/>
      <c r="G7" s="34"/>
      <c r="H7" s="34"/>
      <c r="I7" s="34"/>
      <c r="J7" s="34"/>
    </row>
    <row r="8" spans="1:10" ht="12.75" x14ac:dyDescent="0.2">
      <c r="B8" s="34"/>
      <c r="C8" s="4"/>
      <c r="D8" s="4"/>
      <c r="E8" s="4"/>
      <c r="F8" s="4"/>
      <c r="G8" s="4"/>
      <c r="H8" s="4"/>
      <c r="I8" s="4"/>
    </row>
    <row r="9" spans="1:10" ht="12.75" x14ac:dyDescent="0.2">
      <c r="B9" s="50" t="s">
        <v>32</v>
      </c>
      <c r="C9" s="5" t="s">
        <v>22</v>
      </c>
      <c r="D9" s="6">
        <v>0.124</v>
      </c>
      <c r="E9" s="51" t="s">
        <v>17</v>
      </c>
      <c r="F9" s="51"/>
      <c r="G9" s="51"/>
    </row>
    <row r="10" spans="1:10" ht="12.75" x14ac:dyDescent="0.2">
      <c r="B10" s="50"/>
      <c r="C10" s="5" t="s">
        <v>18</v>
      </c>
      <c r="D10" s="5">
        <v>30</v>
      </c>
      <c r="E10" s="51" t="s">
        <v>19</v>
      </c>
      <c r="F10" s="51"/>
      <c r="G10" s="51"/>
    </row>
    <row r="11" spans="1:10" ht="12.75" x14ac:dyDescent="0.2">
      <c r="B11" s="50"/>
      <c r="C11" s="5" t="s">
        <v>18</v>
      </c>
      <c r="D11" s="5">
        <v>40</v>
      </c>
      <c r="E11" s="51" t="s">
        <v>29</v>
      </c>
      <c r="F11" s="51"/>
      <c r="G11" s="51"/>
    </row>
    <row r="12" spans="1:10" ht="12.75" x14ac:dyDescent="0.2">
      <c r="B12" s="50"/>
      <c r="C12" s="5" t="s">
        <v>1</v>
      </c>
      <c r="D12" s="6">
        <v>3.1E-2</v>
      </c>
      <c r="E12" s="51" t="s">
        <v>20</v>
      </c>
      <c r="F12" s="51"/>
      <c r="G12" s="51"/>
    </row>
    <row r="13" spans="1:10" ht="12.75" x14ac:dyDescent="0.2">
      <c r="B13" s="50"/>
      <c r="C13" s="47" t="s">
        <v>16</v>
      </c>
      <c r="D13" s="48"/>
      <c r="E13" s="51" t="s">
        <v>33</v>
      </c>
      <c r="F13" s="51"/>
      <c r="G13" s="51"/>
    </row>
    <row r="14" spans="1:10" ht="12.75" x14ac:dyDescent="0.2">
      <c r="D14" s="7"/>
    </row>
    <row r="15" spans="1:10" ht="12.75" x14ac:dyDescent="0.2">
      <c r="A15" s="8"/>
      <c r="B15" s="8"/>
    </row>
    <row r="16" spans="1:10" ht="12.75" x14ac:dyDescent="0.2">
      <c r="C16" s="2"/>
      <c r="D16" s="2"/>
      <c r="E16" s="2"/>
      <c r="F16" s="2"/>
      <c r="H16" s="7"/>
    </row>
    <row r="17" spans="1:12" ht="12.75" x14ac:dyDescent="0.2">
      <c r="A17" s="21"/>
      <c r="B17" s="31" t="s">
        <v>11</v>
      </c>
      <c r="C17" s="31" t="s">
        <v>12</v>
      </c>
      <c r="D17" s="31" t="s">
        <v>7</v>
      </c>
      <c r="E17" s="31" t="s">
        <v>8</v>
      </c>
      <c r="F17" s="31" t="s">
        <v>30</v>
      </c>
      <c r="G17" s="31" t="s">
        <v>0</v>
      </c>
      <c r="H17" s="31" t="s">
        <v>2</v>
      </c>
      <c r="I17" s="32" t="s">
        <v>16</v>
      </c>
      <c r="J17" s="31" t="s">
        <v>21</v>
      </c>
    </row>
    <row r="18" spans="1:12" ht="12.75" x14ac:dyDescent="0.2">
      <c r="A18" s="21">
        <v>1</v>
      </c>
      <c r="B18" s="49" t="s">
        <v>15</v>
      </c>
      <c r="C18" s="22">
        <v>1</v>
      </c>
      <c r="D18" s="22">
        <v>8</v>
      </c>
      <c r="E18" s="23" t="s">
        <v>3</v>
      </c>
      <c r="F18" s="24">
        <v>711523.5246410222</v>
      </c>
      <c r="G18" s="25">
        <f t="shared" ref="G18:G35" si="0">+F18*($D$9/(1-(1+$D$9)^-$D$10))</f>
        <v>90956.930192934233</v>
      </c>
      <c r="H18" s="24">
        <f>F18*$D$12</f>
        <v>22057.22926387169</v>
      </c>
      <c r="I18" s="26">
        <v>5</v>
      </c>
      <c r="J18" s="35">
        <f>(G18+H18)*(1/I18)</f>
        <v>22602.831891361187</v>
      </c>
      <c r="K18" s="10"/>
      <c r="L18" s="15"/>
    </row>
    <row r="19" spans="1:12" ht="12.75" x14ac:dyDescent="0.2">
      <c r="A19" s="21">
        <v>2</v>
      </c>
      <c r="B19" s="49"/>
      <c r="C19" s="22">
        <v>1</v>
      </c>
      <c r="D19" s="22">
        <v>10</v>
      </c>
      <c r="E19" s="23" t="s">
        <v>3</v>
      </c>
      <c r="F19" s="24">
        <v>875992.45061625156</v>
      </c>
      <c r="G19" s="25">
        <f t="shared" si="0"/>
        <v>111981.65825991308</v>
      </c>
      <c r="H19" s="24">
        <f t="shared" ref="H19:H42" si="1">F19*$D$12</f>
        <v>27155.765969103799</v>
      </c>
      <c r="I19" s="26">
        <f t="shared" ref="I19:I35" si="2">+IF(D19=8,5,6)</f>
        <v>6</v>
      </c>
      <c r="J19" s="35">
        <f>(G19+H19)*(1/I19)</f>
        <v>23189.570704836144</v>
      </c>
      <c r="K19" s="10"/>
      <c r="L19" s="15"/>
    </row>
    <row r="20" spans="1:12" ht="12.75" x14ac:dyDescent="0.2">
      <c r="A20" s="21">
        <v>3</v>
      </c>
      <c r="B20" s="49"/>
      <c r="C20" s="22">
        <v>1</v>
      </c>
      <c r="D20" s="22">
        <v>12</v>
      </c>
      <c r="E20" s="23" t="s">
        <v>3</v>
      </c>
      <c r="F20" s="24">
        <v>1111069.8048963591</v>
      </c>
      <c r="G20" s="25">
        <f t="shared" si="0"/>
        <v>142032.54732079551</v>
      </c>
      <c r="H20" s="24">
        <f t="shared" si="1"/>
        <v>34443.16395178713</v>
      </c>
      <c r="I20" s="26">
        <f t="shared" si="2"/>
        <v>6</v>
      </c>
      <c r="J20" s="35">
        <f>(G20+H20)*(1/I20)</f>
        <v>29412.61854543044</v>
      </c>
      <c r="K20" s="10"/>
      <c r="L20" s="15"/>
    </row>
    <row r="21" spans="1:12" ht="12.75" x14ac:dyDescent="0.2">
      <c r="A21" s="21">
        <v>4</v>
      </c>
      <c r="B21" s="49"/>
      <c r="C21" s="22">
        <v>1</v>
      </c>
      <c r="D21" s="22">
        <v>8</v>
      </c>
      <c r="E21" s="23" t="s">
        <v>9</v>
      </c>
      <c r="F21" s="24">
        <v>1370908.9786906254</v>
      </c>
      <c r="G21" s="25">
        <f t="shared" si="0"/>
        <v>175248.83992913718</v>
      </c>
      <c r="H21" s="24">
        <f t="shared" si="1"/>
        <v>42498.178339409387</v>
      </c>
      <c r="I21" s="26">
        <f t="shared" si="2"/>
        <v>5</v>
      </c>
      <c r="J21" s="35">
        <f t="shared" ref="J21:J35" si="3">(G21+H21)*(1/I21)</f>
        <v>43549.403653709312</v>
      </c>
      <c r="K21" s="10"/>
      <c r="L21" s="15"/>
    </row>
    <row r="22" spans="1:12" ht="12.75" x14ac:dyDescent="0.2">
      <c r="A22" s="21">
        <v>5</v>
      </c>
      <c r="B22" s="49"/>
      <c r="C22" s="22">
        <v>1</v>
      </c>
      <c r="D22" s="22">
        <v>10</v>
      </c>
      <c r="E22" s="23" t="s">
        <v>9</v>
      </c>
      <c r="F22" s="24">
        <v>2042038.6976181411</v>
      </c>
      <c r="G22" s="25">
        <f t="shared" si="0"/>
        <v>261042.066549004</v>
      </c>
      <c r="H22" s="24">
        <f t="shared" si="1"/>
        <v>63303.199626162372</v>
      </c>
      <c r="I22" s="26">
        <f t="shared" si="2"/>
        <v>6</v>
      </c>
      <c r="J22" s="35">
        <f t="shared" si="3"/>
        <v>54057.544362527726</v>
      </c>
      <c r="K22" s="10"/>
      <c r="L22" s="15"/>
    </row>
    <row r="23" spans="1:12" ht="12.75" x14ac:dyDescent="0.2">
      <c r="A23" s="21">
        <v>6</v>
      </c>
      <c r="B23" s="49"/>
      <c r="C23" s="22">
        <v>1</v>
      </c>
      <c r="D23" s="22">
        <v>12</v>
      </c>
      <c r="E23" s="23" t="s">
        <v>9</v>
      </c>
      <c r="F23" s="24">
        <v>2288110.7498175623</v>
      </c>
      <c r="G23" s="25">
        <f t="shared" si="0"/>
        <v>292498.45231731288</v>
      </c>
      <c r="H23" s="24">
        <f t="shared" si="1"/>
        <v>70931.433244344429</v>
      </c>
      <c r="I23" s="26">
        <f t="shared" si="2"/>
        <v>6</v>
      </c>
      <c r="J23" s="35">
        <f t="shared" si="3"/>
        <v>60571.647593609552</v>
      </c>
      <c r="K23" s="10"/>
      <c r="L23" s="15"/>
    </row>
    <row r="24" spans="1:12" ht="12.75" x14ac:dyDescent="0.2">
      <c r="A24" s="21">
        <v>7</v>
      </c>
      <c r="B24" s="49"/>
      <c r="C24" s="22">
        <v>1</v>
      </c>
      <c r="D24" s="22">
        <v>8</v>
      </c>
      <c r="E24" s="23" t="s">
        <v>6</v>
      </c>
      <c r="F24" s="24">
        <v>780391.52873448643</v>
      </c>
      <c r="G24" s="25">
        <f t="shared" si="0"/>
        <v>99760.605720059306</v>
      </c>
      <c r="H24" s="24">
        <f t="shared" si="1"/>
        <v>24192.13739076908</v>
      </c>
      <c r="I24" s="26">
        <f t="shared" si="2"/>
        <v>5</v>
      </c>
      <c r="J24" s="35">
        <f t="shared" si="3"/>
        <v>24790.548622165679</v>
      </c>
      <c r="K24" s="10"/>
      <c r="L24" s="15"/>
    </row>
    <row r="25" spans="1:12" ht="12.75" x14ac:dyDescent="0.2">
      <c r="A25" s="21">
        <v>8</v>
      </c>
      <c r="B25" s="49"/>
      <c r="C25" s="22">
        <v>1</v>
      </c>
      <c r="D25" s="22">
        <v>10</v>
      </c>
      <c r="E25" s="23" t="s">
        <v>6</v>
      </c>
      <c r="F25" s="24">
        <v>937459.29057948303</v>
      </c>
      <c r="G25" s="25">
        <f t="shared" si="0"/>
        <v>119839.2130393374</v>
      </c>
      <c r="H25" s="24">
        <f t="shared" si="1"/>
        <v>29061.238007963973</v>
      </c>
      <c r="I25" s="26">
        <f t="shared" si="2"/>
        <v>6</v>
      </c>
      <c r="J25" s="35">
        <f t="shared" si="3"/>
        <v>24816.741841216895</v>
      </c>
      <c r="K25" s="10"/>
      <c r="L25" s="15"/>
    </row>
    <row r="26" spans="1:12" ht="12.75" x14ac:dyDescent="0.2">
      <c r="A26" s="21">
        <v>9</v>
      </c>
      <c r="B26" s="49"/>
      <c r="C26" s="22">
        <v>1</v>
      </c>
      <c r="D26" s="22">
        <v>12</v>
      </c>
      <c r="E26" s="23" t="s">
        <v>6</v>
      </c>
      <c r="F26" s="24">
        <v>1039845.8993297837</v>
      </c>
      <c r="G26" s="25">
        <f t="shared" si="0"/>
        <v>132927.70737898815</v>
      </c>
      <c r="H26" s="24">
        <f t="shared" si="1"/>
        <v>32235.222879223296</v>
      </c>
      <c r="I26" s="26">
        <f t="shared" si="2"/>
        <v>6</v>
      </c>
      <c r="J26" s="35">
        <f t="shared" si="3"/>
        <v>27527.15504303524</v>
      </c>
      <c r="K26" s="10"/>
      <c r="L26" s="15"/>
    </row>
    <row r="27" spans="1:12" ht="12.75" x14ac:dyDescent="0.2">
      <c r="A27" s="21">
        <v>10</v>
      </c>
      <c r="B27" s="49"/>
      <c r="C27" s="22">
        <v>1</v>
      </c>
      <c r="D27" s="22">
        <v>8</v>
      </c>
      <c r="E27" s="23" t="s">
        <v>10</v>
      </c>
      <c r="F27" s="24">
        <v>960971.27607463603</v>
      </c>
      <c r="G27" s="25">
        <f t="shared" si="0"/>
        <v>122844.84524869951</v>
      </c>
      <c r="H27" s="24">
        <f t="shared" si="1"/>
        <v>29790.109558313718</v>
      </c>
      <c r="I27" s="26">
        <f t="shared" si="2"/>
        <v>5</v>
      </c>
      <c r="J27" s="35">
        <f t="shared" si="3"/>
        <v>30526.990961402644</v>
      </c>
      <c r="K27" s="10"/>
      <c r="L27" s="15"/>
    </row>
    <row r="28" spans="1:12" ht="12.75" x14ac:dyDescent="0.2">
      <c r="A28" s="21">
        <v>11</v>
      </c>
      <c r="B28" s="49"/>
      <c r="C28" s="22">
        <v>1</v>
      </c>
      <c r="D28" s="22">
        <v>10</v>
      </c>
      <c r="E28" s="23" t="s">
        <v>10</v>
      </c>
      <c r="F28" s="24">
        <v>1306848.0343011688</v>
      </c>
      <c r="G28" s="25">
        <f t="shared" si="0"/>
        <v>167059.67028802799</v>
      </c>
      <c r="H28" s="24">
        <f t="shared" si="1"/>
        <v>40512.289063336233</v>
      </c>
      <c r="I28" s="26">
        <f t="shared" si="2"/>
        <v>6</v>
      </c>
      <c r="J28" s="35">
        <f t="shared" si="3"/>
        <v>34595.326558560701</v>
      </c>
      <c r="K28" s="10"/>
      <c r="L28" s="15"/>
    </row>
    <row r="29" spans="1:12" ht="12.75" x14ac:dyDescent="0.2">
      <c r="A29" s="21">
        <v>12</v>
      </c>
      <c r="B29" s="49"/>
      <c r="C29" s="22">
        <v>1</v>
      </c>
      <c r="D29" s="22">
        <v>12</v>
      </c>
      <c r="E29" s="23" t="s">
        <v>10</v>
      </c>
      <c r="F29" s="24">
        <v>1853399.945057326</v>
      </c>
      <c r="G29" s="25">
        <f t="shared" si="0"/>
        <v>236927.61178517478</v>
      </c>
      <c r="H29" s="24">
        <f t="shared" si="1"/>
        <v>57455.398296777108</v>
      </c>
      <c r="I29" s="26">
        <f t="shared" si="2"/>
        <v>6</v>
      </c>
      <c r="J29" s="35">
        <f t="shared" si="3"/>
        <v>49063.835013658652</v>
      </c>
      <c r="K29" s="10"/>
      <c r="L29" s="15"/>
    </row>
    <row r="30" spans="1:12" ht="12.75" x14ac:dyDescent="0.2">
      <c r="A30" s="21">
        <v>13</v>
      </c>
      <c r="B30" s="49"/>
      <c r="C30" s="22">
        <v>2</v>
      </c>
      <c r="D30" s="22">
        <v>12</v>
      </c>
      <c r="E30" s="23" t="s">
        <v>3</v>
      </c>
      <c r="F30" s="24">
        <v>3737244.8898042217</v>
      </c>
      <c r="G30" s="25">
        <f t="shared" si="0"/>
        <v>477747.13102749962</v>
      </c>
      <c r="H30" s="24">
        <f t="shared" si="1"/>
        <v>115854.59158393087</v>
      </c>
      <c r="I30" s="26">
        <f t="shared" si="2"/>
        <v>6</v>
      </c>
      <c r="J30" s="35">
        <f t="shared" si="3"/>
        <v>98933.620435238408</v>
      </c>
      <c r="K30" s="10"/>
      <c r="L30" s="15"/>
    </row>
    <row r="31" spans="1:12" ht="12.75" x14ac:dyDescent="0.2">
      <c r="A31" s="21">
        <v>14</v>
      </c>
      <c r="B31" s="49"/>
      <c r="C31" s="22">
        <v>2</v>
      </c>
      <c r="D31" s="22">
        <v>12</v>
      </c>
      <c r="E31" s="23" t="s">
        <v>9</v>
      </c>
      <c r="F31" s="24">
        <v>5985688.7903904179</v>
      </c>
      <c r="G31" s="25">
        <f t="shared" si="0"/>
        <v>765174.80955931987</v>
      </c>
      <c r="H31" s="24">
        <f t="shared" si="1"/>
        <v>185556.35250210296</v>
      </c>
      <c r="I31" s="26">
        <f t="shared" si="2"/>
        <v>6</v>
      </c>
      <c r="J31" s="35">
        <f t="shared" si="3"/>
        <v>158455.19367690379</v>
      </c>
      <c r="K31" s="10"/>
      <c r="L31" s="15"/>
    </row>
    <row r="32" spans="1:12" ht="12.75" x14ac:dyDescent="0.2">
      <c r="A32" s="21">
        <v>15</v>
      </c>
      <c r="B32" s="49"/>
      <c r="C32" s="22">
        <v>2</v>
      </c>
      <c r="D32" s="22">
        <v>12</v>
      </c>
      <c r="E32" s="23" t="s">
        <v>10</v>
      </c>
      <c r="F32" s="24">
        <v>4540341.1112951608</v>
      </c>
      <c r="G32" s="25">
        <f t="shared" si="0"/>
        <v>580410.16946071852</v>
      </c>
      <c r="H32" s="24">
        <f t="shared" si="1"/>
        <v>140750.57445014999</v>
      </c>
      <c r="I32" s="26">
        <f t="shared" si="2"/>
        <v>6</v>
      </c>
      <c r="J32" s="35">
        <f t="shared" si="3"/>
        <v>120193.45731847809</v>
      </c>
      <c r="K32" s="10"/>
      <c r="L32" s="15"/>
    </row>
    <row r="33" spans="1:12" ht="12.75" x14ac:dyDescent="0.2">
      <c r="A33" s="21">
        <v>16</v>
      </c>
      <c r="B33" s="49"/>
      <c r="C33" s="22">
        <v>3</v>
      </c>
      <c r="D33" s="22">
        <v>14</v>
      </c>
      <c r="E33" s="23" t="s">
        <v>3</v>
      </c>
      <c r="F33" s="24">
        <v>4553681.9455518546</v>
      </c>
      <c r="G33" s="25">
        <f t="shared" si="0"/>
        <v>582115.58226602781</v>
      </c>
      <c r="H33" s="24">
        <f t="shared" si="1"/>
        <v>141164.14031210748</v>
      </c>
      <c r="I33" s="26">
        <f t="shared" si="2"/>
        <v>6</v>
      </c>
      <c r="J33" s="35">
        <f t="shared" si="3"/>
        <v>120546.62042968921</v>
      </c>
      <c r="K33" s="10"/>
      <c r="L33" s="15"/>
    </row>
    <row r="34" spans="1:12" ht="12.75" x14ac:dyDescent="0.2">
      <c r="A34" s="21">
        <v>17</v>
      </c>
      <c r="B34" s="49"/>
      <c r="C34" s="22">
        <v>3</v>
      </c>
      <c r="D34" s="22">
        <v>14</v>
      </c>
      <c r="E34" s="23" t="s">
        <v>9</v>
      </c>
      <c r="F34" s="24">
        <v>13908796.920507761</v>
      </c>
      <c r="G34" s="25">
        <f t="shared" si="0"/>
        <v>1778017.7699740736</v>
      </c>
      <c r="H34" s="24">
        <f t="shared" si="1"/>
        <v>431172.7045357406</v>
      </c>
      <c r="I34" s="26">
        <f t="shared" si="2"/>
        <v>6</v>
      </c>
      <c r="J34" s="35">
        <f t="shared" si="3"/>
        <v>368198.41241830238</v>
      </c>
      <c r="K34" s="10"/>
      <c r="L34" s="15"/>
    </row>
    <row r="35" spans="1:12" s="1" customFormat="1" ht="12.75" x14ac:dyDescent="0.2">
      <c r="A35" s="21">
        <v>18</v>
      </c>
      <c r="B35" s="49"/>
      <c r="C35" s="22">
        <v>3</v>
      </c>
      <c r="D35" s="22">
        <v>14</v>
      </c>
      <c r="E35" s="23" t="s">
        <v>10</v>
      </c>
      <c r="F35" s="24">
        <v>4997123.7148962356</v>
      </c>
      <c r="G35" s="25">
        <f t="shared" si="0"/>
        <v>638802.53731679358</v>
      </c>
      <c r="H35" s="24">
        <f t="shared" si="1"/>
        <v>154910.8351617833</v>
      </c>
      <c r="I35" s="26">
        <f t="shared" si="2"/>
        <v>6</v>
      </c>
      <c r="J35" s="35">
        <f t="shared" si="3"/>
        <v>132285.56207976281</v>
      </c>
      <c r="K35" s="10"/>
      <c r="L35" s="15"/>
    </row>
    <row r="36" spans="1:12" s="1" customFormat="1" ht="12.75" x14ac:dyDescent="0.2">
      <c r="B36" s="13"/>
      <c r="C36" s="22"/>
      <c r="D36" s="22"/>
      <c r="E36" s="14"/>
      <c r="F36" s="14"/>
      <c r="G36" s="9"/>
      <c r="H36" s="9"/>
      <c r="I36" s="11"/>
      <c r="J36" s="12"/>
      <c r="K36" s="10"/>
      <c r="L36" s="15"/>
    </row>
    <row r="37" spans="1:12" s="1" customFormat="1" ht="12.75" x14ac:dyDescent="0.2">
      <c r="A37" s="21">
        <v>1</v>
      </c>
      <c r="B37" s="49" t="s">
        <v>34</v>
      </c>
      <c r="C37" s="22">
        <v>4</v>
      </c>
      <c r="D37" s="22" t="s">
        <v>13</v>
      </c>
      <c r="E37" s="23" t="s">
        <v>27</v>
      </c>
      <c r="F37" s="27">
        <v>96862736.385341063</v>
      </c>
      <c r="G37" s="25">
        <f>+F37*($D$9/(1-(1+$D$9)^-$D$11))</f>
        <v>12123956.804171326</v>
      </c>
      <c r="H37" s="24">
        <f t="shared" si="1"/>
        <v>3002744.8279455728</v>
      </c>
      <c r="I37" s="28">
        <v>10</v>
      </c>
      <c r="J37" s="35">
        <f t="shared" ref="J37:J40" si="4">(G37+H37)*(1/I37)</f>
        <v>1512670.16321169</v>
      </c>
      <c r="K37" s="16"/>
      <c r="L37" s="15"/>
    </row>
    <row r="38" spans="1:12" s="1" customFormat="1" ht="12.75" x14ac:dyDescent="0.2">
      <c r="A38" s="21">
        <v>2</v>
      </c>
      <c r="B38" s="49"/>
      <c r="C38" s="22">
        <v>4</v>
      </c>
      <c r="D38" s="22" t="s">
        <v>13</v>
      </c>
      <c r="E38" s="23" t="s">
        <v>26</v>
      </c>
      <c r="F38" s="27">
        <v>105251267.72901346</v>
      </c>
      <c r="G38" s="25">
        <f t="shared" ref="G38:G41" si="5">+F38*($D$9/(1-(1+$D$9)^-$D$11))</f>
        <v>13173918.79633029</v>
      </c>
      <c r="H38" s="24">
        <f t="shared" si="1"/>
        <v>3262789.299599417</v>
      </c>
      <c r="I38" s="28">
        <v>10</v>
      </c>
      <c r="J38" s="35">
        <f t="shared" si="4"/>
        <v>1643670.8095929706</v>
      </c>
      <c r="K38" s="16"/>
      <c r="L38" s="15"/>
    </row>
    <row r="39" spans="1:12" s="1" customFormat="1" ht="12.75" x14ac:dyDescent="0.2">
      <c r="A39" s="21">
        <v>3</v>
      </c>
      <c r="B39" s="49"/>
      <c r="C39" s="22" t="s">
        <v>25</v>
      </c>
      <c r="D39" s="22" t="s">
        <v>13</v>
      </c>
      <c r="E39" s="23" t="s">
        <v>28</v>
      </c>
      <c r="F39" s="27">
        <v>54826073.160548873</v>
      </c>
      <c r="G39" s="25">
        <f t="shared" si="5"/>
        <v>6862380.3904989269</v>
      </c>
      <c r="H39" s="24">
        <f t="shared" si="1"/>
        <v>1699608.2679770151</v>
      </c>
      <c r="I39" s="28">
        <v>5</v>
      </c>
      <c r="J39" s="35">
        <f t="shared" si="4"/>
        <v>1712397.7316951887</v>
      </c>
      <c r="K39" s="16"/>
      <c r="L39" s="15"/>
    </row>
    <row r="40" spans="1:12" s="17" customFormat="1" ht="12.75" x14ac:dyDescent="0.2">
      <c r="A40" s="21">
        <v>4</v>
      </c>
      <c r="B40" s="49"/>
      <c r="C40" s="22" t="s">
        <v>25</v>
      </c>
      <c r="D40" s="22" t="s">
        <v>13</v>
      </c>
      <c r="E40" s="23" t="s">
        <v>23</v>
      </c>
      <c r="F40" s="27">
        <v>99815586.955348119</v>
      </c>
      <c r="G40" s="25">
        <f t="shared" si="5"/>
        <v>12493554.382103845</v>
      </c>
      <c r="H40" s="24">
        <f t="shared" si="1"/>
        <v>3094283.1956157917</v>
      </c>
      <c r="I40" s="28">
        <v>10</v>
      </c>
      <c r="J40" s="35">
        <f t="shared" si="4"/>
        <v>1558783.7577719637</v>
      </c>
      <c r="K40" s="16"/>
      <c r="L40" s="15"/>
    </row>
    <row r="41" spans="1:12" s="17" customFormat="1" ht="12.75" x14ac:dyDescent="0.2">
      <c r="A41" s="21">
        <v>5</v>
      </c>
      <c r="B41" s="49"/>
      <c r="C41" s="22" t="s">
        <v>25</v>
      </c>
      <c r="D41" s="22" t="s">
        <v>13</v>
      </c>
      <c r="E41" s="23" t="s">
        <v>24</v>
      </c>
      <c r="F41" s="27">
        <v>124633776.27644713</v>
      </c>
      <c r="G41" s="25">
        <f t="shared" si="5"/>
        <v>15599956.973186199</v>
      </c>
      <c r="H41" s="24">
        <f t="shared" si="1"/>
        <v>3863647.0645698612</v>
      </c>
      <c r="I41" s="28">
        <v>10</v>
      </c>
      <c r="J41" s="35">
        <f>(G41+H41)*(1/I41)</f>
        <v>1946360.4037756061</v>
      </c>
      <c r="K41" s="16"/>
      <c r="L41" s="15"/>
    </row>
    <row r="42" spans="1:12" ht="12.75" x14ac:dyDescent="0.2">
      <c r="A42" s="21">
        <v>1</v>
      </c>
      <c r="B42" s="49" t="s">
        <v>14</v>
      </c>
      <c r="C42" s="29">
        <v>1</v>
      </c>
      <c r="D42" s="21" t="s">
        <v>4</v>
      </c>
      <c r="E42" s="21"/>
      <c r="F42" s="30">
        <v>127826.82303147869</v>
      </c>
      <c r="G42" s="24">
        <f>(F42*('Tope tarifario propuesto'!$D$9/(1-(1+'Tope tarifario propuesto'!$D$9)^(-'Tope tarifario propuesto'!$D$10))))</f>
        <v>16340.619834213754</v>
      </c>
      <c r="H42" s="24">
        <f t="shared" si="1"/>
        <v>3962.6315139758394</v>
      </c>
      <c r="I42" s="26">
        <v>6</v>
      </c>
      <c r="J42" s="35">
        <f>(G42+H42)*(1/I42)</f>
        <v>3383.8752246982658</v>
      </c>
      <c r="K42" s="18"/>
      <c r="L42" s="15"/>
    </row>
    <row r="43" spans="1:12" ht="12.75" x14ac:dyDescent="0.2">
      <c r="A43" s="21">
        <v>2</v>
      </c>
      <c r="B43" s="49"/>
      <c r="C43" s="29">
        <v>1</v>
      </c>
      <c r="D43" s="21" t="s">
        <v>5</v>
      </c>
      <c r="E43" s="21"/>
      <c r="F43" s="30">
        <v>127826.82303147869</v>
      </c>
      <c r="G43" s="24">
        <f>(F43*('Tope tarifario propuesto'!$D$9/(1-(1+'Tope tarifario propuesto'!$D$9)^(-'Tope tarifario propuesto'!$D$10))))</f>
        <v>16340.619834213754</v>
      </c>
      <c r="H43" s="24">
        <f>F43*$D$12</f>
        <v>3962.6315139758394</v>
      </c>
      <c r="I43" s="26">
        <v>12</v>
      </c>
      <c r="J43" s="35">
        <f>(G43+H43)*(1/I43)</f>
        <v>1691.9376123491329</v>
      </c>
      <c r="K43" s="18"/>
      <c r="L43" s="15"/>
    </row>
    <row r="45" spans="1:12" ht="12.75" x14ac:dyDescent="0.2">
      <c r="B45" s="1" t="s">
        <v>31</v>
      </c>
      <c r="C45" s="4"/>
    </row>
    <row r="46" spans="1:12" ht="12.75" x14ac:dyDescent="0.2">
      <c r="B46" s="1" t="s">
        <v>35</v>
      </c>
      <c r="C46" s="4"/>
    </row>
  </sheetData>
  <sheetProtection algorithmName="SHA-512" hashValue="UaZYDY5/toN80mXtKtxhR0O/tN4Vr/tVBNBksz8k4W03Z8jh+rmYIv0Cn8Er8p82UOzVg65xzWzKXQ9x4oCJfw==" saltValue="RZAwcTFTVAenM/AQ4HOf/A==" spinCount="100000" sheet="1" formatCells="0" formatColumns="0" formatRows="0" insertColumns="0" insertRows="0" insertHyperlinks="0" deleteColumns="0" deleteRows="0" sort="0" autoFilter="0" pivotTables="0"/>
  <mergeCells count="12">
    <mergeCell ref="B42:B43"/>
    <mergeCell ref="B9:B13"/>
    <mergeCell ref="E9:G9"/>
    <mergeCell ref="E10:G10"/>
    <mergeCell ref="E11:G11"/>
    <mergeCell ref="E12:G12"/>
    <mergeCell ref="E13:G13"/>
    <mergeCell ref="B7:E7"/>
    <mergeCell ref="C1:J4"/>
    <mergeCell ref="C13:D13"/>
    <mergeCell ref="B18:B35"/>
    <mergeCell ref="B37:B41"/>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13BD9923D3EDE4CB35E348746CC1CB6" ma:contentTypeVersion="9" ma:contentTypeDescription="Crear nuevo documento." ma:contentTypeScope="" ma:versionID="c2b5d61a545c729bfea361472f801574">
  <xsd:schema xmlns:xsd="http://www.w3.org/2001/XMLSchema" xmlns:xs="http://www.w3.org/2001/XMLSchema" xmlns:p="http://schemas.microsoft.com/office/2006/metadata/properties" xmlns:ns2="6ccde57e-7a60-4242-81c7-90ae4b2e49ba" xmlns:ns3="f72c01b5-b245-40b3-991c-2542550e2003" targetNamespace="http://schemas.microsoft.com/office/2006/metadata/properties" ma:root="true" ma:fieldsID="c67f2de7e373f2389fc693cb180adf82" ns2:_="" ns3:_="">
    <xsd:import namespace="6ccde57e-7a60-4242-81c7-90ae4b2e49ba"/>
    <xsd:import namespace="f72c01b5-b245-40b3-991c-2542550e200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cde57e-7a60-4242-81c7-90ae4b2e49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72c01b5-b245-40b3-991c-2542550e200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f72c01b5-b245-40b3-991c-2542550e2003">
      <UserInfo>
        <DisplayName>Carlos Andrés Rueda Velasco</DisplayName>
        <AccountId>12</AccountId>
        <AccountType/>
      </UserInfo>
    </SharedWithUsers>
  </documentManagement>
</p:properties>
</file>

<file path=customXml/itemProps1.xml><?xml version="1.0" encoding="utf-8"?>
<ds:datastoreItem xmlns:ds="http://schemas.openxmlformats.org/officeDocument/2006/customXml" ds:itemID="{7657A2A7-4E8F-4752-8583-9320D05E9AA0}">
  <ds:schemaRefs>
    <ds:schemaRef ds:uri="http://schemas.microsoft.com/sharepoint/v3/contenttype/forms"/>
  </ds:schemaRefs>
</ds:datastoreItem>
</file>

<file path=customXml/itemProps2.xml><?xml version="1.0" encoding="utf-8"?>
<ds:datastoreItem xmlns:ds="http://schemas.openxmlformats.org/officeDocument/2006/customXml" ds:itemID="{193B6AC3-EE99-4958-826E-CE30EB94C3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cde57e-7a60-4242-81c7-90ae4b2e49ba"/>
    <ds:schemaRef ds:uri="f72c01b5-b245-40b3-991c-2542550e2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325F51-8CFD-452A-A67D-4D26B4CD2A98}">
  <ds:schemaRefs>
    <ds:schemaRef ds:uri="http://www.w3.org/XML/1998/namespace"/>
    <ds:schemaRef ds:uri="http://purl.org/dc/terms/"/>
    <ds:schemaRef ds:uri="http://schemas.microsoft.com/office/infopath/2007/PartnerControls"/>
    <ds:schemaRef ds:uri="http://purl.org/dc/dcmitype/"/>
    <ds:schemaRef ds:uri="http://schemas.microsoft.com/office/2006/documentManagement/types"/>
    <ds:schemaRef ds:uri="f72c01b5-b245-40b3-991c-2542550e2003"/>
    <ds:schemaRef ds:uri="http://purl.org/dc/elements/1.1/"/>
    <ds:schemaRef ds:uri="http://schemas.openxmlformats.org/package/2006/metadata/core-properties"/>
    <ds:schemaRef ds:uri="6ccde57e-7a60-4242-81c7-90ae4b2e49b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Tope tarifario propuesto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Manuel Roldan</dc:creator>
  <cp:lastModifiedBy>Alejandra Arenas Pinto</cp:lastModifiedBy>
  <dcterms:created xsi:type="dcterms:W3CDTF">2019-10-12T18:32:47Z</dcterms:created>
  <dcterms:modified xsi:type="dcterms:W3CDTF">2019-10-31T21:26:13Z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0x010100913BD9923D3EDE4CB35E348746CC1CB6</vt:lpwstr>
  </property>
</Properties>
</file>